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1.xml" ContentType="application/vnd.openxmlformats-officedocument.drawingml.chart+xml"/>
  <Override PartName="/xl/charts/style2.xml" ContentType="application/vnd.ms-office.chartstyle+xml"/>
  <Override PartName="/xl/charts/colors2.xml" ContentType="application/vnd.ms-office.chartcolorstyle+xml"/>
  <Override PartName="/xl/charts/chartEx2.xml" ContentType="application/vnd.ms-office.chartex+xml"/>
  <Override PartName="/xl/charts/style3.xml" ContentType="application/vnd.ms-office.chartstyle+xml"/>
  <Override PartName="/xl/charts/colors3.xml" ContentType="application/vnd.ms-office.chartcolorstyle+xml"/>
  <Override PartName="/xl/charts/chart2.xml" ContentType="application/vnd.openxmlformats-officedocument.drawingml.chart+xml"/>
  <Override PartName="/xl/charts/style4.xml" ContentType="application/vnd.ms-office.chartstyle+xml"/>
  <Override PartName="/xl/charts/colors4.xml" ContentType="application/vnd.ms-office.chartcolorstyle+xml"/>
  <Override PartName="/xl/charts/chart3.xml" ContentType="application/vnd.openxmlformats-officedocument.drawingml.chart+xml"/>
  <Override PartName="/xl/charts/style5.xml" ContentType="application/vnd.ms-office.chartstyle+xml"/>
  <Override PartName="/xl/charts/colors5.xml" ContentType="application/vnd.ms-office.chartcolorstyle+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Ex3.xml" ContentType="application/vnd.ms-office.chartex+xml"/>
  <Override PartName="/xl/charts/style9.xml" ContentType="application/vnd.ms-office.chartstyle+xml"/>
  <Override PartName="/xl/charts/colors9.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Ex4.xml" ContentType="application/vnd.ms-office.chartex+xml"/>
  <Override PartName="/xl/charts/style12.xml" ContentType="application/vnd.ms-office.chartstyle+xml"/>
  <Override PartName="/xl/charts/colors12.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tables/table2.xml" ContentType="application/vnd.openxmlformats-officedocument.spreadsheetml.table+xml"/>
  <Override PartName="/xl/charts/chart12.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charts/chart13.xml" ContentType="application/vnd.openxmlformats-officedocument.drawingml.chart+xml"/>
  <Override PartName="/xl/charts/style14.xml" ContentType="application/vnd.ms-office.chartstyle+xml"/>
  <Override PartName="/xl/charts/colors14.xml" ContentType="application/vnd.ms-office.chartcolorsty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8.xml" ContentType="application/vnd.openxmlformats-officedocument.drawing+xml"/>
  <Override PartName="/xl/charts/chart14.xml" ContentType="application/vnd.openxmlformats-officedocument.drawingml.chart+xml"/>
  <Override PartName="/xl/charts/style15.xml" ContentType="application/vnd.ms-office.chartstyle+xml"/>
  <Override PartName="/xl/charts/colors15.xml" ContentType="application/vnd.ms-office.chartcolorstyle+xml"/>
  <Override PartName="/xl/charts/chart15.xml" ContentType="application/vnd.openxmlformats-officedocument.drawingml.chart+xml"/>
  <Override PartName="/xl/charts/style16.xml" ContentType="application/vnd.ms-office.chartstyle+xml"/>
  <Override PartName="/xl/charts/colors16.xml" ContentType="application/vnd.ms-office.chartcolorstyle+xml"/>
  <Override PartName="/xl/charts/chart16.xml" ContentType="application/vnd.openxmlformats-officedocument.drawingml.chart+xml"/>
  <Override PartName="/xl/charts/style17.xml" ContentType="application/vnd.ms-office.chartstyle+xml"/>
  <Override PartName="/xl/charts/colors17.xml" ContentType="application/vnd.ms-office.chartcolorstyle+xml"/>
  <Override PartName="/xl/charts/chart17.xml" ContentType="application/vnd.openxmlformats-officedocument.drawingml.chart+xml"/>
  <Override PartName="/xl/charts/style18.xml" ContentType="application/vnd.ms-office.chartstyle+xml"/>
  <Override PartName="/xl/charts/colors18.xml" ContentType="application/vnd.ms-office.chartcolorstyle+xml"/>
  <Override PartName="/xl/charts/chart18.xml" ContentType="application/vnd.openxmlformats-officedocument.drawingml.chart+xml"/>
  <Override PartName="/xl/charts/style19.xml" ContentType="application/vnd.ms-office.chartstyle+xml"/>
  <Override PartName="/xl/charts/colors1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hidePivotFieldList="1"/>
  <mc:AlternateContent xmlns:mc="http://schemas.openxmlformats.org/markup-compatibility/2006">
    <mc:Choice Requires="x15">
      <x15ac:absPath xmlns:x15ac="http://schemas.microsoft.com/office/spreadsheetml/2010/11/ac" url="C:\Users\Xeyal\Downloads\"/>
    </mc:Choice>
  </mc:AlternateContent>
  <xr:revisionPtr revIDLastSave="0" documentId="13_ncr:1_{8E204C8C-9C19-426C-919B-66C2947FDA59}" xr6:coauthVersionLast="47" xr6:coauthVersionMax="47" xr10:uidLastSave="{00000000-0000-0000-0000-000000000000}"/>
  <bookViews>
    <workbookView xWindow="-108" yWindow="-108" windowWidth="23256" windowHeight="12576" tabRatio="500" activeTab="1" xr2:uid="{00000000-000D-0000-FFFF-FFFF00000000}"/>
  </bookViews>
  <sheets>
    <sheet name="Sales_Analysis" sheetId="1" r:id="rId1"/>
    <sheet name="DashBoard" sheetId="11" r:id="rId2"/>
    <sheet name="SalesByCategory" sheetId="4" r:id="rId3"/>
    <sheet name="MonthlySales" sheetId="6" r:id="rId4"/>
    <sheet name="Top10Customer" sheetId="7" r:id="rId5"/>
    <sheet name="SalesByRegion" sheetId="8" r:id="rId6"/>
    <sheet name="CustomerCount" sheetId="10" r:id="rId7"/>
    <sheet name="Profit Gained" sheetId="5" r:id="rId8"/>
    <sheet name="Total" sheetId="18" r:id="rId9"/>
  </sheets>
  <definedNames>
    <definedName name="_xlchart.v2.14" hidden="1">SalesByCategory!$D$4:$D$20</definedName>
    <definedName name="_xlchart.v2.15" hidden="1">SalesByCategory!$E$4:$E$20</definedName>
    <definedName name="_xlchart.v2.4" hidden="1">SalesByCategory!$D$4:$D$20</definedName>
    <definedName name="_xlchart.v2.5" hidden="1">SalesByCategory!$E$4:$E$20</definedName>
    <definedName name="_xlchart.v5.0" hidden="1">SalesByRegion!$E$3</definedName>
    <definedName name="_xlchart.v5.1" hidden="1">SalesByRegion!$E$4:$E$23</definedName>
    <definedName name="_xlchart.v5.10" hidden="1">SalesByRegion!$E$3</definedName>
    <definedName name="_xlchart.v5.11" hidden="1">SalesByRegion!$E$4:$E$23</definedName>
    <definedName name="_xlchart.v5.12" hidden="1">SalesByRegion!$F$3</definedName>
    <definedName name="_xlchart.v5.13" hidden="1">SalesByRegion!$F$4:$F$23</definedName>
    <definedName name="_xlchart.v5.16" hidden="1">SalesByRegion!$E$3</definedName>
    <definedName name="_xlchart.v5.17" hidden="1">SalesByRegion!$E$4:$E$23</definedName>
    <definedName name="_xlchart.v5.18" hidden="1">SalesByRegion!$F$3</definedName>
    <definedName name="_xlchart.v5.19" hidden="1">SalesByRegion!$F$4:$F$23</definedName>
    <definedName name="_xlchart.v5.2" hidden="1">SalesByRegion!$F$3</definedName>
    <definedName name="_xlchart.v5.3" hidden="1">SalesByRegion!$F$4:$F$23</definedName>
    <definedName name="_xlchart.v5.6" hidden="1">SalesByRegion!$E$3</definedName>
    <definedName name="_xlchart.v5.7" hidden="1">SalesByRegion!$E$4:$E$23</definedName>
    <definedName name="_xlchart.v5.8" hidden="1">SalesByRegion!$F$3</definedName>
    <definedName name="_xlchart.v5.9" hidden="1">SalesByRegion!$F$4:$F$23</definedName>
    <definedName name="Slicer_Year">#N/A</definedName>
  </definedNames>
  <calcPr calcId="191029"/>
  <pivotCaches>
    <pivotCache cacheId="13" r:id="rId10"/>
    <pivotCache cacheId="44" r:id="rId11"/>
  </pivotCaches>
  <extLst>
    <ext xmlns:x14="http://schemas.microsoft.com/office/spreadsheetml/2009/9/main" uri="{BBE1A952-AA13-448e-AADC-164F8A28A991}">
      <x14:slicerCaches>
        <x14:slicerCache r:id="rId12"/>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D13" i="7" l="1"/>
  <c r="E13" i="7"/>
  <c r="D9" i="7"/>
  <c r="E9" i="7"/>
  <c r="D10" i="7"/>
  <c r="E10" i="7"/>
  <c r="D11" i="7"/>
  <c r="E11" i="7"/>
  <c r="D12" i="7"/>
  <c r="E12" i="7"/>
  <c r="D2" i="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5" i="1"/>
  <c r="D566" i="1"/>
  <c r="D567" i="1"/>
  <c r="D568" i="1"/>
  <c r="D569" i="1"/>
  <c r="D570" i="1"/>
  <c r="D571" i="1"/>
  <c r="D572" i="1"/>
  <c r="D573" i="1"/>
  <c r="D574" i="1"/>
  <c r="D575" i="1"/>
  <c r="D576" i="1"/>
  <c r="D577" i="1"/>
  <c r="D578" i="1"/>
  <c r="D579" i="1"/>
  <c r="D580" i="1"/>
  <c r="D581" i="1"/>
  <c r="D582" i="1"/>
  <c r="D583" i="1"/>
  <c r="D584" i="1"/>
  <c r="D585" i="1"/>
  <c r="D586" i="1"/>
  <c r="D587" i="1"/>
  <c r="D588" i="1"/>
  <c r="D589" i="1"/>
  <c r="D590" i="1"/>
  <c r="D591" i="1"/>
  <c r="D592" i="1"/>
  <c r="D593" i="1"/>
  <c r="D594" i="1"/>
  <c r="D595" i="1"/>
  <c r="D596" i="1"/>
  <c r="D597" i="1"/>
  <c r="D598" i="1"/>
  <c r="D599" i="1"/>
  <c r="D600" i="1"/>
  <c r="D601" i="1"/>
  <c r="D602" i="1"/>
  <c r="D603" i="1"/>
  <c r="D604" i="1"/>
  <c r="D605" i="1"/>
  <c r="D606" i="1"/>
  <c r="D607" i="1"/>
  <c r="D608" i="1"/>
  <c r="D609" i="1"/>
  <c r="D610" i="1"/>
  <c r="D611" i="1"/>
  <c r="D612" i="1"/>
  <c r="D613" i="1"/>
  <c r="D614" i="1"/>
  <c r="D615" i="1"/>
  <c r="D616" i="1"/>
  <c r="D617" i="1"/>
  <c r="D618" i="1"/>
  <c r="D619" i="1"/>
  <c r="D620" i="1"/>
  <c r="D621" i="1"/>
  <c r="D622" i="1"/>
  <c r="D623" i="1"/>
  <c r="D624" i="1"/>
  <c r="D625" i="1"/>
  <c r="D626" i="1"/>
  <c r="D627" i="1"/>
  <c r="D628" i="1"/>
  <c r="D629" i="1"/>
  <c r="D630" i="1"/>
  <c r="D631" i="1"/>
  <c r="D632" i="1"/>
  <c r="D633" i="1"/>
  <c r="D634" i="1"/>
  <c r="D635" i="1"/>
  <c r="D636" i="1"/>
  <c r="D637" i="1"/>
  <c r="D638" i="1"/>
  <c r="D639" i="1"/>
  <c r="D640" i="1"/>
  <c r="D641" i="1"/>
  <c r="D642" i="1"/>
  <c r="D643" i="1"/>
  <c r="D644" i="1"/>
  <c r="D645" i="1"/>
  <c r="D646" i="1"/>
  <c r="D647" i="1"/>
  <c r="D648" i="1"/>
  <c r="D649" i="1"/>
  <c r="D650" i="1"/>
  <c r="D651" i="1"/>
  <c r="D652" i="1"/>
  <c r="D653" i="1"/>
  <c r="D654" i="1"/>
  <c r="D655" i="1"/>
  <c r="D656" i="1"/>
  <c r="D657" i="1"/>
  <c r="D658" i="1"/>
  <c r="D659" i="1"/>
  <c r="D660" i="1"/>
  <c r="D661" i="1"/>
  <c r="D662" i="1"/>
  <c r="D663" i="1"/>
  <c r="D664" i="1"/>
  <c r="D665" i="1"/>
  <c r="D666" i="1"/>
  <c r="D667" i="1"/>
  <c r="D668" i="1"/>
  <c r="D669" i="1"/>
  <c r="D670" i="1"/>
  <c r="D671" i="1"/>
  <c r="D672" i="1"/>
  <c r="D673" i="1"/>
  <c r="D674" i="1"/>
  <c r="D675" i="1"/>
  <c r="D676" i="1"/>
  <c r="D677" i="1"/>
  <c r="D678" i="1"/>
  <c r="D679" i="1"/>
  <c r="D680" i="1"/>
  <c r="D681" i="1"/>
  <c r="D682" i="1"/>
  <c r="D683" i="1"/>
  <c r="D684" i="1"/>
  <c r="D685" i="1"/>
  <c r="D686" i="1"/>
  <c r="D687" i="1"/>
  <c r="D688" i="1"/>
  <c r="D689" i="1"/>
  <c r="D690" i="1"/>
  <c r="D691" i="1"/>
  <c r="D692" i="1"/>
  <c r="D693" i="1"/>
  <c r="D694" i="1"/>
  <c r="D695" i="1"/>
  <c r="D696" i="1"/>
  <c r="D697" i="1"/>
  <c r="D698" i="1"/>
  <c r="D699" i="1"/>
  <c r="D700" i="1"/>
  <c r="D701" i="1"/>
  <c r="D702" i="1"/>
  <c r="D703" i="1"/>
  <c r="D704" i="1"/>
  <c r="D705" i="1"/>
  <c r="D706" i="1"/>
  <c r="D707" i="1"/>
  <c r="D708" i="1"/>
  <c r="D709" i="1"/>
  <c r="D710" i="1"/>
  <c r="D711" i="1"/>
  <c r="D712" i="1"/>
  <c r="D713" i="1"/>
  <c r="D714" i="1"/>
  <c r="D715" i="1"/>
  <c r="D716" i="1"/>
  <c r="D717" i="1"/>
  <c r="D718" i="1"/>
  <c r="D719" i="1"/>
  <c r="D720" i="1"/>
  <c r="D721" i="1"/>
  <c r="D722" i="1"/>
  <c r="D723" i="1"/>
  <c r="D724" i="1"/>
  <c r="D725" i="1"/>
  <c r="D726" i="1"/>
  <c r="D727" i="1"/>
  <c r="D728" i="1"/>
  <c r="D729" i="1"/>
  <c r="D730" i="1"/>
  <c r="D731" i="1"/>
  <c r="D732" i="1"/>
  <c r="D733" i="1"/>
  <c r="D734" i="1"/>
  <c r="D735" i="1"/>
  <c r="D736" i="1"/>
  <c r="D737" i="1"/>
  <c r="D738" i="1"/>
  <c r="D739" i="1"/>
  <c r="D740" i="1"/>
  <c r="D741" i="1"/>
  <c r="D742" i="1"/>
  <c r="D743" i="1"/>
  <c r="D744" i="1"/>
  <c r="D745" i="1"/>
  <c r="D746" i="1"/>
  <c r="D747" i="1"/>
  <c r="D748" i="1"/>
  <c r="D749" i="1"/>
  <c r="D750" i="1"/>
  <c r="D751" i="1"/>
  <c r="D752" i="1"/>
  <c r="D753" i="1"/>
  <c r="D754" i="1"/>
  <c r="D755" i="1"/>
  <c r="D756" i="1"/>
  <c r="D757" i="1"/>
  <c r="D758" i="1"/>
  <c r="D759" i="1"/>
  <c r="D760" i="1"/>
  <c r="D761" i="1"/>
  <c r="D762" i="1"/>
  <c r="D763" i="1"/>
  <c r="D764" i="1"/>
  <c r="D765" i="1"/>
  <c r="D766" i="1"/>
  <c r="D767" i="1"/>
  <c r="D768" i="1"/>
  <c r="D769" i="1"/>
  <c r="D770" i="1"/>
  <c r="D771" i="1"/>
  <c r="D772" i="1"/>
  <c r="D773" i="1"/>
  <c r="D774" i="1"/>
  <c r="D775" i="1"/>
  <c r="D776" i="1"/>
  <c r="D777" i="1"/>
  <c r="D778" i="1"/>
  <c r="D779" i="1"/>
  <c r="D780" i="1"/>
  <c r="D781" i="1"/>
  <c r="D782" i="1"/>
  <c r="D783" i="1"/>
  <c r="D784" i="1"/>
  <c r="D785" i="1"/>
  <c r="D786" i="1"/>
  <c r="D787" i="1"/>
  <c r="D788" i="1"/>
  <c r="D789" i="1"/>
  <c r="D790" i="1"/>
  <c r="D791" i="1"/>
  <c r="D792" i="1"/>
  <c r="D793" i="1"/>
  <c r="D794" i="1"/>
  <c r="D795" i="1"/>
  <c r="D796" i="1"/>
  <c r="D797" i="1"/>
  <c r="D798" i="1"/>
  <c r="D799" i="1"/>
  <c r="D800" i="1"/>
  <c r="D801" i="1"/>
  <c r="E5" i="8"/>
  <c r="F5" i="8"/>
  <c r="E6" i="8"/>
  <c r="F6" i="8"/>
  <c r="E7" i="8"/>
  <c r="F7" i="8"/>
  <c r="E8" i="8"/>
  <c r="F8" i="8"/>
  <c r="E9" i="8"/>
  <c r="F9" i="8"/>
  <c r="E10" i="8"/>
  <c r="F10" i="8"/>
  <c r="E11" i="8"/>
  <c r="F11" i="8"/>
  <c r="E12" i="8"/>
  <c r="F12" i="8"/>
  <c r="E13" i="8"/>
  <c r="F13" i="8"/>
  <c r="E14" i="8"/>
  <c r="F14" i="8"/>
  <c r="E15" i="8"/>
  <c r="F15" i="8"/>
  <c r="E16" i="8"/>
  <c r="F16" i="8"/>
  <c r="E17" i="8"/>
  <c r="F17" i="8"/>
  <c r="E18" i="8"/>
  <c r="F18" i="8"/>
  <c r="E19" i="8"/>
  <c r="F19" i="8"/>
  <c r="E20" i="8"/>
  <c r="F20" i="8"/>
  <c r="E21" i="8"/>
  <c r="F21" i="8"/>
  <c r="E22" i="8"/>
  <c r="F22" i="8"/>
  <c r="E23" i="8"/>
  <c r="F23" i="8"/>
  <c r="F4" i="8"/>
  <c r="E4" i="8"/>
  <c r="D5" i="7"/>
  <c r="E5" i="7"/>
  <c r="D6" i="7"/>
  <c r="E6" i="7"/>
  <c r="D7" i="7"/>
  <c r="E7" i="7"/>
  <c r="D8" i="7"/>
  <c r="E8" i="7"/>
  <c r="E4" i="7"/>
  <c r="D4" i="7"/>
  <c r="D5" i="4"/>
  <c r="E5" i="4"/>
  <c r="D6" i="4"/>
  <c r="E6" i="4"/>
  <c r="D7" i="4"/>
  <c r="E7" i="4"/>
  <c r="D8" i="4"/>
  <c r="E8" i="4"/>
  <c r="D9" i="4"/>
  <c r="E9" i="4"/>
  <c r="D10" i="4"/>
  <c r="E10" i="4"/>
  <c r="D11" i="4"/>
  <c r="E11" i="4"/>
  <c r="D12" i="4"/>
  <c r="E12" i="4"/>
  <c r="D13" i="4"/>
  <c r="E13" i="4"/>
  <c r="D14" i="4"/>
  <c r="E14" i="4"/>
  <c r="D15" i="4"/>
  <c r="E15" i="4"/>
  <c r="D16" i="4"/>
  <c r="E16" i="4"/>
  <c r="D17" i="4"/>
  <c r="E17" i="4"/>
  <c r="D18" i="4"/>
  <c r="E18" i="4"/>
  <c r="D19" i="4"/>
  <c r="E19" i="4"/>
  <c r="D20" i="4"/>
  <c r="E20" i="4"/>
  <c r="E4" i="4"/>
  <c r="D4" i="4"/>
  <c r="C2" i="1"/>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502" i="1"/>
  <c r="C503" i="1"/>
  <c r="C504" i="1"/>
  <c r="C505" i="1"/>
  <c r="C506" i="1"/>
  <c r="C507" i="1"/>
  <c r="C508" i="1"/>
  <c r="C509" i="1"/>
  <c r="C510" i="1"/>
  <c r="C511" i="1"/>
  <c r="C512" i="1"/>
  <c r="C513" i="1"/>
  <c r="C514" i="1"/>
  <c r="C515" i="1"/>
  <c r="C516" i="1"/>
  <c r="C517" i="1"/>
  <c r="C518" i="1"/>
  <c r="C519" i="1"/>
  <c r="C520" i="1"/>
  <c r="C521" i="1"/>
  <c r="C522" i="1"/>
  <c r="C523" i="1"/>
  <c r="C524" i="1"/>
  <c r="C525" i="1"/>
  <c r="C526" i="1"/>
  <c r="C527" i="1"/>
  <c r="C528" i="1"/>
  <c r="C529" i="1"/>
  <c r="C530" i="1"/>
  <c r="C531" i="1"/>
  <c r="C532" i="1"/>
  <c r="C533" i="1"/>
  <c r="C534" i="1"/>
  <c r="C535" i="1"/>
  <c r="C536" i="1"/>
  <c r="C537" i="1"/>
  <c r="C538" i="1"/>
  <c r="C539" i="1"/>
  <c r="C540" i="1"/>
  <c r="C541" i="1"/>
  <c r="C542" i="1"/>
  <c r="C543" i="1"/>
  <c r="C544" i="1"/>
  <c r="C545" i="1"/>
  <c r="C546" i="1"/>
  <c r="C547" i="1"/>
  <c r="C548" i="1"/>
  <c r="C549" i="1"/>
  <c r="C550" i="1"/>
  <c r="C551" i="1"/>
  <c r="C552" i="1"/>
  <c r="C553" i="1"/>
  <c r="C554" i="1"/>
  <c r="C555" i="1"/>
  <c r="C556" i="1"/>
  <c r="C557" i="1"/>
  <c r="C558" i="1"/>
  <c r="C559" i="1"/>
  <c r="C560" i="1"/>
  <c r="C561" i="1"/>
  <c r="C562" i="1"/>
  <c r="C563" i="1"/>
  <c r="C564" i="1"/>
  <c r="C565" i="1"/>
  <c r="C566" i="1"/>
  <c r="C567" i="1"/>
  <c r="C568" i="1"/>
  <c r="C569" i="1"/>
  <c r="C570" i="1"/>
  <c r="C571" i="1"/>
  <c r="C572" i="1"/>
  <c r="C573" i="1"/>
  <c r="C574" i="1"/>
  <c r="C575" i="1"/>
  <c r="C576" i="1"/>
  <c r="C577" i="1"/>
  <c r="C578" i="1"/>
  <c r="C579" i="1"/>
  <c r="C580" i="1"/>
  <c r="C581" i="1"/>
  <c r="C582" i="1"/>
  <c r="C583" i="1"/>
  <c r="C584" i="1"/>
  <c r="C585" i="1"/>
  <c r="C586" i="1"/>
  <c r="C587" i="1"/>
  <c r="C588" i="1"/>
  <c r="C589" i="1"/>
  <c r="C590" i="1"/>
  <c r="C591" i="1"/>
  <c r="C592" i="1"/>
  <c r="C593" i="1"/>
  <c r="C594" i="1"/>
  <c r="C595" i="1"/>
  <c r="C596" i="1"/>
  <c r="C597" i="1"/>
  <c r="C598" i="1"/>
  <c r="C599" i="1"/>
  <c r="C600" i="1"/>
  <c r="C601" i="1"/>
  <c r="C602" i="1"/>
  <c r="C603" i="1"/>
  <c r="C604" i="1"/>
  <c r="C605" i="1"/>
  <c r="C606" i="1"/>
  <c r="C607" i="1"/>
  <c r="C608" i="1"/>
  <c r="C609" i="1"/>
  <c r="C610" i="1"/>
  <c r="C611" i="1"/>
  <c r="C612" i="1"/>
  <c r="C613" i="1"/>
  <c r="C614" i="1"/>
  <c r="C615" i="1"/>
  <c r="C616" i="1"/>
  <c r="C617" i="1"/>
  <c r="C618" i="1"/>
  <c r="C619" i="1"/>
  <c r="C620" i="1"/>
  <c r="C621" i="1"/>
  <c r="C622" i="1"/>
  <c r="C623" i="1"/>
  <c r="C624" i="1"/>
  <c r="C625" i="1"/>
  <c r="C626" i="1"/>
  <c r="C627" i="1"/>
  <c r="C628" i="1"/>
  <c r="C629" i="1"/>
  <c r="C630" i="1"/>
  <c r="C631" i="1"/>
  <c r="C632" i="1"/>
  <c r="C633" i="1"/>
  <c r="C634" i="1"/>
  <c r="C635" i="1"/>
  <c r="C636" i="1"/>
  <c r="C637" i="1"/>
  <c r="C638" i="1"/>
  <c r="C639" i="1"/>
  <c r="C640" i="1"/>
  <c r="C641" i="1"/>
  <c r="C642" i="1"/>
  <c r="C643" i="1"/>
  <c r="C644" i="1"/>
  <c r="C645" i="1"/>
  <c r="C646" i="1"/>
  <c r="C647" i="1"/>
  <c r="C648" i="1"/>
  <c r="C649" i="1"/>
  <c r="C650" i="1"/>
  <c r="C651" i="1"/>
  <c r="C652" i="1"/>
  <c r="C653" i="1"/>
  <c r="C654" i="1"/>
  <c r="C655" i="1"/>
  <c r="C656" i="1"/>
  <c r="C657" i="1"/>
  <c r="C658" i="1"/>
  <c r="C659" i="1"/>
  <c r="C660" i="1"/>
  <c r="C661" i="1"/>
  <c r="C662" i="1"/>
  <c r="C663" i="1"/>
  <c r="C664" i="1"/>
  <c r="C665" i="1"/>
  <c r="C666" i="1"/>
  <c r="C667" i="1"/>
  <c r="C668" i="1"/>
  <c r="C669" i="1"/>
  <c r="C670" i="1"/>
  <c r="C671" i="1"/>
  <c r="C672" i="1"/>
  <c r="C673" i="1"/>
  <c r="C674" i="1"/>
  <c r="C675" i="1"/>
  <c r="C676" i="1"/>
  <c r="C677" i="1"/>
  <c r="C678" i="1"/>
  <c r="C679" i="1"/>
  <c r="C680" i="1"/>
  <c r="C681" i="1"/>
  <c r="C682" i="1"/>
  <c r="C683" i="1"/>
  <c r="C684" i="1"/>
  <c r="C685" i="1"/>
  <c r="C686" i="1"/>
  <c r="C687" i="1"/>
  <c r="C688" i="1"/>
  <c r="C689" i="1"/>
  <c r="C690" i="1"/>
  <c r="C691" i="1"/>
  <c r="C692" i="1"/>
  <c r="C693" i="1"/>
  <c r="C694" i="1"/>
  <c r="C695" i="1"/>
  <c r="C696" i="1"/>
  <c r="C697" i="1"/>
  <c r="C698" i="1"/>
  <c r="C699" i="1"/>
  <c r="C700" i="1"/>
  <c r="C701" i="1"/>
  <c r="C702" i="1"/>
  <c r="C703" i="1"/>
  <c r="C704" i="1"/>
  <c r="C705" i="1"/>
  <c r="C706" i="1"/>
  <c r="C707" i="1"/>
  <c r="C708" i="1"/>
  <c r="C709" i="1"/>
  <c r="C710" i="1"/>
  <c r="C711" i="1"/>
  <c r="C712" i="1"/>
  <c r="C713" i="1"/>
  <c r="C714" i="1"/>
  <c r="C715" i="1"/>
  <c r="C716" i="1"/>
  <c r="C717" i="1"/>
  <c r="C718" i="1"/>
  <c r="C719" i="1"/>
  <c r="C720" i="1"/>
  <c r="C721" i="1"/>
  <c r="C722" i="1"/>
  <c r="C723" i="1"/>
  <c r="C724" i="1"/>
  <c r="C725" i="1"/>
  <c r="C726" i="1"/>
  <c r="C727" i="1"/>
  <c r="C728" i="1"/>
  <c r="C729" i="1"/>
  <c r="C730" i="1"/>
  <c r="C731" i="1"/>
  <c r="C732" i="1"/>
  <c r="C733" i="1"/>
  <c r="C734" i="1"/>
  <c r="C735" i="1"/>
  <c r="C736" i="1"/>
  <c r="C737" i="1"/>
  <c r="C738" i="1"/>
  <c r="C739" i="1"/>
  <c r="C740" i="1"/>
  <c r="C741" i="1"/>
  <c r="C742" i="1"/>
  <c r="C743" i="1"/>
  <c r="C744" i="1"/>
  <c r="C745" i="1"/>
  <c r="C746" i="1"/>
  <c r="C747" i="1"/>
  <c r="C748" i="1"/>
  <c r="C749" i="1"/>
  <c r="C750" i="1"/>
  <c r="C751" i="1"/>
  <c r="C752" i="1"/>
  <c r="C753" i="1"/>
  <c r="C754" i="1"/>
  <c r="C755" i="1"/>
  <c r="C756" i="1"/>
  <c r="C757" i="1"/>
  <c r="C758" i="1"/>
  <c r="C759" i="1"/>
  <c r="C760" i="1"/>
  <c r="C761" i="1"/>
  <c r="C762" i="1"/>
  <c r="C763" i="1"/>
  <c r="C764" i="1"/>
  <c r="C765" i="1"/>
  <c r="C766" i="1"/>
  <c r="C767" i="1"/>
  <c r="C768" i="1"/>
  <c r="C769" i="1"/>
  <c r="C770" i="1"/>
  <c r="C771" i="1"/>
  <c r="C772" i="1"/>
  <c r="C773" i="1"/>
  <c r="C774" i="1"/>
  <c r="C775" i="1"/>
  <c r="C776" i="1"/>
  <c r="C777" i="1"/>
  <c r="C778" i="1"/>
  <c r="C779" i="1"/>
  <c r="C780" i="1"/>
  <c r="C781" i="1"/>
  <c r="C782" i="1"/>
  <c r="C783" i="1"/>
  <c r="C784" i="1"/>
  <c r="C785" i="1"/>
  <c r="C786" i="1"/>
  <c r="C787" i="1"/>
  <c r="C788" i="1"/>
  <c r="C789" i="1"/>
  <c r="C790" i="1"/>
  <c r="C791" i="1"/>
  <c r="C792" i="1"/>
  <c r="C793" i="1"/>
  <c r="C794" i="1"/>
  <c r="C795" i="1"/>
  <c r="C796" i="1"/>
  <c r="C797" i="1"/>
  <c r="C798" i="1"/>
  <c r="C799" i="1"/>
  <c r="C800" i="1"/>
  <c r="C801" i="1"/>
  <c r="I10" i="18"/>
  <c r="O10" i="18"/>
  <c r="B10" i="18"/>
  <c r="L10" i="18"/>
  <c r="E10" i="18"/>
</calcChain>
</file>

<file path=xl/sharedStrings.xml><?xml version="1.0" encoding="utf-8"?>
<sst xmlns="http://schemas.openxmlformats.org/spreadsheetml/2006/main" count="6631" uniqueCount="479">
  <si>
    <t>sale_id</t>
  </si>
  <si>
    <t>sale_date</t>
  </si>
  <si>
    <t>customer_name</t>
  </si>
  <si>
    <t>customer_id</t>
  </si>
  <si>
    <t>product_name</t>
  </si>
  <si>
    <t>product_id</t>
  </si>
  <si>
    <t>category</t>
  </si>
  <si>
    <t>quantity</t>
  </si>
  <si>
    <t>cost_price</t>
  </si>
  <si>
    <t>price</t>
  </si>
  <si>
    <t>total_price</t>
  </si>
  <si>
    <t>profit</t>
  </si>
  <si>
    <t>discount</t>
  </si>
  <si>
    <t>payment_method</t>
  </si>
  <si>
    <t>return_status</t>
  </si>
  <si>
    <t>region</t>
  </si>
  <si>
    <t>sales_channel</t>
  </si>
  <si>
    <t>Brenda Williams</t>
  </si>
  <si>
    <t>Wiper Blades</t>
  </si>
  <si>
    <t>f9ba8848-21e7-49be-93c0-8138bc675698</t>
  </si>
  <si>
    <t>Automotive</t>
  </si>
  <si>
    <t>PayPal</t>
  </si>
  <si>
    <t>Not Returned</t>
  </si>
  <si>
    <t>Denmark</t>
  </si>
  <si>
    <t>Jessica Lewis</t>
  </si>
  <si>
    <t>Shoes</t>
  </si>
  <si>
    <t>1a2ff9fa-b05d-4391-9bbd-d6fca45be15c</t>
  </si>
  <si>
    <t>Clothing</t>
  </si>
  <si>
    <t>Poland</t>
  </si>
  <si>
    <t>Online</t>
  </si>
  <si>
    <t>Sara Cohen</t>
  </si>
  <si>
    <t>Mouse</t>
  </si>
  <si>
    <t>5f4c6ea7-a29b-4a77-b169-3a15daccfbcd</t>
  </si>
  <si>
    <t>Electronics</t>
  </si>
  <si>
    <t>Debit Card</t>
  </si>
  <si>
    <t>Gina Little</t>
  </si>
  <si>
    <t>Garden Chair</t>
  </si>
  <si>
    <t>5dacdd5a-143e-4320-8cb6-ab5c36cdb8f0</t>
  </si>
  <si>
    <t>Garden</t>
  </si>
  <si>
    <t>Romania</t>
  </si>
  <si>
    <t>Fish Tank</t>
  </si>
  <si>
    <t>c679619f-fc21-4899-ac3b-452ddce09caf</t>
  </si>
  <si>
    <t>Pets</t>
  </si>
  <si>
    <t>Switzerland</t>
  </si>
  <si>
    <t>Brake Pads</t>
  </si>
  <si>
    <t>374c412b-ceac-48e9-9b53-1bc969faa4da</t>
  </si>
  <si>
    <t>Returned</t>
  </si>
  <si>
    <t>Phillip Brooks</t>
  </si>
  <si>
    <t>Ring</t>
  </si>
  <si>
    <t>cefbd88e-fb51-450c-b7b8-4490c890a967</t>
  </si>
  <si>
    <t>Jewelry</t>
  </si>
  <si>
    <t>Cash</t>
  </si>
  <si>
    <t>Finland</t>
  </si>
  <si>
    <t>Daniel Barrett</t>
  </si>
  <si>
    <t>Eggs</t>
  </si>
  <si>
    <t>049e7b73-7129-424a-8558-c495b3a87090</t>
  </si>
  <si>
    <t>Groceries</t>
  </si>
  <si>
    <t>Bank Transfer</t>
  </si>
  <si>
    <t>Germany</t>
  </si>
  <si>
    <t>Desiree Moore</t>
  </si>
  <si>
    <t>DJ Mixer</t>
  </si>
  <si>
    <t>d85a0f86-3526-4ee8-b085-92e9452266ac</t>
  </si>
  <si>
    <t>Music</t>
  </si>
  <si>
    <t>Credit Card</t>
  </si>
  <si>
    <t>3D Printer</t>
  </si>
  <si>
    <t>9417945f-5966-4e9f-87c6-28898b7cf99d</t>
  </si>
  <si>
    <t>Technology</t>
  </si>
  <si>
    <t>Slovakia</t>
  </si>
  <si>
    <t>James Proctor</t>
  </si>
  <si>
    <t>Tiara</t>
  </si>
  <si>
    <t>cd11b7fc-5f72-4f03-9314-727c0a93f134</t>
  </si>
  <si>
    <t>Hat</t>
  </si>
  <si>
    <t>b12feb0b-835e-46fd-9cd0-36ea7c61fe90</t>
  </si>
  <si>
    <t>Jacob Washington</t>
  </si>
  <si>
    <t>Steering Wheel Cover</t>
  </si>
  <si>
    <t>2a949723-56b5-484f-8051-ab3de4a65136</t>
  </si>
  <si>
    <t>Norway</t>
  </si>
  <si>
    <t>Wanda Jackson</t>
  </si>
  <si>
    <t>Car Tires</t>
  </si>
  <si>
    <t>be862113-6d6e-4b06-8e65-d75fea28a8e5</t>
  </si>
  <si>
    <t>Netherlands</t>
  </si>
  <si>
    <t>2b4df084-79aa-4396-96eb-6f20bab5ff43</t>
  </si>
  <si>
    <t>Ireland</t>
  </si>
  <si>
    <t>Tina Mccoy</t>
  </si>
  <si>
    <t>LED Headlights</t>
  </si>
  <si>
    <t>a423aa6f-3fbe-4f99-bf8e-f1f6b0bee62b</t>
  </si>
  <si>
    <t>Speakers</t>
  </si>
  <si>
    <t>37368606-03a5-4f2f-a8ad-1e1e9c4efa57</t>
  </si>
  <si>
    <t>France</t>
  </si>
  <si>
    <t>f76327ae-4e93-4591-bad7-01e6c5d1fa8e</t>
  </si>
  <si>
    <t>Austria</t>
  </si>
  <si>
    <t>Joshua Gray</t>
  </si>
  <si>
    <t>Car Mat</t>
  </si>
  <si>
    <t>7aeb3e08-9274-4300-84f0-9b672144bd7a</t>
  </si>
  <si>
    <t>Harold Mason</t>
  </si>
  <si>
    <t>Engine Oil</t>
  </si>
  <si>
    <t>b9feba57-953a-476c-b5db-a0194b0f6568</t>
  </si>
  <si>
    <t>Sweden</t>
  </si>
  <si>
    <t>Jessica Miles</t>
  </si>
  <si>
    <t>Pet Toys</t>
  </si>
  <si>
    <t>34875752-a81a-4ad6-a45b-708330003a59</t>
  </si>
  <si>
    <t>Greece</t>
  </si>
  <si>
    <t>Jennifer Ryan</t>
  </si>
  <si>
    <t>Conditioner</t>
  </si>
  <si>
    <t>514e1913-3f82-4823-a592-15fedf67f2f9</t>
  </si>
  <si>
    <t>Beauty</t>
  </si>
  <si>
    <t>Spain</t>
  </si>
  <si>
    <t>Smartwatch</t>
  </si>
  <si>
    <t>549e82a6-178f-4858-929f-c59cc8a945de</t>
  </si>
  <si>
    <t>Blender</t>
  </si>
  <si>
    <t>2d0c6002-cb7f-4628-8a73-0928992b7005</t>
  </si>
  <si>
    <t>Home Appliances</t>
  </si>
  <si>
    <t>Valerie Brooks</t>
  </si>
  <si>
    <t>Pasta</t>
  </si>
  <si>
    <t>6a6a8f05-2065-436d-a64c-dfb8ccdab7d5</t>
  </si>
  <si>
    <t>11e5648b-5af4-45cc-9465-160492be79ba</t>
  </si>
  <si>
    <t>Gary Petersen</t>
  </si>
  <si>
    <t>Camera</t>
  </si>
  <si>
    <t>196019ba-5859-47ea-a7e8-2fae08c1ce87</t>
  </si>
  <si>
    <t>Italy</t>
  </si>
  <si>
    <t>Brooch</t>
  </si>
  <si>
    <t>852ecaa6-91f4-466f-8eec-1fdb8d1cbd47</t>
  </si>
  <si>
    <t>Jasmin Thomas</t>
  </si>
  <si>
    <t>Dress</t>
  </si>
  <si>
    <t>cfa7889c-fb2b-4909-8d7e-48c692824e23</t>
  </si>
  <si>
    <t>Joseph Thompson</t>
  </si>
  <si>
    <t>Pet Bed</t>
  </si>
  <si>
    <t>657b6308-9561-444c-975b-66471fde869b</t>
  </si>
  <si>
    <t>75513b93-4df4-4833-93ef-bb4f403f98d7</t>
  </si>
  <si>
    <t>Stuffed Animal</t>
  </si>
  <si>
    <t>7d48aab9-b6f7-4f90-a157-d39a705c9a42</t>
  </si>
  <si>
    <t>Toys</t>
  </si>
  <si>
    <t>Washing Machine</t>
  </si>
  <si>
    <t>583b5fcc-18e8-438e-a736-a72870d46efa</t>
  </si>
  <si>
    <t>Armchair</t>
  </si>
  <si>
    <t>e15687c2-a10f-4b3c-abb2-21338808d425</t>
  </si>
  <si>
    <t>Furniture</t>
  </si>
  <si>
    <t>Mallory Johnson</t>
  </si>
  <si>
    <t>Antiseptic Spray</t>
  </si>
  <si>
    <t>6245b052-a267-48a3-b729-28f11abb56f1</t>
  </si>
  <si>
    <t>Health</t>
  </si>
  <si>
    <t>Science Book</t>
  </si>
  <si>
    <t>238d3db3-75af-4225-bb02-219c33bee4d0</t>
  </si>
  <si>
    <t>Books</t>
  </si>
  <si>
    <t>Tennis Racket</t>
  </si>
  <si>
    <t>f72b40d1-97a4-436b-930b-0230c7ed69eb</t>
  </si>
  <si>
    <t>Sports</t>
  </si>
  <si>
    <t>Lawn Mower</t>
  </si>
  <si>
    <t>74b01439-1013-486d-b246-5db81f6d6e2f</t>
  </si>
  <si>
    <t>Alexandra Woods</t>
  </si>
  <si>
    <t>Pendant</t>
  </si>
  <si>
    <t>60f7dfb2-2416-47ef-92ca-63fefba5dc80</t>
  </si>
  <si>
    <t>Gardening Tools</t>
  </si>
  <si>
    <t>93982d61-2c38-46e3-9470-5f692e31962a</t>
  </si>
  <si>
    <t>74d1f41c-4fcd-4b7b-97bf-b26918ac3077</t>
  </si>
  <si>
    <t>Pet Shampoo</t>
  </si>
  <si>
    <t>94dbf128-e179-4354-9e68-6f9434450b84</t>
  </si>
  <si>
    <t>Kelly Ryan</t>
  </si>
  <si>
    <t>Headphones</t>
  </si>
  <si>
    <t>dec94462-85b8-496f-89f5-ee1c8fb894db</t>
  </si>
  <si>
    <t>Novel</t>
  </si>
  <si>
    <t>67c2c211-423f-4d77-85d6-91c3b10dc5b2</t>
  </si>
  <si>
    <t>Jennifer George</t>
  </si>
  <si>
    <t>Cat Food</t>
  </si>
  <si>
    <t>314601a1-da03-46e8-ad64-7e97b5c4fbdc</t>
  </si>
  <si>
    <t>History Book</t>
  </si>
  <si>
    <t>721b3386-fbd5-4607-9359-2f48fcd80bd5</t>
  </si>
  <si>
    <t>Margaret Colon</t>
  </si>
  <si>
    <t>ea729e5d-d5cd-4f3f-9eb6-948026f1603d</t>
  </si>
  <si>
    <t>Cufflinks</t>
  </si>
  <si>
    <t>7bc9f57d-11d9-4fe1-b1d4-ae5f3fbb0b97</t>
  </si>
  <si>
    <t>Emily Rice</t>
  </si>
  <si>
    <t>Glucose Meter</t>
  </si>
  <si>
    <t>68520252-9f13-4da1-929c-6c9631b3cc7b</t>
  </si>
  <si>
    <t>External Hard Drive</t>
  </si>
  <si>
    <t>457ce374-7600-4549-866f-09d00e323043</t>
  </si>
  <si>
    <t>Portugal</t>
  </si>
  <si>
    <t>Nicole Jones DDS</t>
  </si>
  <si>
    <t>Hand Sanitizer</t>
  </si>
  <si>
    <t>8b71a6e1-079e-43bc-aee5-64b8da270ada</t>
  </si>
  <si>
    <t>Piano</t>
  </si>
  <si>
    <t>138f2e9c-893c-4011-8cd2-b821294439a5</t>
  </si>
  <si>
    <t>Puzzle</t>
  </si>
  <si>
    <t>70d1c4a4-d97b-4563-ad40-4504d1d28b65</t>
  </si>
  <si>
    <t>6dd68868-ddf6-4136-974e-e612e4f9510c</t>
  </si>
  <si>
    <t>Microphone</t>
  </si>
  <si>
    <t>76e0b8f6-bb35-42a2-954a-b90a55d3c21b</t>
  </si>
  <si>
    <t>Drum Set</t>
  </si>
  <si>
    <t>df4a8f67-5922-4d7b-8a1e-5e2381233551</t>
  </si>
  <si>
    <t>Hungary</t>
  </si>
  <si>
    <t>Gaming Console</t>
  </si>
  <si>
    <t>c129f1a4-2e2a-4158-9955-d0306081a3b7</t>
  </si>
  <si>
    <t>Chair</t>
  </si>
  <si>
    <t>20dbd8f5-ca82-4f0e-975d-167e3dc8c45a</t>
  </si>
  <si>
    <t>Bird Cage</t>
  </si>
  <si>
    <t>0f576c7e-3c0b-4ede-ab86-5863286d274f</t>
  </si>
  <si>
    <t>Czech Republic</t>
  </si>
  <si>
    <t>Swimming Goggles</t>
  </si>
  <si>
    <t>1578a187-5153-44cf-a912-617e94ab1d16</t>
  </si>
  <si>
    <t>2de31356-f9e5-4e5d-adcd-98118582a6aa</t>
  </si>
  <si>
    <t>ee3ab2d3-75d9-466b-9286-c51c4e489d76</t>
  </si>
  <si>
    <t>Thermometer</t>
  </si>
  <si>
    <t>d5697895-c455-4e79-9108-8103b70f70f0</t>
  </si>
  <si>
    <t>Patricia Smith</t>
  </si>
  <si>
    <t>Doll</t>
  </si>
  <si>
    <t>17e74864-3da8-4aef-ae53-483361deed4e</t>
  </si>
  <si>
    <t>de3385ed-d3c6-485b-84fe-df7bac8a7685</t>
  </si>
  <si>
    <t>Juice</t>
  </si>
  <si>
    <t>6e5d9880-da2b-4870-81f8-57f43654e113</t>
  </si>
  <si>
    <t>Car Battery</t>
  </si>
  <si>
    <t>0238cb51-500b-4cd8-a19d-79e655222d8c</t>
  </si>
  <si>
    <t>b0aa0674-4986-4e23-8a17-4f1bd6e06eae</t>
  </si>
  <si>
    <t>Music Stand</t>
  </si>
  <si>
    <t>e7f6ed18-4d3f-4121-b6e6-3da9477ade71</t>
  </si>
  <si>
    <t>Poetry Book</t>
  </si>
  <si>
    <t>51169129-4901-4b4e-a417-a98df80a4921</t>
  </si>
  <si>
    <t>cfe93f53-7864-42d2-9f4f-37e58c0816db</t>
  </si>
  <si>
    <t>VR Headset</t>
  </si>
  <si>
    <t>d906f611-a538-4319-a0d5-6fcc5aeb204c</t>
  </si>
  <si>
    <t>Mascara</t>
  </si>
  <si>
    <t>b14cc398-3694-460d-bc70-3dec0831f522</t>
  </si>
  <si>
    <t>5df6913e-8998-4d1a-b85f-b5acb95099f9</t>
  </si>
  <si>
    <t>Textbook</t>
  </si>
  <si>
    <t>9f1c37c6-558e-41f4-97fb-2719472173e8</t>
  </si>
  <si>
    <t>Butter</t>
  </si>
  <si>
    <t>f216e406-b2d9-4766-a882-07625f80c474</t>
  </si>
  <si>
    <t>Vacuum Cleaner</t>
  </si>
  <si>
    <t>9fc4920e-de43-4469-84ee-d473e94bbbf4</t>
  </si>
  <si>
    <t>Ryan Anderson</t>
  </si>
  <si>
    <t>Bread</t>
  </si>
  <si>
    <t>044a83c0-97c3-4a8a-91ac-45f962ba2c36</t>
  </si>
  <si>
    <t>Refrigerator</t>
  </si>
  <si>
    <t>fe1b08ca-8c00-4e94-a27d-fb243a8d9b6c</t>
  </si>
  <si>
    <t>Dishwasher</t>
  </si>
  <si>
    <t>921fc262-8d63-4ba7-90cf-fbba35b2a851</t>
  </si>
  <si>
    <t>04a4ea5b-46cd-4d46-b403-f6c7b0f3c455</t>
  </si>
  <si>
    <t>ea87387f-cd03-4c71-952a-4bd9fdc2c9e3</t>
  </si>
  <si>
    <t>Blouse</t>
  </si>
  <si>
    <t>f85b7a94-210c-4a95-b340-ae3ed9c4fd46</t>
  </si>
  <si>
    <t>07b69d05-0d64-48d8-93f8-7fd13dbb8007</t>
  </si>
  <si>
    <t>Saucepan</t>
  </si>
  <si>
    <t>ce646f64-2a55-4230-a11b-2328f5a3dfa5</t>
  </si>
  <si>
    <t>Kitchen</t>
  </si>
  <si>
    <t>Iron</t>
  </si>
  <si>
    <t>570627d1-8519-4d06-9efb-a7925ec9e368</t>
  </si>
  <si>
    <t>Security Camera</t>
  </si>
  <si>
    <t>04d89fa3-ab0e-4ea3-b09d-909e84a80b9b</t>
  </si>
  <si>
    <t>Belgium</t>
  </si>
  <si>
    <t>6b8539c4-8972-42da-afe1-d40c2e9d4fa8</t>
  </si>
  <si>
    <t>1b39c30a-ee1c-4974-9770-f9083a1bebbb</t>
  </si>
  <si>
    <t>617c0a35-be89-49d6-9c0e-e206e1aae439</t>
  </si>
  <si>
    <t>Scarf</t>
  </si>
  <si>
    <t>2da1a74c-f94d-4cd1-baa3-6d8d707d0440</t>
  </si>
  <si>
    <t>4afac8c2-2e4c-4d6f-8f76-e4321ea23a47</t>
  </si>
  <si>
    <t>e1884b9f-04b0-4d39-8356-2f1689b3e8eb</t>
  </si>
  <si>
    <t>Monitor</t>
  </si>
  <si>
    <t>b04a3fa4-0ffd-4195-8562-7eed3baceeff</t>
  </si>
  <si>
    <t>SSD</t>
  </si>
  <si>
    <t>5ede0b90-eb5c-4821-a626-255631cb009f</t>
  </si>
  <si>
    <t>Bruce Bruce</t>
  </si>
  <si>
    <t>Running Shoes</t>
  </si>
  <si>
    <t>39253a60-8c0f-43b4-b6c7-f83139e92e11</t>
  </si>
  <si>
    <t>Flower Pot</t>
  </si>
  <si>
    <t>80001a2e-0e56-4e96-bd62-102206c80d65</t>
  </si>
  <si>
    <t>6d0cbf0e-4b58-4bc9-8a16-d17c9af25f74</t>
  </si>
  <si>
    <t>Jeans</t>
  </si>
  <si>
    <t>c123fe3b-740f-4cf3-9db3-36722ef19c97</t>
  </si>
  <si>
    <t>Desk</t>
  </si>
  <si>
    <t>20955429-4273-49c9-9e6d-99cb2f7b5c28</t>
  </si>
  <si>
    <t>Cricket Bat</t>
  </si>
  <si>
    <t>0a39b005-9794-4b5a-bd7f-e39990a5a389</t>
  </si>
  <si>
    <t>Cheese</t>
  </si>
  <si>
    <t>ba37fc5a-4d1d-47c2-a2cc-aefd32f386bf</t>
  </si>
  <si>
    <t>491bdd4b-d57a-4fa8-809b-77c38937ed7a</t>
  </si>
  <si>
    <t>27285f38-7dc2-489d-acd9-aa4c898e7eee</t>
  </si>
  <si>
    <t>22adee92-62b2-46c2-b968-fd246c7c8fb2</t>
  </si>
  <si>
    <t>Socks</t>
  </si>
  <si>
    <t>98eaa43e-113d-41e7-b9fa-78a7d18926a0</t>
  </si>
  <si>
    <t>bf21e4a1-e31a-46bc-91b7-e657ccf54cb7</t>
  </si>
  <si>
    <t>02b9fdd1-24f7-48d4-b365-16b57e5c29ad</t>
  </si>
  <si>
    <t>f315d988-76cd-4a9d-85e4-d88d99203f6e</t>
  </si>
  <si>
    <t>Biography</t>
  </si>
  <si>
    <t>41a82ed6-17c5-4006-9ace-bf98f51d24d4</t>
  </si>
  <si>
    <t>Cookbook</t>
  </si>
  <si>
    <t>dd978b31-b646-424f-b0c4-91df90596966</t>
  </si>
  <si>
    <t>98493324-96ad-4759-ac06-88f6bb5ce97a</t>
  </si>
  <si>
    <t>445ee764-be72-451e-88cf-3be0f3a6372e</t>
  </si>
  <si>
    <t>Tablet</t>
  </si>
  <si>
    <t>945fd856-e368-4b48-918b-e065bde680a6</t>
  </si>
  <si>
    <t>Fertilizer</t>
  </si>
  <si>
    <t>400df2d9-0a00-4127-a6c9-1e762c5944e1</t>
  </si>
  <si>
    <t>0f0cbd80-ae5a-4e5e-861e-3adc09e0ddb2</t>
  </si>
  <si>
    <t>Bed</t>
  </si>
  <si>
    <t>2a93bf8e-46db-4dd6-b9b2-9e8e31c04108</t>
  </si>
  <si>
    <t>Perfume</t>
  </si>
  <si>
    <t>82bc0f46-36fd-46f0-b7c2-c9d5b5779063</t>
  </si>
  <si>
    <t>T-Shirt</t>
  </si>
  <si>
    <t>89e6f027-798e-4d9e-924c-7d7e44b6f360</t>
  </si>
  <si>
    <t>Headphone Amp</t>
  </si>
  <si>
    <t>6caf1775-0be5-4fe0-a43e-a8739e87eab0</t>
  </si>
  <si>
    <t>Toaster</t>
  </si>
  <si>
    <t>5e5570ba-3e62-4295-9698-ad8c141807fc</t>
  </si>
  <si>
    <t>d4cad7a8-699d-44b0-ad7b-3874217953a0</t>
  </si>
  <si>
    <t>0397dc57-ba92-42e0-a88c-3f3b84c8e2f9</t>
  </si>
  <si>
    <t>Guitar</t>
  </si>
  <si>
    <t>198456b0-3cad-4bea-b028-5ea14f1f520a</t>
  </si>
  <si>
    <t>Basketball</t>
  </si>
  <si>
    <t>c4855722-b7a5-40fc-8e46-33970b218432</t>
  </si>
  <si>
    <t>b1580c84-fe27-446a-adc2-e2f7c6da4f8b</t>
  </si>
  <si>
    <t>da02bdf5-10fc-48e5-bf27-a460d12b358e</t>
  </si>
  <si>
    <t>27716116-bc8a-483e-95be-77052f0fbf27</t>
  </si>
  <si>
    <t>Magazine</t>
  </si>
  <si>
    <t>726a0d84-3f9b-4f3e-8f43-1f07c7356739</t>
  </si>
  <si>
    <t>69792c78-4f17-4e9e-acc6-1ca98825a4c8</t>
  </si>
  <si>
    <t>fb94eb03-397b-4a46-87dc-ec27fc62bd08</t>
  </si>
  <si>
    <t>cd2cb15f-c6f1-4095-87a2-b558012f895d</t>
  </si>
  <si>
    <t>Microwave Oven</t>
  </si>
  <si>
    <t>6533dee2-bcce-4ba5-8b37-cead193168ef</t>
  </si>
  <si>
    <t>d4e1d418-8736-4d95-9423-95a7f27d2c43</t>
  </si>
  <si>
    <t>Barbecue Grill</t>
  </si>
  <si>
    <t>b294e63f-8092-4ea8-a0d1-d82970790ac1</t>
  </si>
  <si>
    <t>3731bfb4-5b07-4a85-900f-9dbccfa03a44</t>
  </si>
  <si>
    <t>Chicken</t>
  </si>
  <si>
    <t>64f751a4-b086-425d-b9f2-014aa77c0777</t>
  </si>
  <si>
    <t>Rice</t>
  </si>
  <si>
    <t>8237e27d-d3f4-493a-a5d6-5526c02f6a57</t>
  </si>
  <si>
    <t>6497ceb3-3347-4a43-b279-1312c1542a93</t>
  </si>
  <si>
    <t>257677de-49f7-4bd3-88e8-b3bb6fc4c19c</t>
  </si>
  <si>
    <t>f3ffe916-7d6b-402d-aee1-2ab22ffbb9c0</t>
  </si>
  <si>
    <t>Golf Clubs</t>
  </si>
  <si>
    <t>54556eeb-08b8-4c16-8d5e-90b06093a4f9</t>
  </si>
  <si>
    <t>63135595-0e89-4620-a338-e5df29564805</t>
  </si>
  <si>
    <t>878ce629-61a5-4704-9010-2289d7149f24</t>
  </si>
  <si>
    <t>c233186d-d52b-4613-b059-cb4b4805fca4</t>
  </si>
  <si>
    <t>99312e41-e219-41cb-b291-4189fee40762</t>
  </si>
  <si>
    <t>Car Wash Kit</t>
  </si>
  <si>
    <t>27dbcc79-5683-42b5-9f62-8f6c66731d70</t>
  </si>
  <si>
    <t>a00f7602-fa16-4439-80b2-cfbf82418f24</t>
  </si>
  <si>
    <t>Knife Set</t>
  </si>
  <si>
    <t>d2742a69-c1b7-406a-87d5-d0fa9f95d714</t>
  </si>
  <si>
    <t>6c70bad0-c840-4607-ab6b-ce8a50968e57</t>
  </si>
  <si>
    <t>Comic</t>
  </si>
  <si>
    <t>036a7aeb-c50b-4725-9e25-722d846f5a94</t>
  </si>
  <si>
    <t>Sofa</t>
  </si>
  <si>
    <t>789f5724-614c-48e8-a50e-101893c2c7e0</t>
  </si>
  <si>
    <t>7af8d46c-d34c-4234-bce2-6e99bf430230</t>
  </si>
  <si>
    <t>Dining Table</t>
  </si>
  <si>
    <t>eb5b0a16-e88e-4c78-bc45-e66346525be4</t>
  </si>
  <si>
    <t>Blood Pressure Monitor</t>
  </si>
  <si>
    <t>2479ebad-6bbe-4a86-904a-3821bfdb9490</t>
  </si>
  <si>
    <t>Keyboard</t>
  </si>
  <si>
    <t>559a8880-1698-4073-90cb-46b8021e5f1a</t>
  </si>
  <si>
    <t>c657fc60-9f28-429d-b878-d7e504cf0336</t>
  </si>
  <si>
    <t>fa2a2e4c-3514-4b1b-8613-afa2afe5f692</t>
  </si>
  <si>
    <t>f277e61e-39dd-4bcc-bf07-208771bb382c</t>
  </si>
  <si>
    <t>18c3f145-4028-468e-8809-a4dcd0ecf88e</t>
  </si>
  <si>
    <t>Cupboard</t>
  </si>
  <si>
    <t>cd85ff45-b89c-4858-a4c0-787a1d94002d</t>
  </si>
  <si>
    <t>cd5aa6ac-c9ed-4510-911f-9b406c7aefb8</t>
  </si>
  <si>
    <t>564b03da-7429-4090-bc0e-4bb24f5f1aba</t>
  </si>
  <si>
    <t>ef5ef37b-f4a3-4880-8d77-9f60ea887962</t>
  </si>
  <si>
    <t>Bookshelf</t>
  </si>
  <si>
    <t>8a802cb0-0067-4edf-a7f5-fdf84df30217</t>
  </si>
  <si>
    <t>Nail Polish</t>
  </si>
  <si>
    <t>9306f702-f17e-4828-bb57-c1915f8b6817</t>
  </si>
  <si>
    <t>4fb55f49-d2dd-48b0-9d12-0d8353bd5415</t>
  </si>
  <si>
    <t>First Aid Kit</t>
  </si>
  <si>
    <t>35410215-1342-4fb1-8c12-ff6bc780a883</t>
  </si>
  <si>
    <t>ccf7871f-541d-4b20-86de-df5c9aad0344</t>
  </si>
  <si>
    <t>7856d4a8-97d6-4b47-a50e-2d1a8507e3d5</t>
  </si>
  <si>
    <t>Dog Food</t>
  </si>
  <si>
    <t>b4c60b40-51dd-4214-95c2-2b9bf7a7a95c</t>
  </si>
  <si>
    <t>ad32d0e1-bc79-4e92-b7d1-b190303d2a1b</t>
  </si>
  <si>
    <t>0f1d90c9-ea17-4abb-8933-cebd8c0d7599</t>
  </si>
  <si>
    <t>6f2d8692-1fbd-4872-b30b-24564164d025</t>
  </si>
  <si>
    <t>693e20ab-d050-4cf8-9356-5d90aa7924f1</t>
  </si>
  <si>
    <t>e861db3c-09f2-4d52-9840-5e2888194e6a</t>
  </si>
  <si>
    <t>beb7d86c-a1b5-4e40-8c51-bd9a53b0e6e5</t>
  </si>
  <si>
    <t>Milk</t>
  </si>
  <si>
    <t>6d018f18-6663-45fa-84d5-7395a730b63e</t>
  </si>
  <si>
    <t>65cbd94b-988e-416e-a46f-7f053da71684</t>
  </si>
  <si>
    <t>6de806b9-9b1f-4d82-87ed-b926d45b42a8</t>
  </si>
  <si>
    <t>1face180-bc80-4a70-a5a4-1582e5e902cb</t>
  </si>
  <si>
    <t>4f2d0693-38df-4737-a980-63b9047f5ca8</t>
  </si>
  <si>
    <t>188d6d7c-231a-4a1a-a603-144b6b869414</t>
  </si>
  <si>
    <t>4abd1322-62dc-44ff-b1c0-746f9649a585</t>
  </si>
  <si>
    <t>Power Bank</t>
  </si>
  <si>
    <t>ca4fb4be-b2fd-4cd5-9cdb-82ecfb6e2dbd</t>
  </si>
  <si>
    <t>050ec86d-9a7f-457d-bedd-159f7af71ce8</t>
  </si>
  <si>
    <t>1ce3c25b-c96f-464d-8f07-a6e1e62d8d6f</t>
  </si>
  <si>
    <t>Lego Set</t>
  </si>
  <si>
    <t>d1b97389-6f1f-4ae0-8564-d6f64584b80a</t>
  </si>
  <si>
    <t>66e74fd9-5a13-4523-84dd-d6adc35c230b</t>
  </si>
  <si>
    <t>Dish Rack</t>
  </si>
  <si>
    <t>57c891c2-b25f-4d5e-a488-458f0489ceb0</t>
  </si>
  <si>
    <t>4e32bce6-9774-4564-a48b-121b7014e7a0</t>
  </si>
  <si>
    <t>10c24465-bfb1-4337-bd85-c4f847a82029</t>
  </si>
  <si>
    <t>Leash</t>
  </si>
  <si>
    <t>680a6f50-b7bf-4a47-8a7b-13173e7fce68</t>
  </si>
  <si>
    <t>a20925e2-5338-463f-998c-b9773d8759cd</t>
  </si>
  <si>
    <t>Protein Powder</t>
  </si>
  <si>
    <t>818a61e4-af6d-40a7-84ce-e89aac7da700</t>
  </si>
  <si>
    <t>b73bf7d1-74f9-45ba-903e-dd2a64dc0286</t>
  </si>
  <si>
    <t>Tuning Fork</t>
  </si>
  <si>
    <t>47c31d55-b2ea-48f9-bdc2-a5c7f72b15b1</t>
  </si>
  <si>
    <t>Building Blocks</t>
  </si>
  <si>
    <t>b149256d-17c1-448d-abd9-22924486b0c7</t>
  </si>
  <si>
    <t>Smart Light</t>
  </si>
  <si>
    <t>1db3f651-f466-4506-b762-999318fdc56e</t>
  </si>
  <si>
    <t>532420a3-c43c-45c7-a0a9-f7ccd830e567</t>
  </si>
  <si>
    <t>Wardrobe</t>
  </si>
  <si>
    <t>Toy Car</t>
  </si>
  <si>
    <t>Yoga Mat</t>
  </si>
  <si>
    <t>Seeds</t>
  </si>
  <si>
    <t>Sweater</t>
  </si>
  <si>
    <t>Cutting Board</t>
  </si>
  <si>
    <t>Microwave</t>
  </si>
  <si>
    <t>Cycling Helmet</t>
  </si>
  <si>
    <t>Pet Carrier</t>
  </si>
  <si>
    <t>Smartphone</t>
  </si>
  <si>
    <t>Earrings</t>
  </si>
  <si>
    <t>Air Conditioner</t>
  </si>
  <si>
    <t>Frying Pan</t>
  </si>
  <si>
    <t>Pain Relief Cream</t>
  </si>
  <si>
    <t>Dictionary</t>
  </si>
  <si>
    <t>Drone</t>
  </si>
  <si>
    <t>Toy Train</t>
  </si>
  <si>
    <t>Watering Can</t>
  </si>
  <si>
    <t>Makeup Kit</t>
  </si>
  <si>
    <t>Shampoo</t>
  </si>
  <si>
    <t>Coffee Maker</t>
  </si>
  <si>
    <t>Dumbbells</t>
  </si>
  <si>
    <t>Action Figure</t>
  </si>
  <si>
    <t>Foundation</t>
  </si>
  <si>
    <t>Vegetables</t>
  </si>
  <si>
    <t>Lipstick</t>
  </si>
  <si>
    <t>Jacket</t>
  </si>
  <si>
    <t>Vitamins</t>
  </si>
  <si>
    <t>Garden Hose</t>
  </si>
  <si>
    <t>Football</t>
  </si>
  <si>
    <t>Violin</t>
  </si>
  <si>
    <t>Anklet</t>
  </si>
  <si>
    <t>Aquarium Filter</t>
  </si>
  <si>
    <t>TV Stand</t>
  </si>
  <si>
    <t>Necklace</t>
  </si>
  <si>
    <t>RC Helicopter</t>
  </si>
  <si>
    <t>Wi-Fi Router</t>
  </si>
  <si>
    <t>Air Filter</t>
  </si>
  <si>
    <t>Face Mask</t>
  </si>
  <si>
    <t>Kettle</t>
  </si>
  <si>
    <t>Face Cream</t>
  </si>
  <si>
    <t>Laptop</t>
  </si>
  <si>
    <t>Bracelet</t>
  </si>
  <si>
    <t>Watch</t>
  </si>
  <si>
    <t>Outdoor Lights</t>
  </si>
  <si>
    <t>Bluetooth Speaker</t>
  </si>
  <si>
    <t>Year</t>
  </si>
  <si>
    <t>Month</t>
  </si>
  <si>
    <t>Row Labels</t>
  </si>
  <si>
    <t>Grand Total</t>
  </si>
  <si>
    <t>Sum of quantity</t>
  </si>
  <si>
    <t>Sum of total_price</t>
  </si>
  <si>
    <t>Sum of profit</t>
  </si>
  <si>
    <t>Count of customer_name</t>
  </si>
  <si>
    <t>Direct Sales</t>
  </si>
  <si>
    <t>yan</t>
  </si>
  <si>
    <t>mar</t>
  </si>
  <si>
    <t>avq</t>
  </si>
  <si>
    <t>okt</t>
  </si>
  <si>
    <t>fev</t>
  </si>
  <si>
    <t>dek</t>
  </si>
  <si>
    <t>iyn</t>
  </si>
  <si>
    <t>apr</t>
  </si>
  <si>
    <t>noy</t>
  </si>
  <si>
    <t>sen</t>
  </si>
  <si>
    <t>iyl</t>
  </si>
  <si>
    <t>may</t>
  </si>
  <si>
    <t>Sum of discount</t>
  </si>
  <si>
    <t>Sum of cost_price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</si>
</sst>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yyyy\-mm\-dd"/>
    <numFmt numFmtId="165" formatCode="0.0"/>
  </numFmts>
  <fonts count="2" x14ac:knownFonts="1">
    <font>
      <sz val="10"/>
      <name val="Arial"/>
      <family val="2"/>
    </font>
    <font>
      <sz val="8"/>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12">
    <xf numFmtId="0" fontId="0" fillId="0" borderId="0" xfId="0"/>
    <xf numFmtId="164" fontId="0" fillId="0" borderId="0" xfId="0" applyNumberFormat="1"/>
    <xf numFmtId="2" fontId="0" fillId="0" borderId="0" xfId="0" applyNumberFormat="1"/>
    <xf numFmtId="165" fontId="0" fillId="0" borderId="0" xfId="0" applyNumberFormat="1"/>
    <xf numFmtId="1" fontId="0" fillId="0" borderId="0" xfId="0" applyNumberFormat="1"/>
    <xf numFmtId="0" fontId="0" fillId="0" borderId="0" xfId="0" pivotButton="1"/>
    <xf numFmtId="0" fontId="0" fillId="0" borderId="0" xfId="0" applyAlignment="1">
      <alignment horizontal="left"/>
    </xf>
    <xf numFmtId="1" fontId="0" fillId="0" borderId="0" xfId="0" applyNumberFormat="1" applyAlignment="1">
      <alignment horizontal="left"/>
    </xf>
    <xf numFmtId="0" fontId="0" fillId="0" borderId="0" xfId="0" applyNumberFormat="1"/>
    <xf numFmtId="2" fontId="0" fillId="0" borderId="0" xfId="0" applyNumberFormat="1" applyAlignment="1">
      <alignment horizontal="center"/>
    </xf>
    <xf numFmtId="165" fontId="0" fillId="0" borderId="0" xfId="0" applyNumberFormat="1" applyAlignment="1">
      <alignment horizontal="center"/>
    </xf>
    <xf numFmtId="0" fontId="0" fillId="0" borderId="0" xfId="0" applyAlignment="1"/>
  </cellXfs>
  <cellStyles count="1">
    <cellStyle name="Normal" xfId="0" builtinId="0"/>
  </cellStyles>
  <dxfs count="11">
    <dxf>
      <numFmt numFmtId="0" formatCode="General"/>
    </dxf>
    <dxf>
      <font>
        <b/>
        <color theme="1"/>
      </font>
      <border>
        <bottom style="thin">
          <color theme="4"/>
        </bottom>
        <vertical/>
        <horizontal/>
      </border>
    </dxf>
    <dxf>
      <font>
        <color theme="1"/>
        <name val="Calibri"/>
        <family val="2"/>
        <scheme val="none"/>
      </font>
      <border>
        <left style="thin">
          <color theme="4"/>
        </left>
        <right style="thin">
          <color theme="4"/>
        </right>
        <top style="thin">
          <color theme="4"/>
        </top>
        <bottom style="thin">
          <color theme="4"/>
        </bottom>
        <vertical/>
        <horizontal/>
      </border>
    </dxf>
    <dxf>
      <numFmt numFmtId="1" formatCode="0"/>
    </dxf>
    <dxf>
      <numFmt numFmtId="165" formatCode="0.0"/>
    </dxf>
    <dxf>
      <numFmt numFmtId="2" formatCode="0.00"/>
    </dxf>
    <dxf>
      <numFmt numFmtId="165" formatCode="0.0"/>
    </dxf>
    <dxf>
      <numFmt numFmtId="165" formatCode="0.0"/>
    </dxf>
    <dxf>
      <numFmt numFmtId="1" formatCode="0"/>
    </dxf>
    <dxf>
      <numFmt numFmtId="1" formatCode="0"/>
    </dxf>
    <dxf>
      <numFmt numFmtId="164" formatCode="yyyy\-mm\-dd"/>
    </dxf>
  </dxfs>
  <tableStyles count="1" defaultTableStyle="TableStyleMedium2" defaultPivotStyle="PivotStyleLight16">
    <tableStyle name="SlicerStyleLight1 2" pivot="0" table="0" count="10" xr9:uid="{56EBD039-FCA2-4497-A48D-CDBC518C2E1C}">
      <tableStyleElement type="wholeTable" dxfId="2"/>
      <tableStyleElement type="headerRow" dxfId="1"/>
    </tableStyle>
  </tableStyles>
  <colors>
    <mruColors>
      <color rgb="FF435C58"/>
      <color rgb="FF3D635E"/>
      <color rgb="FF3AD7ED"/>
      <color rgb="FFF2F2F2"/>
      <color rgb="FF516A8D"/>
      <color rgb="FFD5D5D5"/>
      <color rgb="FF5A33AC"/>
      <color rgb="FF000000"/>
      <color rgb="FF00FFFF"/>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StyleLight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3.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4.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5.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6.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7.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8.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3.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3.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4.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[Sales_Analysis1.xlsx]MonthlySales!PivotTable2</c:name>
    <c:fmtId val="4"/>
  </c:pivotSource>
  <c:chart>
    <c:autoTitleDeleted val="1"/>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z-Latn-AZ"/>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z-Latn-AZ"/>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z-Latn-AZ"/>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z-Latn-AZ"/>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z-Latn-AZ"/>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MonthlySales!$B$3</c:f>
              <c:strCache>
                <c:ptCount val="1"/>
                <c:pt idx="0">
                  <c:v>Total</c:v>
                </c:pt>
              </c:strCache>
            </c:strRef>
          </c:tx>
          <c:spPr>
            <a:solidFill>
              <a:schemeClr val="accent2"/>
            </a:solidFill>
            <a:ln>
              <a:noFill/>
            </a:ln>
            <a:effectLst/>
          </c:spPr>
          <c:cat>
            <c:strRef>
              <c:f>MonthlySales!$A$4:$A$15</c:f>
              <c:strCache>
                <c:ptCount val="12"/>
                <c:pt idx="0">
                  <c:v>yan</c:v>
                </c:pt>
                <c:pt idx="1">
                  <c:v>fev</c:v>
                </c:pt>
                <c:pt idx="2">
                  <c:v>mar</c:v>
                </c:pt>
                <c:pt idx="3">
                  <c:v>apr</c:v>
                </c:pt>
                <c:pt idx="4">
                  <c:v>may</c:v>
                </c:pt>
                <c:pt idx="5">
                  <c:v>iyn</c:v>
                </c:pt>
                <c:pt idx="6">
                  <c:v>iyl</c:v>
                </c:pt>
                <c:pt idx="7">
                  <c:v>avq</c:v>
                </c:pt>
                <c:pt idx="8">
                  <c:v>sen</c:v>
                </c:pt>
                <c:pt idx="9">
                  <c:v>okt</c:v>
                </c:pt>
                <c:pt idx="10">
                  <c:v>noy</c:v>
                </c:pt>
                <c:pt idx="11">
                  <c:v>dek</c:v>
                </c:pt>
              </c:strCache>
            </c:strRef>
          </c:cat>
          <c:val>
            <c:numRef>
              <c:f>MonthlySales!$B$4:$B$15</c:f>
              <c:numCache>
                <c:formatCode>0.00</c:formatCode>
                <c:ptCount val="12"/>
                <c:pt idx="0">
                  <c:v>79104.320000000007</c:v>
                </c:pt>
                <c:pt idx="1">
                  <c:v>38993.69</c:v>
                </c:pt>
                <c:pt idx="2">
                  <c:v>69490.02</c:v>
                </c:pt>
                <c:pt idx="3">
                  <c:v>90204.039999999979</c:v>
                </c:pt>
                <c:pt idx="4">
                  <c:v>62671.96</c:v>
                </c:pt>
                <c:pt idx="5">
                  <c:v>16377.02</c:v>
                </c:pt>
                <c:pt idx="6">
                  <c:v>265500.14000000013</c:v>
                </c:pt>
                <c:pt idx="7">
                  <c:v>203344.71000000014</c:v>
                </c:pt>
                <c:pt idx="8">
                  <c:v>109505.22999999997</c:v>
                </c:pt>
                <c:pt idx="9">
                  <c:v>23640.880000000001</c:v>
                </c:pt>
                <c:pt idx="10">
                  <c:v>117401.48000000005</c:v>
                </c:pt>
                <c:pt idx="11">
                  <c:v>52969.049999999996</c:v>
                </c:pt>
              </c:numCache>
            </c:numRef>
          </c:val>
          <c:extLst>
            <c:ext xmlns:c16="http://schemas.microsoft.com/office/drawing/2014/chart" uri="{C3380CC4-5D6E-409C-BE32-E72D297353CC}">
              <c16:uniqueId val="{00000000-AEC7-4E6A-A26F-8095767DF13F}"/>
            </c:ext>
          </c:extLst>
        </c:ser>
        <c:dLbls>
          <c:showLegendKey val="0"/>
          <c:showVal val="0"/>
          <c:showCatName val="0"/>
          <c:showSerName val="0"/>
          <c:showPercent val="0"/>
          <c:showBubbleSize val="0"/>
        </c:dLbls>
        <c:axId val="800589711"/>
        <c:axId val="800594991"/>
      </c:areaChart>
      <c:catAx>
        <c:axId val="80058971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z-Latn-AZ"/>
          </a:p>
        </c:txPr>
        <c:crossAx val="800594991"/>
        <c:crosses val="autoZero"/>
        <c:auto val="1"/>
        <c:lblAlgn val="ctr"/>
        <c:lblOffset val="100"/>
        <c:noMultiLvlLbl val="0"/>
      </c:catAx>
      <c:valAx>
        <c:axId val="800594991"/>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z-Latn-AZ"/>
          </a:p>
        </c:txPr>
        <c:crossAx val="800589711"/>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z-Latn-AZ"/>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[Sales_Analysis1.xlsx]MonthlySales!PivotTable2</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z-Latn-AZ"/>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z-Latn-AZ"/>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z-Latn-AZ"/>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MonthlySales!$B$3</c:f>
              <c:strCache>
                <c:ptCount val="1"/>
                <c:pt idx="0">
                  <c:v>Total</c:v>
                </c:pt>
              </c:strCache>
            </c:strRef>
          </c:tx>
          <c:spPr>
            <a:solidFill>
              <a:schemeClr val="accent1"/>
            </a:solidFill>
            <a:ln>
              <a:noFill/>
            </a:ln>
            <a:effectLst/>
          </c:spPr>
          <c:cat>
            <c:strRef>
              <c:f>MonthlySales!$A$4:$A$15</c:f>
              <c:strCache>
                <c:ptCount val="12"/>
                <c:pt idx="0">
                  <c:v>yan</c:v>
                </c:pt>
                <c:pt idx="1">
                  <c:v>fev</c:v>
                </c:pt>
                <c:pt idx="2">
                  <c:v>mar</c:v>
                </c:pt>
                <c:pt idx="3">
                  <c:v>apr</c:v>
                </c:pt>
                <c:pt idx="4">
                  <c:v>may</c:v>
                </c:pt>
                <c:pt idx="5">
                  <c:v>iyn</c:v>
                </c:pt>
                <c:pt idx="6">
                  <c:v>iyl</c:v>
                </c:pt>
                <c:pt idx="7">
                  <c:v>avq</c:v>
                </c:pt>
                <c:pt idx="8">
                  <c:v>sen</c:v>
                </c:pt>
                <c:pt idx="9">
                  <c:v>okt</c:v>
                </c:pt>
                <c:pt idx="10">
                  <c:v>noy</c:v>
                </c:pt>
                <c:pt idx="11">
                  <c:v>dek</c:v>
                </c:pt>
              </c:strCache>
            </c:strRef>
          </c:cat>
          <c:val>
            <c:numRef>
              <c:f>MonthlySales!$B$4:$B$15</c:f>
              <c:numCache>
                <c:formatCode>0.00</c:formatCode>
                <c:ptCount val="12"/>
                <c:pt idx="0">
                  <c:v>79104.320000000007</c:v>
                </c:pt>
                <c:pt idx="1">
                  <c:v>38993.69</c:v>
                </c:pt>
                <c:pt idx="2">
                  <c:v>69490.02</c:v>
                </c:pt>
                <c:pt idx="3">
                  <c:v>90204.039999999979</c:v>
                </c:pt>
                <c:pt idx="4">
                  <c:v>62671.96</c:v>
                </c:pt>
                <c:pt idx="5">
                  <c:v>16377.02</c:v>
                </c:pt>
                <c:pt idx="6">
                  <c:v>265500.14000000013</c:v>
                </c:pt>
                <c:pt idx="7">
                  <c:v>203344.71000000014</c:v>
                </c:pt>
                <c:pt idx="8">
                  <c:v>109505.22999999997</c:v>
                </c:pt>
                <c:pt idx="9">
                  <c:v>23640.880000000001</c:v>
                </c:pt>
                <c:pt idx="10">
                  <c:v>117401.48000000005</c:v>
                </c:pt>
                <c:pt idx="11">
                  <c:v>52969.049999999996</c:v>
                </c:pt>
              </c:numCache>
            </c:numRef>
          </c:val>
          <c:extLst>
            <c:ext xmlns:c16="http://schemas.microsoft.com/office/drawing/2014/chart" uri="{C3380CC4-5D6E-409C-BE32-E72D297353CC}">
              <c16:uniqueId val="{00000000-AF9E-4243-A77E-B829751F5CDD}"/>
            </c:ext>
          </c:extLst>
        </c:ser>
        <c:dLbls>
          <c:showLegendKey val="0"/>
          <c:showVal val="0"/>
          <c:showCatName val="0"/>
          <c:showSerName val="0"/>
          <c:showPercent val="0"/>
          <c:showBubbleSize val="0"/>
        </c:dLbls>
        <c:axId val="800589711"/>
        <c:axId val="800594991"/>
      </c:areaChart>
      <c:catAx>
        <c:axId val="80058971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z-Latn-AZ"/>
          </a:p>
        </c:txPr>
        <c:crossAx val="800594991"/>
        <c:crosses val="autoZero"/>
        <c:auto val="1"/>
        <c:lblAlgn val="ctr"/>
        <c:lblOffset val="100"/>
        <c:noMultiLvlLbl val="0"/>
      </c:catAx>
      <c:valAx>
        <c:axId val="800594991"/>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z-Latn-AZ"/>
          </a:p>
        </c:txPr>
        <c:crossAx val="800589711"/>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z-Latn-AZ"/>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spPr>
            <a:ln w="28575" cap="rnd">
              <a:solidFill>
                <a:schemeClr val="accent1"/>
              </a:solidFill>
              <a:round/>
            </a:ln>
            <a:effectLst/>
          </c:spPr>
          <c:marker>
            <c:symbol val="none"/>
          </c:marker>
          <c:cat>
            <c:strRef>
              <c:f>Top10Customer!$D$4:$D$13</c:f>
              <c:strCache>
                <c:ptCount val="10"/>
                <c:pt idx="0">
                  <c:v>Harold Mason</c:v>
                </c:pt>
                <c:pt idx="1">
                  <c:v>Alexandra Woods</c:v>
                </c:pt>
                <c:pt idx="2">
                  <c:v>Daniel Barrett</c:v>
                </c:pt>
                <c:pt idx="3">
                  <c:v>Sara Cohen</c:v>
                </c:pt>
                <c:pt idx="4">
                  <c:v>Brenda Williams</c:v>
                </c:pt>
                <c:pt idx="5">
                  <c:v>Margaret Colon</c:v>
                </c:pt>
                <c:pt idx="6">
                  <c:v>Jessica Lewis</c:v>
                </c:pt>
                <c:pt idx="7">
                  <c:v>Jacob Washington</c:v>
                </c:pt>
                <c:pt idx="8">
                  <c:v>Joshua Gray</c:v>
                </c:pt>
                <c:pt idx="9">
                  <c:v>Mallory Johnson</c:v>
                </c:pt>
              </c:strCache>
            </c:strRef>
          </c:cat>
          <c:val>
            <c:numRef>
              <c:f>Top10Customer!$E$4:$E$13</c:f>
              <c:numCache>
                <c:formatCode>#,#00</c:formatCode>
                <c:ptCount val="10"/>
                <c:pt idx="0">
                  <c:v>276710.8</c:v>
                </c:pt>
                <c:pt idx="1">
                  <c:v>89990.790000000037</c:v>
                </c:pt>
                <c:pt idx="2">
                  <c:v>81888.590000000026</c:v>
                </c:pt>
                <c:pt idx="3">
                  <c:v>70634.469999999987</c:v>
                </c:pt>
                <c:pt idx="4">
                  <c:v>61803.310000000012</c:v>
                </c:pt>
                <c:pt idx="5">
                  <c:v>61424.200000000004</c:v>
                </c:pt>
                <c:pt idx="6">
                  <c:v>58647.06</c:v>
                </c:pt>
                <c:pt idx="7">
                  <c:v>57856.119999999995</c:v>
                </c:pt>
                <c:pt idx="8">
                  <c:v>55764.399999999994</c:v>
                </c:pt>
                <c:pt idx="9">
                  <c:v>53495.210000000014</c:v>
                </c:pt>
              </c:numCache>
            </c:numRef>
          </c:val>
          <c:smooth val="0"/>
          <c:extLst>
            <c:ext xmlns:c16="http://schemas.microsoft.com/office/drawing/2014/chart" uri="{C3380CC4-5D6E-409C-BE32-E72D297353CC}">
              <c16:uniqueId val="{00000000-C771-47BB-874A-D7F98EB6B410}"/>
            </c:ext>
          </c:extLst>
        </c:ser>
        <c:dLbls>
          <c:showLegendKey val="0"/>
          <c:showVal val="0"/>
          <c:showCatName val="0"/>
          <c:showSerName val="0"/>
          <c:showPercent val="0"/>
          <c:showBubbleSize val="0"/>
        </c:dLbls>
        <c:smooth val="0"/>
        <c:axId val="930846335"/>
        <c:axId val="930833375"/>
      </c:lineChart>
      <c:catAx>
        <c:axId val="93084633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z-Latn-AZ"/>
          </a:p>
        </c:txPr>
        <c:crossAx val="930833375"/>
        <c:crosses val="autoZero"/>
        <c:auto val="1"/>
        <c:lblAlgn val="ctr"/>
        <c:lblOffset val="100"/>
        <c:noMultiLvlLbl val="0"/>
      </c:catAx>
      <c:valAx>
        <c:axId val="930833375"/>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z-Latn-AZ"/>
          </a:p>
        </c:txPr>
        <c:crossAx val="9308463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z-Latn-AZ"/>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[Sales_Analysis1.xlsx]CustomerCount!PivotTable6</c:name>
    <c:fmtId val="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z-Latn-AZ"/>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'CustomerCount'!$K$15</c:f>
              <c:strCache>
                <c:ptCount val="1"/>
                <c:pt idx="0">
                  <c:v>Total</c:v>
                </c:pt>
              </c:strCache>
            </c:strRef>
          </c:tx>
          <c:spPr>
            <a:solidFill>
              <a:schemeClr val="accent1"/>
            </a:solidFill>
            <a:ln>
              <a:noFill/>
            </a:ln>
            <a:effectLst/>
          </c:spPr>
          <c:invertIfNegative val="0"/>
          <c:cat>
            <c:strRef>
              <c:f>'CustomerCount'!$J$16:$J$20</c:f>
              <c:strCache>
                <c:ptCount val="5"/>
                <c:pt idx="0">
                  <c:v>2020</c:v>
                </c:pt>
                <c:pt idx="1">
                  <c:v>2021</c:v>
                </c:pt>
                <c:pt idx="2">
                  <c:v>2022</c:v>
                </c:pt>
                <c:pt idx="3">
                  <c:v>2023</c:v>
                </c:pt>
                <c:pt idx="4">
                  <c:v>2024</c:v>
                </c:pt>
              </c:strCache>
            </c:strRef>
          </c:cat>
          <c:val>
            <c:numRef>
              <c:f>'CustomerCount'!$K$16:$K$20</c:f>
              <c:numCache>
                <c:formatCode>General</c:formatCode>
                <c:ptCount val="5"/>
                <c:pt idx="0">
                  <c:v>21</c:v>
                </c:pt>
                <c:pt idx="1">
                  <c:v>15</c:v>
                </c:pt>
                <c:pt idx="2">
                  <c:v>23</c:v>
                </c:pt>
                <c:pt idx="3">
                  <c:v>23</c:v>
                </c:pt>
                <c:pt idx="4">
                  <c:v>21</c:v>
                </c:pt>
              </c:numCache>
            </c:numRef>
          </c:val>
          <c:extLst>
            <c:ext xmlns:c16="http://schemas.microsoft.com/office/drawing/2014/chart" uri="{C3380CC4-5D6E-409C-BE32-E72D297353CC}">
              <c16:uniqueId val="{00000000-E26E-45AA-9290-8CF895CEEAA6}"/>
            </c:ext>
          </c:extLst>
        </c:ser>
        <c:dLbls>
          <c:showLegendKey val="0"/>
          <c:showVal val="0"/>
          <c:showCatName val="0"/>
          <c:showSerName val="0"/>
          <c:showPercent val="0"/>
          <c:showBubbleSize val="0"/>
        </c:dLbls>
        <c:gapWidth val="182"/>
        <c:axId val="800593071"/>
        <c:axId val="800600751"/>
      </c:barChart>
      <c:catAx>
        <c:axId val="80059307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z-Latn-AZ"/>
          </a:p>
        </c:txPr>
        <c:crossAx val="800600751"/>
        <c:crosses val="autoZero"/>
        <c:auto val="1"/>
        <c:lblAlgn val="ctr"/>
        <c:lblOffset val="100"/>
        <c:noMultiLvlLbl val="0"/>
      </c:catAx>
      <c:valAx>
        <c:axId val="80060075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z-Latn-AZ"/>
          </a:p>
        </c:txPr>
        <c:crossAx val="8005930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z-Latn-AZ"/>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[Sales_Analysis1.xlsx]Profit Gained!PivotTable1</c:name>
    <c:fmtId val="15"/>
  </c:pivotSource>
  <c:chart>
    <c:autoTitleDeleted val="1"/>
    <c:pivotFmts>
      <c:pivotFmt>
        <c:idx val="0"/>
        <c:spPr>
          <a:solidFill>
            <a:schemeClr val="accent1"/>
          </a:solidFill>
          <a:ln>
            <a:noFill/>
          </a:ln>
          <a:effectLst>
            <a:outerShdw blurRad="317500" algn="ctr" rotWithShape="0">
              <a:prstClr val="black">
                <a:alpha val="25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az-Latn-AZ"/>
            </a:p>
          </c:txPr>
          <c:dLblPos val="inEnd"/>
          <c:showLegendKey val="0"/>
          <c:showVal val="0"/>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'Profit Gained'!$B$3</c:f>
              <c:strCache>
                <c:ptCount val="1"/>
                <c:pt idx="0">
                  <c:v>Total</c:v>
                </c:pt>
              </c:strCache>
            </c:strRef>
          </c:tx>
          <c:dPt>
            <c:idx val="0"/>
            <c:bubble3D val="0"/>
            <c:spPr>
              <a:solidFill>
                <a:schemeClr val="accent1"/>
              </a:solidFill>
              <a:ln>
                <a:noFill/>
              </a:ln>
              <a:effectLst>
                <a:outerShdw blurRad="317500" algn="ctr" rotWithShape="0">
                  <a:prstClr val="black">
                    <a:alpha val="25000"/>
                  </a:prstClr>
                </a:outerShdw>
              </a:effectLst>
            </c:spPr>
          </c:dPt>
          <c:dPt>
            <c:idx val="1"/>
            <c:bubble3D val="0"/>
            <c:spPr>
              <a:solidFill>
                <a:schemeClr val="accent2"/>
              </a:solidFill>
              <a:ln>
                <a:noFill/>
              </a:ln>
              <a:effectLst>
                <a:outerShdw blurRad="317500" algn="ctr" rotWithShape="0">
                  <a:prstClr val="black">
                    <a:alpha val="25000"/>
                  </a:prstClr>
                </a:outerShdw>
              </a:effectLst>
            </c:spPr>
          </c:dPt>
          <c:dPt>
            <c:idx val="2"/>
            <c:bubble3D val="0"/>
            <c:spPr>
              <a:solidFill>
                <a:schemeClr val="accent3"/>
              </a:solidFill>
              <a:ln>
                <a:noFill/>
              </a:ln>
              <a:effectLst>
                <a:outerShdw blurRad="317500" algn="ctr" rotWithShape="0">
                  <a:prstClr val="black">
                    <a:alpha val="25000"/>
                  </a:prstClr>
                </a:outerShdw>
              </a:effectLst>
            </c:spPr>
          </c:dPt>
          <c:dPt>
            <c:idx val="3"/>
            <c:bubble3D val="0"/>
            <c:spPr>
              <a:solidFill>
                <a:schemeClr val="accent4"/>
              </a:solidFill>
              <a:ln>
                <a:noFill/>
              </a:ln>
              <a:effectLst>
                <a:outerShdw blurRad="317500" algn="ctr" rotWithShape="0">
                  <a:prstClr val="black">
                    <a:alpha val="25000"/>
                  </a:prstClr>
                </a:outerShdw>
              </a:effectLst>
            </c:spPr>
          </c:dPt>
          <c:dPt>
            <c:idx val="4"/>
            <c:bubble3D val="0"/>
            <c:spPr>
              <a:solidFill>
                <a:schemeClr val="accent5"/>
              </a:solidFill>
              <a:ln>
                <a:noFill/>
              </a:ln>
              <a:effectLst>
                <a:outerShdw blurRad="317500" algn="ctr" rotWithShape="0">
                  <a:prstClr val="black">
                    <a:alpha val="25000"/>
                  </a:prst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az-Latn-AZ"/>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'Profit Gained'!$A$4:$A$8</c:f>
              <c:strCache>
                <c:ptCount val="5"/>
                <c:pt idx="0">
                  <c:v>Bank Transfer</c:v>
                </c:pt>
                <c:pt idx="1">
                  <c:v>Cash</c:v>
                </c:pt>
                <c:pt idx="2">
                  <c:v>Credit Card</c:v>
                </c:pt>
                <c:pt idx="3">
                  <c:v>Debit Card</c:v>
                </c:pt>
                <c:pt idx="4">
                  <c:v>PayPal</c:v>
                </c:pt>
              </c:strCache>
            </c:strRef>
          </c:cat>
          <c:val>
            <c:numRef>
              <c:f>'Profit Gained'!$B$4:$B$8</c:f>
              <c:numCache>
                <c:formatCode>0</c:formatCode>
                <c:ptCount val="5"/>
                <c:pt idx="0">
                  <c:v>834</c:v>
                </c:pt>
                <c:pt idx="1">
                  <c:v>825</c:v>
                </c:pt>
                <c:pt idx="2">
                  <c:v>203</c:v>
                </c:pt>
                <c:pt idx="3">
                  <c:v>353</c:v>
                </c:pt>
                <c:pt idx="4">
                  <c:v>1083</c:v>
                </c:pt>
              </c:numCache>
            </c:numRef>
          </c:val>
          <c:extLst>
            <c:ext xmlns:c16="http://schemas.microsoft.com/office/drawing/2014/chart" uri="{C3380CC4-5D6E-409C-BE32-E72D297353CC}">
              <c16:uniqueId val="{00000000-E978-40AD-B12B-D5A18E95FC60}"/>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az-Latn-AZ"/>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az-Latn-AZ"/>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[Sales_Analysis1.xlsx]Total!PivotTable14</c:name>
    <c:fmtId val="0"/>
  </c:pivotSource>
  <c:chart>
    <c:autoTitleDeleted val="1"/>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z-Latn-AZ"/>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Total!$B$3</c:f>
              <c:strCache>
                <c:ptCount val="1"/>
                <c:pt idx="0">
                  <c:v>Total</c:v>
                </c:pt>
              </c:strCache>
            </c:strRef>
          </c:tx>
          <c:spPr>
            <a:ln w="28575" cap="rnd">
              <a:solidFill>
                <a:schemeClr val="accent1"/>
              </a:solidFill>
              <a:round/>
            </a:ln>
            <a:effectLst/>
          </c:spPr>
          <c:marker>
            <c:symbol val="none"/>
          </c:marker>
          <c:cat>
            <c:strRef>
              <c:f>Total!$A$4:$A$9</c:f>
              <c:strCache>
                <c:ptCount val="5"/>
                <c:pt idx="0">
                  <c:v>2020</c:v>
                </c:pt>
                <c:pt idx="1">
                  <c:v>2021</c:v>
                </c:pt>
                <c:pt idx="2">
                  <c:v>2022</c:v>
                </c:pt>
                <c:pt idx="3">
                  <c:v>2023</c:v>
                </c:pt>
                <c:pt idx="4">
                  <c:v>2024</c:v>
                </c:pt>
              </c:strCache>
            </c:strRef>
          </c:cat>
          <c:val>
            <c:numRef>
              <c:f>Total!$B$4:$B$9</c:f>
              <c:numCache>
                <c:formatCode>0.00</c:formatCode>
                <c:ptCount val="5"/>
                <c:pt idx="0">
                  <c:v>587988.22000000009</c:v>
                </c:pt>
                <c:pt idx="1">
                  <c:v>676557.94000000018</c:v>
                </c:pt>
                <c:pt idx="2">
                  <c:v>452644.5999999998</c:v>
                </c:pt>
                <c:pt idx="3">
                  <c:v>775603.91999999993</c:v>
                </c:pt>
                <c:pt idx="4">
                  <c:v>475126.87000000058</c:v>
                </c:pt>
              </c:numCache>
            </c:numRef>
          </c:val>
          <c:smooth val="0"/>
          <c:extLst>
            <c:ext xmlns:c16="http://schemas.microsoft.com/office/drawing/2014/chart" uri="{C3380CC4-5D6E-409C-BE32-E72D297353CC}">
              <c16:uniqueId val="{00000000-0377-4ADB-AD29-8CF51AA30B2A}"/>
            </c:ext>
          </c:extLst>
        </c:ser>
        <c:dLbls>
          <c:showLegendKey val="0"/>
          <c:showVal val="0"/>
          <c:showCatName val="0"/>
          <c:showSerName val="0"/>
          <c:showPercent val="0"/>
          <c:showBubbleSize val="0"/>
        </c:dLbls>
        <c:smooth val="0"/>
        <c:axId val="804029711"/>
        <c:axId val="804024911"/>
      </c:lineChart>
      <c:catAx>
        <c:axId val="804029711"/>
        <c:scaling>
          <c:orientation val="minMax"/>
        </c:scaling>
        <c:delete val="1"/>
        <c:axPos val="b"/>
        <c:numFmt formatCode="General" sourceLinked="1"/>
        <c:majorTickMark val="none"/>
        <c:minorTickMark val="none"/>
        <c:tickLblPos val="nextTo"/>
        <c:crossAx val="804024911"/>
        <c:crosses val="autoZero"/>
        <c:auto val="1"/>
        <c:lblAlgn val="ctr"/>
        <c:lblOffset val="100"/>
        <c:noMultiLvlLbl val="0"/>
      </c:catAx>
      <c:valAx>
        <c:axId val="804024911"/>
        <c:scaling>
          <c:orientation val="minMax"/>
        </c:scaling>
        <c:delete val="1"/>
        <c:axPos val="l"/>
        <c:numFmt formatCode="0.00" sourceLinked="1"/>
        <c:majorTickMark val="none"/>
        <c:minorTickMark val="none"/>
        <c:tickLblPos val="nextTo"/>
        <c:crossAx val="8040297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z-Latn-AZ"/>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[Sales_Analysis1.xlsx]Total!PivotTable18</c:name>
    <c:fmtId val="1"/>
  </c:pivotSource>
  <c:chart>
    <c:autoTitleDeleted val="1"/>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z-Latn-AZ"/>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Total!$E$3</c:f>
              <c:strCache>
                <c:ptCount val="1"/>
                <c:pt idx="0">
                  <c:v>Total</c:v>
                </c:pt>
              </c:strCache>
            </c:strRef>
          </c:tx>
          <c:spPr>
            <a:ln w="28575" cap="rnd">
              <a:solidFill>
                <a:schemeClr val="accent1"/>
              </a:solidFill>
              <a:round/>
            </a:ln>
            <a:effectLst/>
          </c:spPr>
          <c:marker>
            <c:symbol val="none"/>
          </c:marker>
          <c:cat>
            <c:strRef>
              <c:f>Total!$D$4:$D$9</c:f>
              <c:strCache>
                <c:ptCount val="5"/>
                <c:pt idx="0">
                  <c:v>2020</c:v>
                </c:pt>
                <c:pt idx="1">
                  <c:v>2021</c:v>
                </c:pt>
                <c:pt idx="2">
                  <c:v>2022</c:v>
                </c:pt>
                <c:pt idx="3">
                  <c:v>2023</c:v>
                </c:pt>
                <c:pt idx="4">
                  <c:v>2024</c:v>
                </c:pt>
              </c:strCache>
            </c:strRef>
          </c:cat>
          <c:val>
            <c:numRef>
              <c:f>Total!$E$4:$E$9</c:f>
              <c:numCache>
                <c:formatCode>0.0</c:formatCode>
                <c:ptCount val="5"/>
                <c:pt idx="0">
                  <c:v>244701.09999999998</c:v>
                </c:pt>
                <c:pt idx="1">
                  <c:v>246562.61999999988</c:v>
                </c:pt>
                <c:pt idx="2">
                  <c:v>158285.38000000009</c:v>
                </c:pt>
                <c:pt idx="3">
                  <c:v>281882.64999999991</c:v>
                </c:pt>
                <c:pt idx="4">
                  <c:v>174932.13000000015</c:v>
                </c:pt>
              </c:numCache>
            </c:numRef>
          </c:val>
          <c:smooth val="0"/>
          <c:extLst>
            <c:ext xmlns:c16="http://schemas.microsoft.com/office/drawing/2014/chart" uri="{C3380CC4-5D6E-409C-BE32-E72D297353CC}">
              <c16:uniqueId val="{00000000-12C5-48DA-B66C-8B7076FB1A3A}"/>
            </c:ext>
          </c:extLst>
        </c:ser>
        <c:dLbls>
          <c:showLegendKey val="0"/>
          <c:showVal val="0"/>
          <c:showCatName val="0"/>
          <c:showSerName val="0"/>
          <c:showPercent val="0"/>
          <c:showBubbleSize val="0"/>
        </c:dLbls>
        <c:smooth val="0"/>
        <c:axId val="932520367"/>
        <c:axId val="932533807"/>
      </c:lineChart>
      <c:catAx>
        <c:axId val="932520367"/>
        <c:scaling>
          <c:orientation val="minMax"/>
        </c:scaling>
        <c:delete val="1"/>
        <c:axPos val="b"/>
        <c:numFmt formatCode="General" sourceLinked="1"/>
        <c:majorTickMark val="none"/>
        <c:minorTickMark val="none"/>
        <c:tickLblPos val="nextTo"/>
        <c:crossAx val="932533807"/>
        <c:crosses val="autoZero"/>
        <c:auto val="1"/>
        <c:lblAlgn val="ctr"/>
        <c:lblOffset val="100"/>
        <c:noMultiLvlLbl val="0"/>
      </c:catAx>
      <c:valAx>
        <c:axId val="932533807"/>
        <c:scaling>
          <c:orientation val="minMax"/>
        </c:scaling>
        <c:delete val="1"/>
        <c:axPos val="l"/>
        <c:numFmt formatCode="0.0" sourceLinked="1"/>
        <c:majorTickMark val="none"/>
        <c:minorTickMark val="none"/>
        <c:tickLblPos val="nextTo"/>
        <c:crossAx val="9325203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z-Latn-AZ"/>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[Sales_Analysis1.xlsx]Total!PivotTable19</c:name>
    <c:fmtId val="3"/>
  </c:pivotSource>
  <c:chart>
    <c:autoTitleDeleted val="1"/>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z-Latn-AZ"/>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Total!$I$3</c:f>
              <c:strCache>
                <c:ptCount val="1"/>
                <c:pt idx="0">
                  <c:v>Total</c:v>
                </c:pt>
              </c:strCache>
            </c:strRef>
          </c:tx>
          <c:spPr>
            <a:ln w="28575" cap="rnd">
              <a:solidFill>
                <a:schemeClr val="accent1"/>
              </a:solidFill>
              <a:round/>
            </a:ln>
            <a:effectLst/>
          </c:spPr>
          <c:marker>
            <c:symbol val="none"/>
          </c:marker>
          <c:cat>
            <c:strRef>
              <c:f>Total!$H$4:$H$9</c:f>
              <c:strCache>
                <c:ptCount val="5"/>
                <c:pt idx="0">
                  <c:v>2020</c:v>
                </c:pt>
                <c:pt idx="1">
                  <c:v>2021</c:v>
                </c:pt>
                <c:pt idx="2">
                  <c:v>2022</c:v>
                </c:pt>
                <c:pt idx="3">
                  <c:v>2023</c:v>
                </c:pt>
                <c:pt idx="4">
                  <c:v>2024</c:v>
                </c:pt>
              </c:strCache>
            </c:strRef>
          </c:cat>
          <c:val>
            <c:numRef>
              <c:f>Total!$I$4:$I$9</c:f>
              <c:numCache>
                <c:formatCode>0</c:formatCode>
                <c:ptCount val="5"/>
                <c:pt idx="0">
                  <c:v>1398</c:v>
                </c:pt>
                <c:pt idx="1">
                  <c:v>1889</c:v>
                </c:pt>
                <c:pt idx="2">
                  <c:v>1409</c:v>
                </c:pt>
                <c:pt idx="3">
                  <c:v>1759</c:v>
                </c:pt>
                <c:pt idx="4">
                  <c:v>1571</c:v>
                </c:pt>
              </c:numCache>
            </c:numRef>
          </c:val>
          <c:smooth val="0"/>
          <c:extLst>
            <c:ext xmlns:c16="http://schemas.microsoft.com/office/drawing/2014/chart" uri="{C3380CC4-5D6E-409C-BE32-E72D297353CC}">
              <c16:uniqueId val="{00000000-E29E-4804-87AE-BD410079ABB1}"/>
            </c:ext>
          </c:extLst>
        </c:ser>
        <c:dLbls>
          <c:showLegendKey val="0"/>
          <c:showVal val="0"/>
          <c:showCatName val="0"/>
          <c:showSerName val="0"/>
          <c:showPercent val="0"/>
          <c:showBubbleSize val="0"/>
        </c:dLbls>
        <c:smooth val="0"/>
        <c:axId val="1053593407"/>
        <c:axId val="1053583807"/>
      </c:lineChart>
      <c:catAx>
        <c:axId val="1053593407"/>
        <c:scaling>
          <c:orientation val="minMax"/>
        </c:scaling>
        <c:delete val="1"/>
        <c:axPos val="b"/>
        <c:numFmt formatCode="General" sourceLinked="1"/>
        <c:majorTickMark val="none"/>
        <c:minorTickMark val="none"/>
        <c:tickLblPos val="nextTo"/>
        <c:crossAx val="1053583807"/>
        <c:crosses val="autoZero"/>
        <c:auto val="1"/>
        <c:lblAlgn val="ctr"/>
        <c:lblOffset val="100"/>
        <c:noMultiLvlLbl val="0"/>
      </c:catAx>
      <c:valAx>
        <c:axId val="1053583807"/>
        <c:scaling>
          <c:orientation val="minMax"/>
        </c:scaling>
        <c:delete val="1"/>
        <c:axPos val="l"/>
        <c:numFmt formatCode="0" sourceLinked="1"/>
        <c:majorTickMark val="none"/>
        <c:minorTickMark val="none"/>
        <c:tickLblPos val="nextTo"/>
        <c:crossAx val="10535934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z-Latn-AZ"/>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[Sales_Analysis1.xlsx]Total!PivotTable21</c:name>
    <c:fmtId val="4"/>
  </c:pivotSource>
  <c:chart>
    <c:autoTitleDeleted val="1"/>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z-Latn-AZ"/>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Total!$L$3</c:f>
              <c:strCache>
                <c:ptCount val="1"/>
                <c:pt idx="0">
                  <c:v>Total</c:v>
                </c:pt>
              </c:strCache>
            </c:strRef>
          </c:tx>
          <c:spPr>
            <a:ln w="28575" cap="rnd">
              <a:solidFill>
                <a:schemeClr val="accent1"/>
              </a:solidFill>
              <a:round/>
            </a:ln>
            <a:effectLst/>
          </c:spPr>
          <c:marker>
            <c:symbol val="none"/>
          </c:marker>
          <c:cat>
            <c:strRef>
              <c:f>Total!$K$4:$K$9</c:f>
              <c:strCache>
                <c:ptCount val="5"/>
                <c:pt idx="0">
                  <c:v>2020</c:v>
                </c:pt>
                <c:pt idx="1">
                  <c:v>2021</c:v>
                </c:pt>
                <c:pt idx="2">
                  <c:v>2022</c:v>
                </c:pt>
                <c:pt idx="3">
                  <c:v>2023</c:v>
                </c:pt>
                <c:pt idx="4">
                  <c:v>2024</c:v>
                </c:pt>
              </c:strCache>
            </c:strRef>
          </c:cat>
          <c:val>
            <c:numRef>
              <c:f>Total!$L$4:$L$9</c:f>
              <c:numCache>
                <c:formatCode>General</c:formatCode>
                <c:ptCount val="5"/>
                <c:pt idx="0">
                  <c:v>85572.700000000012</c:v>
                </c:pt>
                <c:pt idx="1">
                  <c:v>93860.05000000009</c:v>
                </c:pt>
                <c:pt idx="2">
                  <c:v>77845.519999999975</c:v>
                </c:pt>
                <c:pt idx="3">
                  <c:v>113699.76999999992</c:v>
                </c:pt>
                <c:pt idx="4">
                  <c:v>78456.969999999856</c:v>
                </c:pt>
              </c:numCache>
            </c:numRef>
          </c:val>
          <c:smooth val="0"/>
          <c:extLst>
            <c:ext xmlns:c16="http://schemas.microsoft.com/office/drawing/2014/chart" uri="{C3380CC4-5D6E-409C-BE32-E72D297353CC}">
              <c16:uniqueId val="{00000000-3573-44FE-89F5-986EBA8B0C0D}"/>
            </c:ext>
          </c:extLst>
        </c:ser>
        <c:dLbls>
          <c:showLegendKey val="0"/>
          <c:showVal val="0"/>
          <c:showCatName val="0"/>
          <c:showSerName val="0"/>
          <c:showPercent val="0"/>
          <c:showBubbleSize val="0"/>
        </c:dLbls>
        <c:smooth val="0"/>
        <c:axId val="938723711"/>
        <c:axId val="938716991"/>
      </c:lineChart>
      <c:catAx>
        <c:axId val="938723711"/>
        <c:scaling>
          <c:orientation val="minMax"/>
        </c:scaling>
        <c:delete val="1"/>
        <c:axPos val="b"/>
        <c:numFmt formatCode="General" sourceLinked="1"/>
        <c:majorTickMark val="none"/>
        <c:minorTickMark val="none"/>
        <c:tickLblPos val="nextTo"/>
        <c:crossAx val="938716991"/>
        <c:crosses val="autoZero"/>
        <c:auto val="1"/>
        <c:lblAlgn val="ctr"/>
        <c:lblOffset val="100"/>
        <c:noMultiLvlLbl val="0"/>
      </c:catAx>
      <c:valAx>
        <c:axId val="938716991"/>
        <c:scaling>
          <c:orientation val="minMax"/>
        </c:scaling>
        <c:delete val="1"/>
        <c:axPos val="l"/>
        <c:numFmt formatCode="General" sourceLinked="1"/>
        <c:majorTickMark val="none"/>
        <c:minorTickMark val="none"/>
        <c:tickLblPos val="nextTo"/>
        <c:crossAx val="9387237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z-Latn-AZ"/>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[Sales_Analysis1.xlsx]Total!PivotTable22</c:name>
    <c:fmtId val="5"/>
  </c:pivotSource>
  <c:chart>
    <c:autoTitleDeleted val="1"/>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z-Latn-AZ"/>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Total!$O$3</c:f>
              <c:strCache>
                <c:ptCount val="1"/>
                <c:pt idx="0">
                  <c:v>Total</c:v>
                </c:pt>
              </c:strCache>
            </c:strRef>
          </c:tx>
          <c:spPr>
            <a:ln w="28575" cap="rnd">
              <a:solidFill>
                <a:schemeClr val="accent1"/>
              </a:solidFill>
              <a:round/>
            </a:ln>
            <a:effectLst/>
          </c:spPr>
          <c:marker>
            <c:symbol val="none"/>
          </c:marker>
          <c:cat>
            <c:strRef>
              <c:f>Total!$N$4:$N$9</c:f>
              <c:strCache>
                <c:ptCount val="5"/>
                <c:pt idx="0">
                  <c:v>2020</c:v>
                </c:pt>
                <c:pt idx="1">
                  <c:v>2021</c:v>
                </c:pt>
                <c:pt idx="2">
                  <c:v>2022</c:v>
                </c:pt>
                <c:pt idx="3">
                  <c:v>2023</c:v>
                </c:pt>
                <c:pt idx="4">
                  <c:v>2024</c:v>
                </c:pt>
              </c:strCache>
            </c:strRef>
          </c:cat>
          <c:val>
            <c:numRef>
              <c:f>Total!$O$4:$O$9</c:f>
              <c:numCache>
                <c:formatCode>0.0</c:formatCode>
                <c:ptCount val="5"/>
                <c:pt idx="0">
                  <c:v>32058.33</c:v>
                </c:pt>
                <c:pt idx="1">
                  <c:v>44644.839999999982</c:v>
                </c:pt>
                <c:pt idx="2">
                  <c:v>34632.200000000019</c:v>
                </c:pt>
                <c:pt idx="3">
                  <c:v>45341.53</c:v>
                </c:pt>
                <c:pt idx="4">
                  <c:v>34363.65</c:v>
                </c:pt>
              </c:numCache>
            </c:numRef>
          </c:val>
          <c:smooth val="0"/>
          <c:extLst>
            <c:ext xmlns:c16="http://schemas.microsoft.com/office/drawing/2014/chart" uri="{C3380CC4-5D6E-409C-BE32-E72D297353CC}">
              <c16:uniqueId val="{00000000-5EEF-433F-94C0-B97184732996}"/>
            </c:ext>
          </c:extLst>
        </c:ser>
        <c:dLbls>
          <c:showLegendKey val="0"/>
          <c:showVal val="0"/>
          <c:showCatName val="0"/>
          <c:showSerName val="0"/>
          <c:showPercent val="0"/>
          <c:showBubbleSize val="0"/>
        </c:dLbls>
        <c:smooth val="0"/>
        <c:axId val="650006400"/>
        <c:axId val="650016960"/>
      </c:lineChart>
      <c:catAx>
        <c:axId val="650006400"/>
        <c:scaling>
          <c:orientation val="minMax"/>
        </c:scaling>
        <c:delete val="1"/>
        <c:axPos val="b"/>
        <c:numFmt formatCode="General" sourceLinked="1"/>
        <c:majorTickMark val="out"/>
        <c:minorTickMark val="none"/>
        <c:tickLblPos val="nextTo"/>
        <c:crossAx val="650016960"/>
        <c:crosses val="autoZero"/>
        <c:auto val="1"/>
        <c:lblAlgn val="ctr"/>
        <c:lblOffset val="100"/>
        <c:noMultiLvlLbl val="0"/>
      </c:catAx>
      <c:valAx>
        <c:axId val="650016960"/>
        <c:scaling>
          <c:orientation val="minMax"/>
        </c:scaling>
        <c:delete val="1"/>
        <c:axPos val="l"/>
        <c:numFmt formatCode="0.0" sourceLinked="1"/>
        <c:majorTickMark val="out"/>
        <c:minorTickMark val="none"/>
        <c:tickLblPos val="nextTo"/>
        <c:crossAx val="6500064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z-Latn-AZ"/>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[Sales_Analysis1.xlsx]CustomerCount!PivotTable6</c:name>
    <c:fmtId val="6"/>
  </c:pivotSource>
  <c:chart>
    <c:autoTitleDeleted val="1"/>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z-Latn-AZ"/>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z-Latn-AZ"/>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z-Latn-AZ"/>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'CustomerCount'!$K$15</c:f>
              <c:strCache>
                <c:ptCount val="1"/>
                <c:pt idx="0">
                  <c:v>Total</c:v>
                </c:pt>
              </c:strCache>
            </c:strRef>
          </c:tx>
          <c:spPr>
            <a:solidFill>
              <a:schemeClr val="accent2"/>
            </a:solidFill>
            <a:ln>
              <a:noFill/>
            </a:ln>
            <a:effectLst/>
          </c:spPr>
          <c:invertIfNegative val="0"/>
          <c:cat>
            <c:strRef>
              <c:f>'CustomerCount'!$J$16:$J$20</c:f>
              <c:strCache>
                <c:ptCount val="5"/>
                <c:pt idx="0">
                  <c:v>2020</c:v>
                </c:pt>
                <c:pt idx="1">
                  <c:v>2021</c:v>
                </c:pt>
                <c:pt idx="2">
                  <c:v>2022</c:v>
                </c:pt>
                <c:pt idx="3">
                  <c:v>2023</c:v>
                </c:pt>
                <c:pt idx="4">
                  <c:v>2024</c:v>
                </c:pt>
              </c:strCache>
            </c:strRef>
          </c:cat>
          <c:val>
            <c:numRef>
              <c:f>'CustomerCount'!$K$16:$K$20</c:f>
              <c:numCache>
                <c:formatCode>General</c:formatCode>
                <c:ptCount val="5"/>
                <c:pt idx="0">
                  <c:v>21</c:v>
                </c:pt>
                <c:pt idx="1">
                  <c:v>15</c:v>
                </c:pt>
                <c:pt idx="2">
                  <c:v>23</c:v>
                </c:pt>
                <c:pt idx="3">
                  <c:v>23</c:v>
                </c:pt>
                <c:pt idx="4">
                  <c:v>21</c:v>
                </c:pt>
              </c:numCache>
            </c:numRef>
          </c:val>
          <c:extLst>
            <c:ext xmlns:c16="http://schemas.microsoft.com/office/drawing/2014/chart" uri="{C3380CC4-5D6E-409C-BE32-E72D297353CC}">
              <c16:uniqueId val="{00000000-873F-4377-A233-28AC3163E2F5}"/>
            </c:ext>
          </c:extLst>
        </c:ser>
        <c:dLbls>
          <c:showLegendKey val="0"/>
          <c:showVal val="0"/>
          <c:showCatName val="0"/>
          <c:showSerName val="0"/>
          <c:showPercent val="0"/>
          <c:showBubbleSize val="0"/>
        </c:dLbls>
        <c:gapWidth val="182"/>
        <c:axId val="800593071"/>
        <c:axId val="800600751"/>
      </c:barChart>
      <c:catAx>
        <c:axId val="80059307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z-Latn-AZ"/>
          </a:p>
        </c:txPr>
        <c:crossAx val="800600751"/>
        <c:crosses val="autoZero"/>
        <c:auto val="1"/>
        <c:lblAlgn val="ctr"/>
        <c:lblOffset val="100"/>
        <c:noMultiLvlLbl val="0"/>
      </c:catAx>
      <c:valAx>
        <c:axId val="80060075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z-Latn-AZ"/>
          </a:p>
        </c:txPr>
        <c:crossAx val="8005930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z-Latn-AZ"/>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[Sales_Analysis1.xlsx]Total!PivotTable14</c:name>
    <c:fmtId val="3"/>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z-Latn-AZ"/>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z-Latn-AZ"/>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z-Latn-AZ"/>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Total!$B$3</c:f>
              <c:strCache>
                <c:ptCount val="1"/>
                <c:pt idx="0">
                  <c:v>Total</c:v>
                </c:pt>
              </c:strCache>
            </c:strRef>
          </c:tx>
          <c:spPr>
            <a:ln w="28575" cap="rnd">
              <a:solidFill>
                <a:schemeClr val="accent1"/>
              </a:solidFill>
              <a:round/>
            </a:ln>
            <a:effectLst/>
          </c:spPr>
          <c:marker>
            <c:symbol val="none"/>
          </c:marker>
          <c:cat>
            <c:strRef>
              <c:f>Total!$A$4:$A$9</c:f>
              <c:strCache>
                <c:ptCount val="5"/>
                <c:pt idx="0">
                  <c:v>2020</c:v>
                </c:pt>
                <c:pt idx="1">
                  <c:v>2021</c:v>
                </c:pt>
                <c:pt idx="2">
                  <c:v>2022</c:v>
                </c:pt>
                <c:pt idx="3">
                  <c:v>2023</c:v>
                </c:pt>
                <c:pt idx="4">
                  <c:v>2024</c:v>
                </c:pt>
              </c:strCache>
            </c:strRef>
          </c:cat>
          <c:val>
            <c:numRef>
              <c:f>Total!$B$4:$B$9</c:f>
              <c:numCache>
                <c:formatCode>0.00</c:formatCode>
                <c:ptCount val="5"/>
                <c:pt idx="0">
                  <c:v>587988.22000000009</c:v>
                </c:pt>
                <c:pt idx="1">
                  <c:v>676557.94000000018</c:v>
                </c:pt>
                <c:pt idx="2">
                  <c:v>452644.5999999998</c:v>
                </c:pt>
                <c:pt idx="3">
                  <c:v>775603.91999999993</c:v>
                </c:pt>
                <c:pt idx="4">
                  <c:v>475126.87000000058</c:v>
                </c:pt>
              </c:numCache>
            </c:numRef>
          </c:val>
          <c:smooth val="0"/>
          <c:extLst>
            <c:ext xmlns:c16="http://schemas.microsoft.com/office/drawing/2014/chart" uri="{C3380CC4-5D6E-409C-BE32-E72D297353CC}">
              <c16:uniqueId val="{00000000-8E8A-4EC6-AF3F-FEB0EDA4B6CF}"/>
            </c:ext>
          </c:extLst>
        </c:ser>
        <c:dLbls>
          <c:showLegendKey val="0"/>
          <c:showVal val="0"/>
          <c:showCatName val="0"/>
          <c:showSerName val="0"/>
          <c:showPercent val="0"/>
          <c:showBubbleSize val="0"/>
        </c:dLbls>
        <c:smooth val="0"/>
        <c:axId val="804029711"/>
        <c:axId val="804024911"/>
      </c:lineChart>
      <c:catAx>
        <c:axId val="804029711"/>
        <c:scaling>
          <c:orientation val="minMax"/>
        </c:scaling>
        <c:delete val="1"/>
        <c:axPos val="b"/>
        <c:numFmt formatCode="General" sourceLinked="1"/>
        <c:majorTickMark val="none"/>
        <c:minorTickMark val="none"/>
        <c:tickLblPos val="nextTo"/>
        <c:crossAx val="804024911"/>
        <c:crosses val="autoZero"/>
        <c:auto val="1"/>
        <c:lblAlgn val="ctr"/>
        <c:lblOffset val="100"/>
        <c:noMultiLvlLbl val="0"/>
      </c:catAx>
      <c:valAx>
        <c:axId val="804024911"/>
        <c:scaling>
          <c:orientation val="minMax"/>
        </c:scaling>
        <c:delete val="1"/>
        <c:axPos val="l"/>
        <c:numFmt formatCode="0.00" sourceLinked="1"/>
        <c:majorTickMark val="none"/>
        <c:minorTickMark val="none"/>
        <c:tickLblPos val="nextTo"/>
        <c:crossAx val="8040297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z-Latn-AZ"/>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[Sales_Analysis1.xlsx]Total!PivotTable22</c:name>
    <c:fmtId val="7"/>
  </c:pivotSource>
  <c:chart>
    <c:autoTitleDeleted val="1"/>
    <c:pivotFmts>
      <c:pivotFmt>
        <c:idx val="0"/>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s>
    <c:plotArea>
      <c:layout/>
      <c:lineChart>
        <c:grouping val="standard"/>
        <c:varyColors val="0"/>
        <c:ser>
          <c:idx val="0"/>
          <c:order val="0"/>
          <c:tx>
            <c:strRef>
              <c:f>Total!$O$3</c:f>
              <c:strCache>
                <c:ptCount val="1"/>
                <c:pt idx="0">
                  <c:v>Total</c:v>
                </c:pt>
              </c:strCache>
            </c:strRef>
          </c:tx>
          <c:spPr>
            <a:ln w="28575" cap="rnd">
              <a:solidFill>
                <a:schemeClr val="accent1"/>
              </a:solidFill>
              <a:round/>
            </a:ln>
            <a:effectLst/>
          </c:spPr>
          <c:marker>
            <c:symbol val="none"/>
          </c:marker>
          <c:cat>
            <c:strRef>
              <c:f>Total!$N$4:$N$9</c:f>
              <c:strCache>
                <c:ptCount val="5"/>
                <c:pt idx="0">
                  <c:v>2020</c:v>
                </c:pt>
                <c:pt idx="1">
                  <c:v>2021</c:v>
                </c:pt>
                <c:pt idx="2">
                  <c:v>2022</c:v>
                </c:pt>
                <c:pt idx="3">
                  <c:v>2023</c:v>
                </c:pt>
                <c:pt idx="4">
                  <c:v>2024</c:v>
                </c:pt>
              </c:strCache>
            </c:strRef>
          </c:cat>
          <c:val>
            <c:numRef>
              <c:f>Total!$O$4:$O$9</c:f>
              <c:numCache>
                <c:formatCode>0.0</c:formatCode>
                <c:ptCount val="5"/>
                <c:pt idx="0">
                  <c:v>32058.33</c:v>
                </c:pt>
                <c:pt idx="1">
                  <c:v>44644.839999999982</c:v>
                </c:pt>
                <c:pt idx="2">
                  <c:v>34632.200000000019</c:v>
                </c:pt>
                <c:pt idx="3">
                  <c:v>45341.53</c:v>
                </c:pt>
                <c:pt idx="4">
                  <c:v>34363.65</c:v>
                </c:pt>
              </c:numCache>
            </c:numRef>
          </c:val>
          <c:smooth val="0"/>
          <c:extLst>
            <c:ext xmlns:c16="http://schemas.microsoft.com/office/drawing/2014/chart" uri="{C3380CC4-5D6E-409C-BE32-E72D297353CC}">
              <c16:uniqueId val="{00000002-D316-4B59-BDEE-6E61641583CD}"/>
            </c:ext>
          </c:extLst>
        </c:ser>
        <c:dLbls>
          <c:showLegendKey val="0"/>
          <c:showVal val="0"/>
          <c:showCatName val="0"/>
          <c:showSerName val="0"/>
          <c:showPercent val="0"/>
          <c:showBubbleSize val="0"/>
        </c:dLbls>
        <c:smooth val="0"/>
        <c:axId val="1053593407"/>
        <c:axId val="1053583807"/>
      </c:lineChart>
      <c:catAx>
        <c:axId val="1053593407"/>
        <c:scaling>
          <c:orientation val="minMax"/>
        </c:scaling>
        <c:delete val="1"/>
        <c:axPos val="b"/>
        <c:numFmt formatCode="General" sourceLinked="1"/>
        <c:majorTickMark val="none"/>
        <c:minorTickMark val="none"/>
        <c:tickLblPos val="nextTo"/>
        <c:crossAx val="1053583807"/>
        <c:crosses val="autoZero"/>
        <c:auto val="1"/>
        <c:lblAlgn val="ctr"/>
        <c:lblOffset val="100"/>
        <c:noMultiLvlLbl val="0"/>
      </c:catAx>
      <c:valAx>
        <c:axId val="1053583807"/>
        <c:scaling>
          <c:orientation val="minMax"/>
        </c:scaling>
        <c:delete val="1"/>
        <c:axPos val="l"/>
        <c:numFmt formatCode="0.0" sourceLinked="1"/>
        <c:majorTickMark val="none"/>
        <c:minorTickMark val="none"/>
        <c:tickLblPos val="nextTo"/>
        <c:crossAx val="1053593407"/>
        <c:crosses val="autoZero"/>
        <c:crossBetween val="between"/>
      </c:valAx>
    </c:plotArea>
    <c:plotVisOnly val="1"/>
    <c:dispBlanksAs val="gap"/>
    <c:showDLblsOverMax val="0"/>
    <c:extLst/>
  </c:chart>
  <c:txPr>
    <a:bodyPr/>
    <a:lstStyle/>
    <a:p>
      <a:pPr>
        <a:defRPr/>
      </a:pPr>
      <a:endParaRPr lang="az-Latn-AZ"/>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[Sales_Analysis1.xlsx]Total!PivotTable19</c:name>
    <c:fmtId val="6"/>
  </c:pivotSource>
  <c:chart>
    <c:autoTitleDeleted val="1"/>
    <c:pivotFmts>
      <c:pivotFmt>
        <c:idx val="0"/>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s>
    <c:plotArea>
      <c:layout/>
      <c:lineChart>
        <c:grouping val="standard"/>
        <c:varyColors val="0"/>
        <c:ser>
          <c:idx val="0"/>
          <c:order val="0"/>
          <c:tx>
            <c:strRef>
              <c:f>Total!$I$3</c:f>
              <c:strCache>
                <c:ptCount val="1"/>
                <c:pt idx="0">
                  <c:v>Total</c:v>
                </c:pt>
              </c:strCache>
            </c:strRef>
          </c:tx>
          <c:spPr>
            <a:ln w="28575" cap="rnd">
              <a:solidFill>
                <a:schemeClr val="accent1"/>
              </a:solidFill>
              <a:round/>
            </a:ln>
            <a:effectLst/>
          </c:spPr>
          <c:marker>
            <c:symbol val="none"/>
          </c:marker>
          <c:cat>
            <c:strRef>
              <c:f>Total!$H$4:$H$9</c:f>
              <c:strCache>
                <c:ptCount val="5"/>
                <c:pt idx="0">
                  <c:v>2020</c:v>
                </c:pt>
                <c:pt idx="1">
                  <c:v>2021</c:v>
                </c:pt>
                <c:pt idx="2">
                  <c:v>2022</c:v>
                </c:pt>
                <c:pt idx="3">
                  <c:v>2023</c:v>
                </c:pt>
                <c:pt idx="4">
                  <c:v>2024</c:v>
                </c:pt>
              </c:strCache>
            </c:strRef>
          </c:cat>
          <c:val>
            <c:numRef>
              <c:f>Total!$I$4:$I$9</c:f>
              <c:numCache>
                <c:formatCode>0</c:formatCode>
                <c:ptCount val="5"/>
                <c:pt idx="0">
                  <c:v>1398</c:v>
                </c:pt>
                <c:pt idx="1">
                  <c:v>1889</c:v>
                </c:pt>
                <c:pt idx="2">
                  <c:v>1409</c:v>
                </c:pt>
                <c:pt idx="3">
                  <c:v>1759</c:v>
                </c:pt>
                <c:pt idx="4">
                  <c:v>1571</c:v>
                </c:pt>
              </c:numCache>
            </c:numRef>
          </c:val>
          <c:smooth val="0"/>
          <c:extLst>
            <c:ext xmlns:c16="http://schemas.microsoft.com/office/drawing/2014/chart" uri="{C3380CC4-5D6E-409C-BE32-E72D297353CC}">
              <c16:uniqueId val="{00000002-85C3-40CB-BA05-7CFF36C21A09}"/>
            </c:ext>
          </c:extLst>
        </c:ser>
        <c:dLbls>
          <c:showLegendKey val="0"/>
          <c:showVal val="0"/>
          <c:showCatName val="0"/>
          <c:showSerName val="0"/>
          <c:showPercent val="0"/>
          <c:showBubbleSize val="0"/>
        </c:dLbls>
        <c:smooth val="0"/>
        <c:axId val="932520367"/>
        <c:axId val="932533807"/>
      </c:lineChart>
      <c:catAx>
        <c:axId val="932520367"/>
        <c:scaling>
          <c:orientation val="minMax"/>
        </c:scaling>
        <c:delete val="1"/>
        <c:axPos val="b"/>
        <c:numFmt formatCode="General" sourceLinked="1"/>
        <c:majorTickMark val="none"/>
        <c:minorTickMark val="none"/>
        <c:tickLblPos val="nextTo"/>
        <c:crossAx val="932533807"/>
        <c:crosses val="autoZero"/>
        <c:auto val="1"/>
        <c:lblAlgn val="ctr"/>
        <c:lblOffset val="100"/>
        <c:noMultiLvlLbl val="0"/>
      </c:catAx>
      <c:valAx>
        <c:axId val="932533807"/>
        <c:scaling>
          <c:orientation val="minMax"/>
        </c:scaling>
        <c:delete val="1"/>
        <c:axPos val="l"/>
        <c:numFmt formatCode="0" sourceLinked="1"/>
        <c:majorTickMark val="none"/>
        <c:minorTickMark val="none"/>
        <c:tickLblPos val="nextTo"/>
        <c:crossAx val="932520367"/>
        <c:crosses val="autoZero"/>
        <c:crossBetween val="between"/>
      </c:valAx>
    </c:plotArea>
    <c:plotVisOnly val="1"/>
    <c:dispBlanksAs val="gap"/>
    <c:showDLblsOverMax val="0"/>
    <c:extLst/>
  </c:chart>
  <c:txPr>
    <a:bodyPr/>
    <a:lstStyle/>
    <a:p>
      <a:pPr>
        <a:defRPr/>
      </a:pPr>
      <a:endParaRPr lang="az-Latn-AZ"/>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[Sales_Analysis1.xlsx]Total!PivotTable18</c:name>
    <c:fmtId val="5"/>
  </c:pivotSource>
  <c:chart>
    <c:autoTitleDeleted val="1"/>
    <c:pivotFmts>
      <c:pivotFmt>
        <c:idx val="0"/>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s>
    <c:plotArea>
      <c:layout/>
      <c:lineChart>
        <c:grouping val="standard"/>
        <c:varyColors val="0"/>
        <c:ser>
          <c:idx val="0"/>
          <c:order val="0"/>
          <c:tx>
            <c:strRef>
              <c:f>Total!$E$3</c:f>
              <c:strCache>
                <c:ptCount val="1"/>
                <c:pt idx="0">
                  <c:v>Total</c:v>
                </c:pt>
              </c:strCache>
            </c:strRef>
          </c:tx>
          <c:spPr>
            <a:ln w="28575" cap="rnd">
              <a:solidFill>
                <a:schemeClr val="accent1"/>
              </a:solidFill>
              <a:round/>
            </a:ln>
            <a:effectLst/>
          </c:spPr>
          <c:marker>
            <c:symbol val="none"/>
          </c:marker>
          <c:cat>
            <c:strRef>
              <c:f>Total!$D$4:$D$9</c:f>
              <c:strCache>
                <c:ptCount val="5"/>
                <c:pt idx="0">
                  <c:v>2020</c:v>
                </c:pt>
                <c:pt idx="1">
                  <c:v>2021</c:v>
                </c:pt>
                <c:pt idx="2">
                  <c:v>2022</c:v>
                </c:pt>
                <c:pt idx="3">
                  <c:v>2023</c:v>
                </c:pt>
                <c:pt idx="4">
                  <c:v>2024</c:v>
                </c:pt>
              </c:strCache>
            </c:strRef>
          </c:cat>
          <c:val>
            <c:numRef>
              <c:f>Total!$E$4:$E$9</c:f>
              <c:numCache>
                <c:formatCode>0.0</c:formatCode>
                <c:ptCount val="5"/>
                <c:pt idx="0">
                  <c:v>244701.09999999998</c:v>
                </c:pt>
                <c:pt idx="1">
                  <c:v>246562.61999999988</c:v>
                </c:pt>
                <c:pt idx="2">
                  <c:v>158285.38000000009</c:v>
                </c:pt>
                <c:pt idx="3">
                  <c:v>281882.64999999991</c:v>
                </c:pt>
                <c:pt idx="4">
                  <c:v>174932.13000000015</c:v>
                </c:pt>
              </c:numCache>
            </c:numRef>
          </c:val>
          <c:smooth val="0"/>
          <c:extLst>
            <c:ext xmlns:c16="http://schemas.microsoft.com/office/drawing/2014/chart" uri="{C3380CC4-5D6E-409C-BE32-E72D297353CC}">
              <c16:uniqueId val="{00000002-5670-4289-81E8-F3D6737B30F8}"/>
            </c:ext>
          </c:extLst>
        </c:ser>
        <c:dLbls>
          <c:showLegendKey val="0"/>
          <c:showVal val="0"/>
          <c:showCatName val="0"/>
          <c:showSerName val="0"/>
          <c:showPercent val="0"/>
          <c:showBubbleSize val="0"/>
        </c:dLbls>
        <c:smooth val="0"/>
        <c:axId val="938723711"/>
        <c:axId val="938716991"/>
      </c:lineChart>
      <c:catAx>
        <c:axId val="938723711"/>
        <c:scaling>
          <c:orientation val="minMax"/>
        </c:scaling>
        <c:delete val="1"/>
        <c:axPos val="b"/>
        <c:numFmt formatCode="General" sourceLinked="1"/>
        <c:majorTickMark val="none"/>
        <c:minorTickMark val="none"/>
        <c:tickLblPos val="nextTo"/>
        <c:crossAx val="938716991"/>
        <c:crosses val="autoZero"/>
        <c:auto val="1"/>
        <c:lblAlgn val="ctr"/>
        <c:lblOffset val="100"/>
        <c:noMultiLvlLbl val="0"/>
      </c:catAx>
      <c:valAx>
        <c:axId val="938716991"/>
        <c:scaling>
          <c:orientation val="minMax"/>
        </c:scaling>
        <c:delete val="1"/>
        <c:axPos val="l"/>
        <c:numFmt formatCode="0.0" sourceLinked="1"/>
        <c:majorTickMark val="none"/>
        <c:minorTickMark val="none"/>
        <c:tickLblPos val="nextTo"/>
        <c:crossAx val="938723711"/>
        <c:crosses val="autoZero"/>
        <c:crossBetween val="between"/>
      </c:valAx>
    </c:plotArea>
    <c:plotVisOnly val="1"/>
    <c:dispBlanksAs val="gap"/>
    <c:showDLblsOverMax val="0"/>
    <c:extLst/>
  </c:chart>
  <c:txPr>
    <a:bodyPr/>
    <a:lstStyle/>
    <a:p>
      <a:pPr>
        <a:defRPr/>
      </a:pPr>
      <a:endParaRPr lang="az-Latn-AZ"/>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[Sales_Analysis1.xlsx]Total!PivotTable21</c:name>
    <c:fmtId val="7"/>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z-Latn-AZ"/>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z-Latn-AZ"/>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z-Latn-AZ"/>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Total!$L$3</c:f>
              <c:strCache>
                <c:ptCount val="1"/>
                <c:pt idx="0">
                  <c:v>Total</c:v>
                </c:pt>
              </c:strCache>
            </c:strRef>
          </c:tx>
          <c:spPr>
            <a:ln w="28575" cap="rnd">
              <a:solidFill>
                <a:schemeClr val="accent1"/>
              </a:solidFill>
              <a:round/>
            </a:ln>
            <a:effectLst/>
          </c:spPr>
          <c:marker>
            <c:symbol val="none"/>
          </c:marker>
          <c:cat>
            <c:strRef>
              <c:f>Total!$K$4:$K$9</c:f>
              <c:strCache>
                <c:ptCount val="5"/>
                <c:pt idx="0">
                  <c:v>2020</c:v>
                </c:pt>
                <c:pt idx="1">
                  <c:v>2021</c:v>
                </c:pt>
                <c:pt idx="2">
                  <c:v>2022</c:v>
                </c:pt>
                <c:pt idx="3">
                  <c:v>2023</c:v>
                </c:pt>
                <c:pt idx="4">
                  <c:v>2024</c:v>
                </c:pt>
              </c:strCache>
            </c:strRef>
          </c:cat>
          <c:val>
            <c:numRef>
              <c:f>Total!$L$4:$L$9</c:f>
              <c:numCache>
                <c:formatCode>General</c:formatCode>
                <c:ptCount val="5"/>
                <c:pt idx="0">
                  <c:v>85572.700000000012</c:v>
                </c:pt>
                <c:pt idx="1">
                  <c:v>93860.05000000009</c:v>
                </c:pt>
                <c:pt idx="2">
                  <c:v>77845.519999999975</c:v>
                </c:pt>
                <c:pt idx="3">
                  <c:v>113699.76999999992</c:v>
                </c:pt>
                <c:pt idx="4">
                  <c:v>78456.969999999856</c:v>
                </c:pt>
              </c:numCache>
            </c:numRef>
          </c:val>
          <c:smooth val="0"/>
          <c:extLst>
            <c:ext xmlns:c16="http://schemas.microsoft.com/office/drawing/2014/chart" uri="{C3380CC4-5D6E-409C-BE32-E72D297353CC}">
              <c16:uniqueId val="{00000000-1090-4CD4-B1DB-DC3CB1E80D14}"/>
            </c:ext>
          </c:extLst>
        </c:ser>
        <c:dLbls>
          <c:showLegendKey val="0"/>
          <c:showVal val="0"/>
          <c:showCatName val="0"/>
          <c:showSerName val="0"/>
          <c:showPercent val="0"/>
          <c:showBubbleSize val="0"/>
        </c:dLbls>
        <c:smooth val="0"/>
        <c:axId val="938723711"/>
        <c:axId val="938716991"/>
      </c:lineChart>
      <c:catAx>
        <c:axId val="938723711"/>
        <c:scaling>
          <c:orientation val="minMax"/>
        </c:scaling>
        <c:delete val="1"/>
        <c:axPos val="b"/>
        <c:numFmt formatCode="General" sourceLinked="1"/>
        <c:majorTickMark val="none"/>
        <c:minorTickMark val="none"/>
        <c:tickLblPos val="nextTo"/>
        <c:crossAx val="938716991"/>
        <c:crosses val="autoZero"/>
        <c:auto val="1"/>
        <c:lblAlgn val="ctr"/>
        <c:lblOffset val="100"/>
        <c:noMultiLvlLbl val="0"/>
      </c:catAx>
      <c:valAx>
        <c:axId val="938716991"/>
        <c:scaling>
          <c:orientation val="minMax"/>
        </c:scaling>
        <c:delete val="1"/>
        <c:axPos val="l"/>
        <c:numFmt formatCode="General" sourceLinked="1"/>
        <c:majorTickMark val="none"/>
        <c:minorTickMark val="none"/>
        <c:tickLblPos val="nextTo"/>
        <c:crossAx val="9387237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z-Latn-AZ"/>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[Sales_Analysis1.xlsx]Profit Gained!PivotTable1</c:name>
    <c:fmtId val="21"/>
  </c:pivotSource>
  <c:chart>
    <c:autoTitleDeleted val="1"/>
    <c:pivotFmts>
      <c:pivotFmt>
        <c:idx val="0"/>
        <c:spPr>
          <a:solidFill>
            <a:schemeClr val="accent1"/>
          </a:solidFill>
          <a:ln>
            <a:noFill/>
          </a:ln>
          <a:effectLst>
            <a:outerShdw blurRad="317500" algn="ctr" rotWithShape="0">
              <a:prstClr val="black">
                <a:alpha val="25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az-Latn-AZ"/>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az-Latn-AZ"/>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317500" algn="ctr" rotWithShape="0">
              <a:prstClr val="black">
                <a:alpha val="25000"/>
              </a:prstClr>
            </a:outerShdw>
          </a:effectLst>
        </c:spPr>
      </c:pivotFmt>
      <c:pivotFmt>
        <c:idx val="3"/>
        <c:spPr>
          <a:solidFill>
            <a:schemeClr val="accent1"/>
          </a:solidFill>
          <a:ln>
            <a:noFill/>
          </a:ln>
          <a:effectLst>
            <a:outerShdw blurRad="317500" algn="ctr" rotWithShape="0">
              <a:prstClr val="black">
                <a:alpha val="25000"/>
              </a:prstClr>
            </a:outerShdw>
          </a:effectLst>
        </c:spPr>
      </c:pivotFmt>
      <c:pivotFmt>
        <c:idx val="4"/>
        <c:spPr>
          <a:solidFill>
            <a:schemeClr val="accent1"/>
          </a:solidFill>
          <a:ln>
            <a:noFill/>
          </a:ln>
          <a:effectLst>
            <a:outerShdw blurRad="317500" algn="ctr" rotWithShape="0">
              <a:prstClr val="black">
                <a:alpha val="25000"/>
              </a:prstClr>
            </a:outerShdw>
          </a:effectLst>
        </c:spPr>
      </c:pivotFmt>
      <c:pivotFmt>
        <c:idx val="5"/>
        <c:spPr>
          <a:solidFill>
            <a:schemeClr val="accent1"/>
          </a:solidFill>
          <a:ln>
            <a:noFill/>
          </a:ln>
          <a:effectLst>
            <a:outerShdw blurRad="317500" algn="ctr" rotWithShape="0">
              <a:prstClr val="black">
                <a:alpha val="25000"/>
              </a:prstClr>
            </a:outerShdw>
          </a:effectLst>
        </c:spPr>
      </c:pivotFmt>
      <c:pivotFmt>
        <c:idx val="6"/>
        <c:spPr>
          <a:solidFill>
            <a:schemeClr val="accent1"/>
          </a:solidFill>
          <a:ln>
            <a:noFill/>
          </a:ln>
          <a:effectLst>
            <a:outerShdw blurRad="317500" algn="ctr" rotWithShape="0">
              <a:prstClr val="black">
                <a:alpha val="25000"/>
              </a:prstClr>
            </a:outerShdw>
          </a:effectLst>
        </c:spPr>
      </c:pivotFmt>
      <c:pivotFmt>
        <c:idx val="7"/>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az-Latn-AZ"/>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1"/>
          </a:solidFill>
          <a:ln>
            <a:noFill/>
          </a:ln>
          <a:effectLst>
            <a:outerShdw blurRad="317500" algn="ctr" rotWithShape="0">
              <a:prstClr val="black">
                <a:alpha val="25000"/>
              </a:prstClr>
            </a:outerShdw>
          </a:effectLst>
        </c:spPr>
      </c:pivotFmt>
      <c:pivotFmt>
        <c:idx val="9"/>
        <c:spPr>
          <a:solidFill>
            <a:schemeClr val="accent1"/>
          </a:solidFill>
          <a:ln>
            <a:noFill/>
          </a:ln>
          <a:effectLst>
            <a:outerShdw blurRad="317500" algn="ctr" rotWithShape="0">
              <a:prstClr val="black">
                <a:alpha val="25000"/>
              </a:prstClr>
            </a:outerShdw>
          </a:effectLst>
        </c:spPr>
      </c:pivotFmt>
      <c:pivotFmt>
        <c:idx val="10"/>
        <c:spPr>
          <a:solidFill>
            <a:schemeClr val="accent1"/>
          </a:solidFill>
          <a:ln>
            <a:noFill/>
          </a:ln>
          <a:effectLst>
            <a:outerShdw blurRad="317500" algn="ctr" rotWithShape="0">
              <a:prstClr val="black">
                <a:alpha val="25000"/>
              </a:prstClr>
            </a:outerShdw>
          </a:effectLst>
        </c:spPr>
      </c:pivotFmt>
      <c:pivotFmt>
        <c:idx val="11"/>
        <c:spPr>
          <a:solidFill>
            <a:schemeClr val="accent1"/>
          </a:solidFill>
          <a:ln>
            <a:noFill/>
          </a:ln>
          <a:effectLst>
            <a:outerShdw blurRad="317500" algn="ctr" rotWithShape="0">
              <a:prstClr val="black">
                <a:alpha val="25000"/>
              </a:prstClr>
            </a:outerShdw>
          </a:effectLst>
        </c:spPr>
      </c:pivotFmt>
      <c:pivotFmt>
        <c:idx val="12"/>
        <c:spPr>
          <a:solidFill>
            <a:schemeClr val="accent1"/>
          </a:solidFill>
          <a:ln>
            <a:noFill/>
          </a:ln>
          <a:effectLst>
            <a:outerShdw blurRad="317500" algn="ctr" rotWithShape="0">
              <a:prstClr val="black">
                <a:alpha val="25000"/>
              </a:prstClr>
            </a:outerShdw>
          </a:effectLst>
        </c:spPr>
      </c:pivotFmt>
    </c:pivotFmts>
    <c:plotArea>
      <c:layout/>
      <c:pieChart>
        <c:varyColors val="1"/>
        <c:ser>
          <c:idx val="0"/>
          <c:order val="0"/>
          <c:tx>
            <c:strRef>
              <c:f>'Profit Gained'!$B$3</c:f>
              <c:strCache>
                <c:ptCount val="1"/>
                <c:pt idx="0">
                  <c:v>Total</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5B55-4C9E-BA82-1FF238411EBC}"/>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5B55-4C9E-BA82-1FF238411EBC}"/>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5B55-4C9E-BA82-1FF238411EBC}"/>
              </c:ext>
            </c:extLst>
          </c:dPt>
          <c:dPt>
            <c:idx val="3"/>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5B55-4C9E-BA82-1FF238411EBC}"/>
              </c:ext>
            </c:extLst>
          </c:dPt>
          <c:dPt>
            <c:idx val="4"/>
            <c:bubble3D val="0"/>
            <c:spPr>
              <a:solidFill>
                <a:schemeClr val="accent5"/>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9-5B55-4C9E-BA82-1FF238411EBC}"/>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az-Latn-AZ"/>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'Profit Gained'!$A$4:$A$8</c:f>
              <c:strCache>
                <c:ptCount val="5"/>
                <c:pt idx="0">
                  <c:v>Bank Transfer</c:v>
                </c:pt>
                <c:pt idx="1">
                  <c:v>Cash</c:v>
                </c:pt>
                <c:pt idx="2">
                  <c:v>Credit Card</c:v>
                </c:pt>
                <c:pt idx="3">
                  <c:v>Debit Card</c:v>
                </c:pt>
                <c:pt idx="4">
                  <c:v>PayPal</c:v>
                </c:pt>
              </c:strCache>
            </c:strRef>
          </c:cat>
          <c:val>
            <c:numRef>
              <c:f>'Profit Gained'!$B$4:$B$8</c:f>
              <c:numCache>
                <c:formatCode>0</c:formatCode>
                <c:ptCount val="5"/>
                <c:pt idx="0">
                  <c:v>834</c:v>
                </c:pt>
                <c:pt idx="1">
                  <c:v>825</c:v>
                </c:pt>
                <c:pt idx="2">
                  <c:v>203</c:v>
                </c:pt>
                <c:pt idx="3">
                  <c:v>353</c:v>
                </c:pt>
                <c:pt idx="4">
                  <c:v>1083</c:v>
                </c:pt>
              </c:numCache>
            </c:numRef>
          </c:val>
          <c:extLst>
            <c:ext xmlns:c16="http://schemas.microsoft.com/office/drawing/2014/chart" uri="{C3380CC4-5D6E-409C-BE32-E72D297353CC}">
              <c16:uniqueId val="{0000000A-5B55-4C9E-BA82-1FF238411EBC}"/>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az-Latn-AZ"/>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az-Latn-AZ"/>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Top10Customer!$D$4:$D$13</c:f>
              <c:strCache>
                <c:ptCount val="10"/>
                <c:pt idx="0">
                  <c:v>Harold Mason</c:v>
                </c:pt>
                <c:pt idx="1">
                  <c:v>Alexandra Woods</c:v>
                </c:pt>
                <c:pt idx="2">
                  <c:v>Daniel Barrett</c:v>
                </c:pt>
                <c:pt idx="3">
                  <c:v>Sara Cohen</c:v>
                </c:pt>
                <c:pt idx="4">
                  <c:v>Brenda Williams</c:v>
                </c:pt>
                <c:pt idx="5">
                  <c:v>Margaret Colon</c:v>
                </c:pt>
                <c:pt idx="6">
                  <c:v>Jessica Lewis</c:v>
                </c:pt>
                <c:pt idx="7">
                  <c:v>Jacob Washington</c:v>
                </c:pt>
                <c:pt idx="8">
                  <c:v>Joshua Gray</c:v>
                </c:pt>
                <c:pt idx="9">
                  <c:v>Mallory Johnson</c:v>
                </c:pt>
              </c:strCache>
            </c:strRef>
          </c:cat>
          <c:val>
            <c:numRef>
              <c:f>Top10Customer!$E$4:$E$13</c:f>
              <c:numCache>
                <c:formatCode>0.0</c:formatCode>
                <c:ptCount val="10"/>
                <c:pt idx="0">
                  <c:v>276710.8</c:v>
                </c:pt>
                <c:pt idx="1">
                  <c:v>89990.790000000037</c:v>
                </c:pt>
                <c:pt idx="2">
                  <c:v>81888.590000000026</c:v>
                </c:pt>
                <c:pt idx="3">
                  <c:v>70634.469999999987</c:v>
                </c:pt>
                <c:pt idx="4">
                  <c:v>61803.310000000012</c:v>
                </c:pt>
                <c:pt idx="5">
                  <c:v>61424.200000000004</c:v>
                </c:pt>
                <c:pt idx="6">
                  <c:v>58647.06</c:v>
                </c:pt>
                <c:pt idx="7">
                  <c:v>57856.119999999995</c:v>
                </c:pt>
                <c:pt idx="8">
                  <c:v>55764.399999999994</c:v>
                </c:pt>
                <c:pt idx="9">
                  <c:v>53495.210000000014</c:v>
                </c:pt>
              </c:numCache>
            </c:numRef>
          </c:val>
          <c:smooth val="0"/>
          <c:extLst>
            <c:ext xmlns:c16="http://schemas.microsoft.com/office/drawing/2014/chart" uri="{C3380CC4-5D6E-409C-BE32-E72D297353CC}">
              <c16:uniqueId val="{00000000-88E2-48BF-AB69-0BD6497BB00D}"/>
            </c:ext>
          </c:extLst>
        </c:ser>
        <c:dLbls>
          <c:showLegendKey val="0"/>
          <c:showVal val="0"/>
          <c:showCatName val="0"/>
          <c:showSerName val="0"/>
          <c:showPercent val="0"/>
          <c:showBubbleSize val="0"/>
        </c:dLbls>
        <c:marker val="1"/>
        <c:smooth val="0"/>
        <c:axId val="930846335"/>
        <c:axId val="930833375"/>
      </c:lineChart>
      <c:catAx>
        <c:axId val="9308463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z-Latn-AZ"/>
          </a:p>
        </c:txPr>
        <c:crossAx val="930833375"/>
        <c:crosses val="autoZero"/>
        <c:auto val="1"/>
        <c:lblAlgn val="ctr"/>
        <c:lblOffset val="100"/>
        <c:noMultiLvlLbl val="0"/>
      </c:catAx>
      <c:valAx>
        <c:axId val="930833375"/>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z-Latn-AZ"/>
          </a:p>
        </c:txPr>
        <c:crossAx val="9308463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z-Latn-AZ"/>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_xlchart.v2.4</cx:f>
      </cx:strDim>
      <cx:numDim type="val">
        <cx:f>_xlchart.v2.5</cx:f>
      </cx:numDim>
    </cx:data>
  </cx:chartData>
  <cx:chart>
    <cx:plotArea>
      <cx:plotAreaRegion>
        <cx:plotSurface>
          <cx:spPr>
            <a:noFill/>
          </cx:spPr>
        </cx:plotSurface>
        <cx:series layoutId="funnel" uniqueId="{694D5D5B-46FB-4AAD-B6ED-703DC7D52498}">
          <cx:dataLabels>
            <cx:visibility seriesName="0" categoryName="0" value="1"/>
          </cx:dataLabels>
          <cx:dataId val="0"/>
        </cx:series>
      </cx:plotAreaRegion>
      <cx:axis id="0">
        <cx:catScaling gapWidth="0.0599999987"/>
        <cx:tickLabels/>
      </cx:axis>
    </cx:plotArea>
  </cx:chart>
  <cx:spPr>
    <a:solidFill>
      <a:schemeClr val="bg2"/>
    </a:solidFill>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plotArea>
      <cx:plotAreaRegion>
        <cx:series layoutId="regionMap" uniqueId="{23788F94-E2D4-449A-B108-583A77EF2EFF}">
          <cx:dataLabels>
            <cx:visibility seriesName="0" categoryName="0" value="1"/>
          </cx:dataLabels>
          <cx:dataId val="0"/>
          <cx:layoutPr>
            <cx:geography cultureLanguage="en-US" cultureRegion="AZ" attribution="Powered by Bing">
              <cx:geoCache provider="{E9337A44-BEBE-4D9F-B70C-5C5E7DAFC167}">
                <cx:binary>7HtZc9w4svVf6ejnj2osxMKJ6RtxQbJKpX319sKQJZkbSJDgBuLX35S3scsa2xPjiO6HTy8Ok4UC
eJA4efIk65/37h/3+vHO/uYa3Q7/uHd//l6MY/ePP/4Y7ovH5m44aMp7awbzbjy4N80f5t278v7x
jwd7t5Rt/gdBOPzjvriz46P7/X/+Cd+WP5oTc383lqa9nB7tevU4THocvnPv2Vu/3ZupHZ+G5/BN
f/6+fbTNXbv+/ttjO5bjerN2j3/+/tVnfv/tj/1v+mbW3zQsbJweYCzDByjCkRQcRe//xO+/adPm
H29jdEAlkkhIid7/4U9Tn901MPwn1vN+NXcPD/ZxGH77+O8XA79a/BfXy8HEH549Nk8LTdL3T/bH
19j+zz/3LsCz7l35Av59YH50ax/9C2PHKb/TnzD47+Gn0QGXBEeCfY17IA4iuCFFRD9sSwT3P+z5
B+B/ZinPI/+vkXvQ/+vGPvYXN3899v87DaMt7z6h8N9DH4oDJgUSKPwaehwe4BBFUlL2bMj/xEKe
B/7zwD3cP1/fh/1//wawq0edl1Pz62Bn6IADvIxDbD9DOOEB55hI9olvEP009Ye4/4n1PI/+54F7
6H++vo+++hsQTuwf74vfrh676a0u7z8h8QtiPzoQIY1QiPGHGAeUv2R9dkCpxIhj/uwReL+s75/F
5zfh88C9Tfh8fX8T4jd/PfNcGUi533/a/yznhuwgkozgkJDnjgCBMyBZRAjHH7n/08Z/OAI/sZ7n
0f88cA/9z9f30b86/+vRTx7b5s7WnyD472OfAfqEc4kZ+RDc5KvYlwdRhCWPoj3i+Yl1PI/654F7
qH++vo96cvzXo761j4/3j78OdPoEK6NcRvwrtAmGoyDEE+N/iHX5ac6P+vKH63ge9E/r38P80+V9
yLdXfz3km7LVd+3Dp+f/7wOd0wMSciE4+6jdvw508nQOQPuzjxyP9qT9T6zneew/D9wD//P1ffQ3
u78B+vau/ZUBH/IDTkKJIvK1uiQHIZNUfFY/UfRpwz8E/OaH6/g3oH8ct4/5x8vfQP43CPjr5fHh
sf30+P99vDOopUQYCcI+plXgki9FTXgAjA/KUnykmj3kf7yc55H/NG4P+U+X95G//hvIysOpze/s
L3QRoJbCEgtQ7c+KehwdMAQGA40+3t6D/ifW8zz2nwfugf/5+j76h7d/PdVcd3flLwz7ECyaCD0J
+Wf1TEAPGAspVFUfpf4+z/9wOc9D/3HYHvAfr+7Dnl7/9bDv7OOvza+MHEjOcMQJfU5IPlk4IgpZ
BNbas1XUTyzoeeg/D9wD//P1ffh3fwPO2Y13+lcyDoQ1YYwhGX4G90uyJwcfateP0mc/6H+4mn+D
/IeH2Mf9w9VvUP8b2Ddnj2PxaJ/ifviFiZaAsGScEvy1tmEgeXiEQM9/rFv3aP4nF/M89F8N3tuA
r+7tb8PZyV/PPZ/9jV9l24f/38B531B5Hyv7vZZ92/7M2OXuF3IPCM0IUwqs/6+myJfcgw4EhUI3
2qtlf7yMfxP5H5e/H/QfL38T738D0+bC/PJUSzCLaCg+evJfl7KgLzENwU77mIj32f7Hy3ke+U/j
9pD/dHkf+Yu/AdNcazPf1b/UrZTgFWPMqPgG9JARySlQ/vu/Pf/gZ1byPOz/GrkH/L9u7EN//Tfw
zK6XcvQfku2vy7XgI0iEyZPC/4Dy1069PICYj3jIP9W0e23Cn1zTv9mHLx9ofyu+vLe/G/Hhr0i5
/76P+7mhndyNd+n7TvgXrdzv333/qJAx9oZ+r6H+IWnvHv78PQrfP9iHHvTTN3zVk91rhn8a8Hg3
jH/+jtkBogKa7JJKAt0vCkbo8vh0hz2VEZxEXAB9hZghmKSFTnMBt2AQx5QLRMMIE4xAUQ1meroF
JTeBrrEUlFEGJh5hn188AH5ac9N+xuHj/39rp+bClO04/Pk7hEn34VNPqxQQXAQc8RAm4VDFMwpL
6O7vruDdBvgw/n9eZE1HR1/G2ZrlIlcDb5dcjWGGqqQMHbOnPGLuHrt22H0B0TMzQ1LcnxlQIRKB
mOechkAyX84slqGugrwo42FomkyJAqG3PR8zkea0W6ckWng07iY51o9DMzVGfX96jL6ZnxIeMkrB
qQMmo0/3v3jyMRy6oeOViSMhDFK+0iGNJR/M1gwuuh1XrB9DsrYkCWqP43LssNmOAwq3318I+3Yd
gkDjgSBYDITHE05frGNGRvf9GlRxVXl2jGhdvArptBxNhQvKHzw0hNoe5hR6sCGJgDfAGiB7mHdL
t/g5GKq4brJwvpHZKhNWZ1VwOlICmM+GuYvvP963AQb5g7AwIiHClIm9ABvc4sYJVXU8er2Uqhsc
q3d6nKNGjWXgttaVqDsTfkBvvz/xc7iGnEOEs6emDn26/wWuQ8vFSjpcx0GbWX7GXZVVR9QF2qog
H+ofIPttNEM5yiiB1wcgmMJvdnEtm8nVVse11ux4aIaHKpzGaeNdq+iM602weqsqvbTtD87RMwAD
g8DJxSKEB2V78dNNI5VrTZu4dpwdz5Wr03zGKNF59dBYHO3qp7j6PrZPm/Y1azw5egTzUMKOhmLv
7DiPJq5p38QdYugtwwYitQKm+sE0325hiARwJxMcBnMBQuPLLWzpQCTpnI4XBvSggroYVNZO/sG3
RWN/sIP4Kfi/fiiAD6YB1wy4V+4Tgghw3faEmHiuwuqFmBuexw1G0xbjchpS1/GwTkZdFLWqJhqs
ahnHUcarcEHam5Yh1RTt0v9gWd9iIBABliRg40ECwXvnp5YoN2O2mngqeroeo6xZ43aM6uW0LIvo
P+YiSDgYGBFBRgDxtzeZX1FYuFwDJ3YLOx57VG5ZTotCDeHSvf5PY+gpucEbNxKYIaQMMtyXm8uB
gSo4IyZeyina0mqBGGq6Lu/i78/z7ckUoGFBrGIMu4rY3jONGXaQG3MT26WdT6s10Fu/LCzRvp+M
An2V36PANTdNFszVD+b+lm8FhvANJbT9gXnZHgeN7ZCProNnLASB7DaVflXE8zKPOalIfTp1BFLP
95/327MpBIGaSAAryG8PTY9lztuMN3FBvLsIvNYvgHll8v1ZvmEdjkLw/CGTAO1Bv+vp/hfsOonK
Vx6eWLUWBxcyrLLTrJfhUV1OWexC2V1jOLwfKtYPquriw1n8Uqxg0LxfH1HgViGg9Hg6qDDrE95f
zGpsMAd0dlMsdVRExxnN5aFuXKfqofDyMNB+zbdzLfWStmaCgFo1zx/KtmkPBzT7aFchUdPDeqqw
/8FWvz8bX9EHbDQHz5dKCt3Xb/QMNXU0rnOwxp51ZisJquZtxVleKExmqUQrquPRtcVF1uRRvFa+
3Q3VnMMx9vVjKaJ+jpljvUklncofnetvDoFATy9WUXi3BKCDsuFr4GZXelnRxscjruRLO87NGx9J
zFO+6vLSV22ATksdQGCCTgQZiL11JF09EaoFgfiSiaU9JJOYRRLlMzkSIluWNLSTyJNBW7cmne+A
kmtGuEttNc29mqIlrBRsI3fJ2rX1g7EQTPFM6tlvVifHZbO0DeniLghBAIbdOgwK5Q6dLtzJx7nB
rTscMl5VG2d6vWw6IuFzZCWRSAmq9VG+RlO5yZ/OlkVVXqmucLCIaBqvnMXlBaJZuyFNWRcKLU7f
C6zXGC1Lo2PpmiKPQ8AkU2UwuwtT+2BShaPymORh36q5m0ERjb6R9euKV+6sRNSN6feP0f6+AKuD
jo+e3rLF8PaJ3E+kunZFM5s2Ds70vGnamOo0TAyffkAKHyqGL89OGFL4fiJA7kcUMxnu8WDlJjtG
tpCKhCUv7gISRFZht5ohJqicjfJ2KNTc4jL1qOrGpBrpRVbaXGUomwcFb2nSE+5ydsbbvGuTnEfF
hR/8RtfFCXUkUCG8fVOrZanCGHJaduXrxvcJhYNXpEXjx9i3jd6SpSFKZJm3m2Us33gyB4FqfNbF
w1Ly1HSLTkvXobtlWA+N66tXyNa5VTKrl+synNtcgeCRSgKaQ1x0ZFbDin2V8L6/fKLEctObLDzM
MtFd9J7I+aQs6yrupOF2W40oc2qUBXB/PmX0CPhAJEUbWqcyIVof67JeUJotUlwunWWntS5iUgeI
b6YiQDbJoqDvtkHd8W1RrG4D1pU1Ck/Yv6R5uevCjvo72HQchwNnJOkLp4dtQMHHUgNkHrsJdDPf
ICwilflpiIeuFmoa1+oSzx0t1AirWFPc84AfRl4GR6jxJqmYHi4ztHZXfSjqa0KK5jEcpqFRUdEP
QmHNBhznXeW22ZSfT1HX063V0nYKDUP0znbYGjhqAXuVza1bY4O9zFVJnYhHOtBJWeGmC1Rm/SVm
s97BWw7lSdtn7CgY6YbbSG4sdfQYwEdn7RrauAuDalvKaaBxgNlo07ztw/EQYfZYZOuboCpWKCWn
JXplIaKuioB1ykxTXytTLkbpBdPXI+rx4RJJr1qdvWDtQi4swoOaPXnAVd6mVSnloqQP8BKbdV43
kdURUnkoyOna8Oq4aRi76iK8WOWnnI9qrmitYDL7zq3CyNgEIE23s5xwfaaz7l4U/LqsBqkmS5Z1
O7vGUxV67bWSFL/olrrNt1lOyKarOnRJqjBXFWIuCfKOqrz093aZQY+xKo+HufSqq+l0JXQ3prqO
+m0WNb5OoHwz29BUMuYQiGMCrDWwuJ4AwSoIeDoEwXgE7+ePTdpmdZbFZWnFDc6rm4JkY34ERYve
1RbRImnactiSqGNV6sdVvxzc6AHJmmlgjDyHNBKEOnbaTBeND9BWuwUlEw79aT5xdwRlNofDXb6e
adEqU9nrjOpRjXpR/UQ3BfIvbMVeVFA5KkCVKRu0u9VlLl0gj6sFiEuRYukSHjT1RvcTZqmfI/ZA
qsj3cWNGrJOBtu68M8OcKV/kq3I1LeOcLT4tteuVr51N5zAPL2eHg3NiC5ADYxdnJKfxzIrbljG8
E1F+3fVjfzmtfflQzLzZtUafVONwE5UsT3hDIEzZXef8XS2srtTQ1vMbUDsPUQjJzQXzW+v68FW1
egHxHIY750kdz3Nz5aL8PFhNe4z6MHhZZf6cObHEdV6+xv7BtuWtzKOHYsEu9nI9WlF+CiSVKzHN
qRiHbe9xn0S8b1M3hK/zPJpjzcg5DoYyHlm3qVp/S8Xo4ga545y70zbPNGRTc5sHmG7ZWr+bVpZ0
kryOWPcWFeVtxBamODc8bqZexkPu7lAkpkrV3XoP+u7KUX8jUY02wQD+B8FBrVjXtbFpm15VQ37S
QYzpIlOzxVd9lsu4gMR7YhqqLO5GRWbHY2uqPCk4PtfhCjvkZxcXVX4C8lOrTBuweTpOksWswVkz
houamkUrHEoKMyB25HiBEiIXqprGhKpog7jPqTlrcVQp0WeLGmknoBaih0FbB6ql1U2+8C1IHQ8C
gfWpg3MylRop3eXXhMIZkq05r1cUR+PSgBIuH2VRhDtQb0wmtifhoCrMHmoQHp2qmsA9jJqNr9iI
26MMztlJaHwXh229wV0JS3dBdBh083k94CCeA+Kuw8COMW7aW7TOx15Ym9roqciAN95jwnrlOr8D
NXHqh7lWUQ92ncddopcoTDVpjmc8vGrr7GiwOtuWrm1VEE7pGIJZBFZfFDPmaJLbski7WQ5nWuhb
AT/jaeIQI9iYRtz03gdJO0y31Yg3AcsvNegvBS6FU5otl3Ul73O+zjFwbH4S9GxMu6C4H0heJjMB
RmxbsSph8yZug4ElEanz06rr7klhj/qilkfRSI1yun0ng6lQMHf5DsrDIg51hlK5muJhzHx7bDVr
NjKM9HXIRn3rsx42hRQRqJvAp6hrOyBoXCR1Xm98jbagmrfdQlYFMfFImshD1IGpMQ1reVo2rdzZ
br0qcHiIl/m6abuTcequ2sFVr5zrL8u8ZHFQiDUmnbzHq85TU2i687Ml4GetVcrLrFa4t2mmnVXF
WJ55YOcr289XiJlCRYvbcr7GoXGntO8LiPfw1tRQXMgoV7LPL6q6OOoDduLdfEmKHohums9IWJ/V
orvJ/AyKE1yLw3qZ3xk/GmW69aTIMfBG257MZGJqyQujwgC940PUrbAphB6XtDUgVZfj2gxcmYaQ
mOjlRA75tm9Mq0BliF02uEvaQvRvMACp9NOGN+Nrkc9DIly4DYBwehW0RX2G8qVRFHFFora9jcbm
HiqbQoV2WAJVEzMlFow/iEUfTioX61k/rEejjXxKp+g1EDiLu9K/yeayHBTOIYlTXoFOCfITXBJ0
GjrdKaJZbKSfLpcGghKsi0attV5VUWZGtXM2K+vHICnMmsVtVm3mqEx7VG8LWcQ0XOEzY3lVkwgy
OVtQbLvmbgkiEde+fUBlMCpwA6KNnEYlw7ZQTVhYNcz0vAUdHS9LdsPb/oTrCkwZwo1qou4uX/Dx
nEfuvM7q6ZDlIU4qOvRJsAYv546Xp7pZRTx12ZkxTZZiMBh0U++QvslEfpgta7LOXRr2+LhExako
qhRJC9m4bad4yQKk+ro3yZjRdNb9QzkX91yUu/wJ24L7G4Zsq1Yfit3CbB0PjYURDdhwlmic1EUn
Ve/5tivKbbDoasMsuZAYogxd9yzMNq4ftpwGLzKo2pZqijEJL0BpbFDkZxXWXQKOxgPR89FQmmOP
gq1FpFDBVEdqYMEmr9fNLOQFuMq3qMkeqjbcsJGl4Byl4VSmxojrhTXnfmBa+aZ+LaxPerrcGlkC
dUOGHQxOwzkMNyOx9YZKfQH+qd64aTYpaegS91Rz8MDKDBQnbEfEcGLaajirqgUEOx9UWwC/02w5
jBxEQdnSbcHmVeWLve77IbVB0G0k+GmKzU+CJzAv0Ci5Eg6d6ABdkVychQ3YTdwFx9iMVapRPR7x
lWoIqbBQRufHQVi2W8M8ADQGbaMCHr0pwe1Js3q1T6mAJS5aL9a1OvayPam5m8/m1tyLlQWxWKrq
xEhQ5KCmX8qmvxByac8nz4tDRko4NRJSd+OVJUF5SNcsuC2hKrnJZfSWTx3YRWI3o/5K8uCGZUE8
DmAQOh6+K4WcoQylULoJ8QZFlVUl7xq1iB6rifrTUpI2JpAEQGLPr8Fev5tGKVRmRZfyVt7wBRNV
YLIxrfZb5111JBt6U+fyuigCAbZGfwn9m0uRO3OGCLOxN/5NuARHduxIXPCpSDQVV07PoBuGLEub
vLsI6lLHQ+Y0OKRiByJtu1Zs2ETOMmh6MJ2AaX5eZrOIB8P7DbRbLk1fva3txNUaFOem06C3Rqed
kkP/LsT6shkwkD/4SArx7sWASBP3a/dg6HKJuyjcdXKltwEeG0WWkcU6y9d4woM7mhd/Pgo2JgHJ
5w3Lq6ZW/doIJYv+rmqmE6K70xIS2FHvgyyhUPUkkK9KpMALrE8h7vyxK+fXY6t53DYr8BzIEQ8U
eiKi0mRJg3l7mBXmPhhrdzSO0RiLojzvx+y8HcqjZZ4m1TVVtO3MCFlnFUEahEsdY9stCsuCxKbG
lULE27SiPEsqW2MVVc2L3g+HQjqgM2AWhXqRrk3QnmhWeQW+R+Kn9tY0waNnvbxA+VCcItmvR0b0
ZNOUsM3O4CDVfMlP6dxvUJ3tioVsoTEUvJ5bmJjrYBs1Ak6QXLJtq4OLSrYbOawv8nl8YaJyiJc1
3wlht8BmCRqjUg2OnphxuDQT0Yp0/Qn1WRqxdYzrtWWQvEDk1E1xNUXixlQujJm3Fz1ir9Y2Oo8m
ejg1CO+sBJgCKV2ipyWt8uE29MEtLnt03Etzucj8qsfmqpnWUtW+fI3mfktbOHeehSezNi42Azmy
LDry3qWy704dslCWQAUDqXpTjA44yohNONnt4lwKPsZO+xFDYhnaM8kMwTGX7XpCLJvTfo52ZZNd
4rDN41m4GhyTbBd1zYY2y4tGNzLJNU4dhqLW1RIqZfxu7NzT2e2wKpDgqdCii5TG0FhTNiMIalYz
Uwk1KqlN0lfLwjfBYu0U12yJbqFgHK8jlBU67lFQN0ngugJYpaqyTiuKkT9jGgT0FS8tpOl1jPRw
yOq5OO2HoL50uenfDWYG8gvsAJKxpyU9I9oacLPKMQyOMgeeT5wbRh7AyWEvgrlxhwEqlrOR8nzc
Yifciy6ruvOulCiLES4DvSnZRC6yLsggWeM54ztDtU5HRmqZwJGSfYKGZUq7Cd+YuZjwycRGccO7
sbgg4ConU76ee5LdRHK9hN/BoLfOuTDp5R3wXRdX61tq/fkiLFVlT6ojnq8acn1RVXoDbwSMrx0A
BBE2UBVlhkPFW8yXjDTTRoCfFQxQLFTFaRbkNy7Eyrewbuf0VQbFs/bTBcmjSzCC23i1yxQ3ETt3
hQbrYzXVKXFBncV5NmRvWVHV50XVpaYSdVwZFGe+ksnah297K0XakGzZaWgSA7ebJYRBnsUogNiN
mYUsY5f8yNMqT1vuzLlp7fE8zS9reHFADT2abqwgr1vZvRCiBBNOt2CFd4V4WzkWQM2RYQVtKn9c
RiMofVG8LGrWg/to0XzYAJcoPbAXepX6uunyV6SBAwuxYZiq4ZnCwNBE6JEqUH29V5lpRwnGAYbC
M+8LmhSzXZImbw/FMO8C2l+VEz0fvSmTwpHsGNrrb01dmW1eru666IJmPpnc1N5BXZa/7VsrL3RX
9xtXSn2VdwSc3dLF5ToGDHoJyxUYlMmay6Ni4f7CzfCz9sDm69ZMHPiswlBJVUV1gtqcXcMBvxus
uyhBzZ+3ka2MkpGp06p1wS0UwuC4ZtDYuV5H63eQFq2ykFhvugZqPO19dSHEtB4JH730qA2O4I38
i5xWL0PYh2MTtiYtRORfBLyBQADRNqTDINGtNlDRT0VdpEsxNreRBwOBlw27xnkOj8Bx4RV0Mndu
7KPEMb5cdD4q7uFdf37PZja/mDSjSo/hix4jeVyUjT6v8gB0OHPVqZbZDFICuuiqrJCqeucU/Nz9
GC3NFLuOMSWXIUUFhib+4O4rMZzCtkAHbbF30NnWiWXd5dKb5a4rwH2CE7NpXNSD1xYWx9AeaVPb
d81ubsdpJ41uDss56w5Nx+Zb6tasim3EXxE8krQHER2DlMKbMGowvEpAprSOmjqF11XTEqwhFfYr
OaQtl/HsVj7HE/S90eqv+VwWsSG0PvJomDdwAGtVsmhWgoGQsXJ4tazLu4q2m1XSLNWgFWM9EZKW
BaWJNutQbde55+Y6t6gJkoZwezp2HhwrSmd0G7IM8gLpyk7lUfUaTJIVDBWOXAwNenxMSoe2kSTg
nwXrFBfjdLFSUNKacb2b66xNRoYirXrr5s2MuuFw7ZhIXLNgC/Sug51ZeXVmG94dlXkYLMoUq9kY
TvN4lXl+LVDNTttqOgka0iScMv1aj2Xxuh0q5hQelhVabgLdkaK2mwiM40cJ7yNBk4C6WU15ae9k
3Xt3Di10XajKDvi+ezKZoVTqq8RkE2gUODZ5GDtSVBCLK4ukWkEGglJ0a8fppvPTDN6RFKPRwGZh
IC4NKts2UlMIsXi4WgsmRQCGNRzthU1xPlbRnUfzyqEu8UUEYlvmXXaEi9Ka3ZyNRQsGNdi6R3jE
Zfg4jssMB3ecbKZ441v7poLvXF7RyEIawPVI87cRaUt3gvzIyx2E55CnCDoKL4ZmfN+QgB9tpdMA
J0tVRHYohvwAbcgVBP8IMhvhbd9nlO0gTXAD1Q/Py2vUhPxt3uT8oodaPz8U7zsJtq+HagfKdA1B
S7TD4YTKTl7qGfTdURjNgm6ycaiXQzM240vDNcRTW3O44GZHq1GtDhr84IGIoDoqiFttXKwTpUU8
EBe6o8Wuujmjfegu9DpVdkMnRA+LeeZRbFmRQWkFliNY2bZZ0dumb1DcNEiax5EEQ3i+zjxs0oo1
IYMuGUN50udL4DbWmak/BEe+mWNXcBSk0LdsIgVJKwCTZ+6i+oiW2SjTCgzVxAYkgUp7i31wuYYO
zFjZv22E2FKybKOlu3JLvbwyFTjPEb4Plgo8wuHc1t1mtgMHS7gDpolwfziDu3zpwWlN5FDgY9jt
1wUI2mKeHuWIfFqLxb8edJmEEozIdZAG9A/YdlBsgdWQrgsUPaNbeLJW4LU81e/FJjSdgCrzjS0W
m8eIB9Axyge8gQI+a9RMfR3n9qGM5OEcLG9wPvIzw2ek6v+j7MyaZMW1LP2LaBMSIHjpBwafPeb5
BTtxBgYBQhKDxK+v5ffezqyqtqrqNktLszgxuYOQ9l7rWzsSu6uWSt3jW4JnqOXihSVz+Eb8sT3M
of2OpwCndr3xg0KhXaB7que0U5SfJF5r2goe4xZDoSyMZgOkOrEkSbcPyCSjx7XrYp63yYKNwOrI
7U2wxHU6jM7iEYlUzy4zJ8N3FayVykTbLMFJmbVnkBluTuvOX2m7HlrToJcPQqHjfKgntASSM3Qm
aBnnGcJOl+yljF1waVTrZKFGpG+zWo/NULBVRfw8NJ7pUjnQod9hwcRmx5bFkjPvjRfel/PCowOV
jceLwANdUA5bKK7+UpHovI6EySNub7Md/IXSLS/thNfNuQIxBlwEBixAjmrdSTVR8Yhi2VYvU+c6
dhGWYCuIFg//d9iA4pQQmUw5Gw2pULuUFx0k5bSzQ2LqXR0GI8HuEldxKrWQ7NL7m2PPgq3aPydT
aLoDabptPcR9KEaV/nObWOJ27r+WKFLNQ2BY21+FgqOTk3U2Y5uysTJbmkQ98a5JNNLmgJ9cQrvQ
dXf2pziEkKnVfRVoNFeUC3cKZY/TMBDmHmt4m3Z6YZNXMDAK69ucDEnBtB2bNPFqc+g9dIBdB2Xj
QZBRH4CQrTe7501Nxo/TcjRJrlcYlxVKzrutGpojbLg/Cd/ecZqiv0LtfVaauXvs29O5CaLzsMTd
oa+TaA9S4QZ9rJBxWDjteyq3ot5qmRlPB5mvEpRFQ7Aea+PVqb757s7C0srCaGa/5rj1drDLy49y
oMa/KWr1R2+aet2ZFTwSGnyt2wPUZ5SVi57cZdBjjXquwVoIDVPnjjNoQHUXJXe9dfZAm9ig30ra
EB3IUBalFK7NsZZRtPdmMC83R2U3JzifrRYJljmLh5/KE66YdXipSiG+beW7R89P6ONimrXZr7HQ
Gfe26rgR8jzTAbhPSJodyIwIGk7HG8hdpsycSszOq2Z6arBFqJNFL7anc4dpJl6bi6RUz1RTNDTQ
4gK8E7et6Pz0V4Kb9lzDOfkSzbDmpEtMPg3BkHU87PyUSA/X1DUjClkHZWvTJDhshjWnwS/tA0eT
+sCx7rKEsvdg2GiTwaSl3x0EBHhmfKI5zA33KuCxvtWCyUfh8w+2QtNZ/T4ueruUj2U5j7YQsXvo
dUmwM8gu43QYr7HWHDr9FN+LZF5LqHi4T8R1AsakEctRJ1O3jyORfK+YNbUfl1Ve/HUwd6wkc8oh
TqLxDmka1bfdTtVvPinZmY/ztxa0K0D5HXlT2ouzKspxYkx3ycTZCWTRCHNJjz94I5oy9xV1hdDD
TR5t2SJ3MBJZ0YWqbPKQs+B79upqzrxkUH5hRI8VJtbI/VBctGvalh5Fx982Dwk8u486cNPH2sU4
Jhh59PCTrszfovuZwRRCbTFsJwLTOMkd3LK7FVXIznjD8isIlXkctto8eHo+tcieenBRVn6AlgDB
KtQMGpHfhkGdCbmxz1ptcTq5WBVMuuHOBBU5aA4EII3BVW6ZP7di37ekKyIwOhU2nq3+qsso3nm1
JGU6wdKG+zqO2FfjGQzXaCER13QCbkbPWw258JYEhELS0zVbx5BA2F8rH49KHOeUxfyZkQGdAGDK
PbzIBH5eXdJ93VG069zrSFatw7bbAqKulbfob+5adteK5fdMhkShTdqOaGeqjMtyanLWe+Q49NIe
VYQaNBRJePYbyFjlRsJ9oNbGS6etDB4t5evnaEaa5OWi3JUmJHwaqhWVhx67YtuG+A7aTZwKWR6W
cDugdWt2hswiHYl9Ag7ivbhomB41DDFUro3cYf2DjEhIu1Ndw96NH96atjJkxyrESkytlfypbGD+
x7LtjoleksPYzuVhbjnEuSbJ25jIEx7Zoxjq7RMgHQTtCrIjaSP96AWlyWtU/GhmTSueZ7b6H2tI
q7tQNAvOZlpDwonoPbXJm4hu0qrf9+1+Dv0mJxJYAUi8OktQ26OtM/Qgmo3ty1rMD9s4dygzuhLr
v05+s7U0v3ox/O7aYc20mucfS0v5nZKBMuk4Az7lZsbvgZ0Hn9tmBG54Fq+0RmHTdifHzS7u/CWF
r70LlHew5bAcw6jaIJSGJ0pXlTHejFki3aehbVuAIXnte/EznECYSK9PfTcGaTiQiwwTFaBcACpY
Ug81kYpECyaon3Zef6tvPK/LBzeMGSQVexFoxE262foJKvhwtqR7WlA5L3HfRLk06CS8GU4kA3F7
kpZgsYYO3XLVe64+G62aXbIs1RmIx4QbgT0xWRMcwD3kq27ZnjeyylxgEy0WLOKsWw0oKpIU1Ry8
cNJ+90DFdmHsVzm8wAK1l/86+eIAlb099Yn7Go1vihjX5rcncR41bG2CLGLudYvH1U/HZgUt2JvN
9Wlj4/rkbX3yXvZlD62Suwbf4bfYK5fetHlcojGYV5xkqQoH79x56Kjlsnov1ozTic6rO1c4nlNd
z+KQQEiD/m7NvVExtCTe6QwOcX2OBR+yGozmXdyNkM+hODsMaNhDTkQTgo4rG2IG6C9ZSNaqfnxp
iAdSCZtqMXR9uJM4BXfBRtvCeT3PR8gu18qPIAOTHmpg45vMNzw5T4PGKRhW4RMpubtsblavYYn+
tYdI+eFF3tE57yTdTGi+tFJeIGBnZNJfzRz2D/McJueo7ZsTAk/+QWnPvJZx4J+1IvFFVkr9gm5M
zo2nqrPvD0tasmYGqtySe8BdXllgP4PhAIcMfk81ZOHU9ofRgR9M4lvNKLcGDygTheuGZEepF06w
LMLpYY4G7y5u4FhU6PlfRm+MH0rApkXnQwaj1Wa3bHGdfCJ0/BEzM1xMh+NwZ9wiD3yUUdEErs0m
66bvZILB34GnTtHcYXvu6TmyaL2uDgr3U7XWMIW3vlJ+tkDlPXkLVMZbyQjzRy5FqXyRl4TbPeQS
/8TXzkvrEu9g0GCv2hWi5k50xpwia5Mx1c7FJymm5uZvyy+HncYe8FQnz1qKrsrasbd5zY1xMDE9
eXDWxx7QdFPhQKodeu6mAlgCnrYm1Pq91CgxIXvEic4XsgiTQrQjZ6u94FRBTqEZmxV/DSpK/tSx
Sw6TRk22uDogr2MYmcc1CLzXoZnpVQ9cn7Zpe29V3F8tWqxH1ob61JeRfPJ619fpWPXsGHE1ayjo
dOuzFb5YzoYFTT2x7gpVvytCNIYkXaDgy2MXDdjlo6XyIV1Xeglyb6p0FkUTmTMZjsNPx4Z6LhK6
la+1msQfJsoEdoqHsyCOYTJME8GyMcnSYsk3kiTpKJv2hY4uDFIAcTTOG6lC1MC+OU/GiD02NNRs
XbgB/0LfuIL25f7OTBuHlLCB4YwgLgs3ywevRrfw0q/Y/SIHKC4rPRbfK2h5LdgZX/tvAXAKFE9t
VJ3iYSgzdOQRO9ABGgMZ+2ZKbS3hdgR2CWVaL6PvMj+Yq99kahdYohyE1liLE2WD/83Mqk5TsmF/
CJmFgcG2y5jA/qu6ZbjK1Svf6bZ913aIYcbD9hYh9rG1aS5CcHvHLBE7PnrrCFfw1iUH8lcQr8eJ
jGWqkvYq+fzZYJFDSLQNzRpZL2CSwrhQNhBobMax7zMAV8N9CFiqKsCfYddDtX3wS0+lDW0gKs2s
VVlFS7n3q141aeR6ifcUeRz0URykS8R/QsFrdloNexOGa1HPg7l27aIz3QkC5wrpBNDYUYogGNa/
DpNd7XR/pGgaMmbjnwmvwDeAo9z3yp/eW8+vjoksK5N3k9IHKFEKDxAYCDS7XuqUrR5wvYEQAcU7
C9taYKerXHYbMjg7UTvoxhtukldPY77BwPDOCdn6l0Wi98yjfo19fHK4boG/PcTJyCDIu8rbTthX
Yc9yGMeooKB3wRoN4AOlPRZfXNhmao+mGlCj43OkMNik4R33ikAsA52ChqQ6LBFjOg/JuhQVmJId
lD9vzoY1eFrhMO6QnoA1xAPwVzb8WlgYejj8b6uPhvyADmv62IZmPfhs7FA4xMOaDsYbP9gcwksd
ZcA/dOgBE+Ta9depDNvzSixeB4q+EnYX+uVqJkvuLeQBVxubs5Et7uEgt2MD7fV/5C0B1P47Ghi0
JQCdCEFhjkQwB/6Nz/97UhlZrmDR8l8k/RZrZ7O1j6I2hSYPnidAiYA969Z1Trw8ujWefsCn5/CA
J6ORjUnQBR/WsuywYu0AthW7oX1IYEaiGmvtINJtYjPNx26qvd/95ODLiFn26z/R4X9l7EBZ/Z0Y
+wkWQjdV/a9ptX99+L9fZI///jFf9e9/vA27/fuj6/+ZkvvfftX+t7xNOzL/+Ytur+avn/X3JNdb
0O6vsa63D/6vyN9/Eer759Dd/+KT/2+Jvxvf/ddA3dvv/g+Jv79Gd/4dEbx9w78SfxiKExHux4nP
Y0SQAP3+M/CHaTiAfRHbDOktEIjBOH8F/pDrJz40Xzg7YMhDxF3+DvxF/4vxmAS3ZAZQZvjo/z+B
P4p04X9cm4SioPMxFwYP/W3U439ORLSYAVzHcLczkiyAnOY+SzpX2JV/gHvgO8bVKdFmT9iejeTQ
2GAqAvuFCnAGvA3jt/OH+gUu5+yA0dTidW1l4SmVQfBB5/TioCandR3uS4bl30OL9pswQtkOraSj
dtc0L8axIPeD6bj4S6EDlkayhu2Dkz6uluMMDZmKj8mE8sKSb9RjJ0djkA1ghwIoCnlgmlxWAt2G
hpw2glFbbjI7vQ4DzUITP6qEZEPw7sELmxKXdR4/qn5rs45s9/W6GlT5bE9LqjLQFUjwwIXWV7Av
AGbQCon2RDr3af11wqYs9sofdwoBPQ3LNTDlx+K8AxUTist2LpqwzHX1hVRmWq8nf/yC6Y0yOP6I
RBGMAqfE5zz8GmGNDvZ98fDEOkHZgaOHWQwVCFyak57Jq+r6/WDW11kEP9F1ItKQiFe5nSisigYt
zy4W06UzJGUtTDSP2XMivANfBkBnyW4ORHVaqd6ypK0PwfrEbHla68G+ccUyE7/w5J6j5iwgtGdz
72dW2nvd1iwb/H7eo1tDAJLXj6qNdromB4/xvaL9hdivemmTx85PyJscY/Xie818JaV8myYKv3X6
6hNZkDV+92HhdUR90mA8TQL1hH5ua5PhAITCV4Ep7OsJCGcVADvU8tBJCn/mG3zzVZjtDC0T8IYd
C2hmJ2QGsJk5BrUfklSsmjcNTlqtPaiQlugibusnMNLPyBeob4hj6+94fC/nPg2t+6FFm1dl/DC3
3YNGy96BZwbU6pXI/XVlnjBb5X0/ygzOh4a63W8XCmHBaDRAQWLe4AC+QnpBt9sPMJ2kQzfclkMK
q6BLZ+nvLfMzkHw5H5DYGF4R1S1W/9ps3SONxnOEGFEGYDub4gCgZXKHUjtF5CM3c3Po2/BxTMo3
KXFJnUqFOAUdTY0AHQmdb5X9sexxRFTXMToi+ZCxnqSkDg7Wk3mFGlnT/jWmNgv5rxZwoJRnwft7
00OyYTBZwnNI551blvMNyEoS84Ju+Lnpfm7VuXLtKx3P+NJrxMRcUFSY0fK19d+JeYwCZCPrOQdP
CnI8r32bVuKMBGBqZ9Tnpe/Oqzd9+yVPiVWwr+pH+PpoUXoYf7rMtAF9XYG98kw2qOZVOfKgt/Yd
/ugd2YLdBj7CjzLmUDfVVmUxP3Xx0F0S4NMqGV9UVD2O/Mhsd+TlQvMeLVIPHiarbKxS2irQbksF
doTBuDfeH9vw5hzG7YMv9JWp+Q9qv69ez3WxufZDVhsHnE/AMrC7hMJXQRZI5UMbup/+pqqPbYQr
s2K0x74rhykn2DeKgfmom5bltNnY3PdbMu8AlXq4/N56XLWts9aLlxTu7QM14bNm8knE61UkCBVA
ZvgjNgevmq/ogucqSBWc/xAg+pB4KW7Y2JgnsMa70NSnipjDUnvXWZBcg3zX3HxtsAOyCUYeXIxv
v9OHrpzO2nnPcF3ajLefQb9m4OGnwsZLtRs6AyEudj4a93jNAw9ymKqKSv0oLYBCOfBMLvR+YH9W
1edrG9mPOTjLDfGGEf58zKaqWKKq/rWWq00RVvAoEHGXuIOFSkvKGPUn16BD+418rbPgF1/XZVYP
sSwaM00FFyTZmwHLVMV8Rv4Kfr5R96I1Lm+rAKo+IHbAXOqjp/FLDUd/3yaewTmxkZ+Lihmkky7I
zKZcEYW8UOqdcvXR8i6EFf6h+5OHxMETMPDRdHieO2CJqkWeCzw+asljOdp0iHIP6BQ5BRMkvGQ/
sZ9SZ1OFR2PEDqnOaGqPfbV8oe2GsBOXh65iJ2HITmAZjhJLlv1okCmtkTNgDYQbVO1i7fIS2I60
wfUWWLblBpjLr/fEfRjsZ5R7nwRpE656pOX7QOzDTfKi45KnLl6f/BIu2aovNEbL0iP1EEbPQFiq
JiOd7M5jH9/xsfky1q7oPy0Q0y5fNAQe/dzQC1jfOULFXJ8o2fItfoyD6rNvmhwaYlY2cT6bSxA8
K+yvipKsJtVX0JockaoUxNW+QsG8JkCLUGfG8mj0xVQf5aS+PIOHWp0WBuu2U2C8dbr4vEj6Dg20
zoVX3all2nPpXUPbfTbcHiP12nf6Ix6dA1/szrEPJ3qtmCsGwm9xHIm8VdTtamjJd9FYgT0GfAnm
ArT/BPrBrMvFW8Ujxe8+Bts4ZX1VbQew+1nP7yBU7nmdZChH77oAPs+Cu+ySX4HTu0rBEIx1nLbh
VGV11+3npTnbVh1nSILViDIDzFwWymU5JohYpk3XIoAWiE/IFi/lOnwH3Yi+niOM1INJQ2ffYwV7
W7STk1ye58HfgaH+Ra2IcoS9fk1R8j75UBzWajoFePKhT9INQoaOdg7Y/bmEdJkOIZZKgo6T8A1H
yaeNPGx4dmMFxKw0WLsPv3L2CIYUzyKNget5W5v2eDNkeVG2PcoEnNfkNTtEf+Ck6o+Q9S+eD9QK
4YKdmsZdrUqg2Y1ycL67Bmpv9VFPMP9wwguZIELPzmNkd6Xdo/nMJGjINprfpmg58j7AxR/VnG7N
ZlMCG7LZJMwG/ywl6Mr2GPgUYN1KyV5xXB3l0ImI0wChpEP+qAzWM6BOVAdyZs0RhxjNhCl3bcf3
kPDyyDb3UtN0Jt7vhYE+SJAEdM2j36vnkfWPzoOcGtkniOqFZWX/yQKRdnP0LNT0Scifvmf7Wf7x
HTtBcvSrHxWs/poNxxXqhvXWA1fdXkwaO8JlJCjrhms9Xpf4q6Qnsrz5eKJL+A1NX6zjKXTvQzKA
ZXYH0SIjhV3WB+hUo71L3pgTUHJ/GLguobY7Ku4afONiEebWEe5dkFsSvrRgpwdpD6tf47jov9pb
gQf9hL4Dmc9pCbIawFoM+TyMrTtQQHgpSu2zv8GzWSBmevNzu8bQxqBPyrL9Q2I8SrM4w8G9NBJO
NdfLXVsf/YCfbefyAcbjHSD5vJmDn3pWWWJJgEpGHsDQ7ggDkgC8ZewSIKpjk0MQ9fEIP0aConyz
38OoDisYx1Qv8ENieqJNdOwqeLlks7sQMZO4NcUUqyffXCnAsa2mj3PzBwRIvkFmSCQ5mZqe2DY8
YOBIkyPXCGF1Etjn5zcFPyOJpqJsQGQxXRZDiLhlk7yhhz02KJ3uvA4eBDBWPzMCGyerHb4wqG+z
BnobQftQGbE3KBXh+FjGO4hWkIFPLLzOPezNsGN/onJ7lSveAkY6ZVU986ekZeUhcitaipY+SGWB
b/WP4ai/o5hMeWJxT4CVnZvWe4Ko+QUFstj+ER/y7ycnjqv8FUqVlyEah74O5KkjK/oAm5mwfZ63
1wHJrUTjgkpzZCLJ642yFATDlXTm5Gv9NgXboUnce1ivbwKBMsjdZ5wT2QqUHizcWTGSN7S+UikP
1KNAZrb5bI2iyL4tK/ZsC/aZ97uBArOsIWxTQcdibOvzTQcZwXynW+TA7/hAIOaX1myHxBM5Gp0X
h0vurX2OURHgWzdkEwaIFGbqOmiA02vcW9S6MwG71W77FuFYRGMRH2oBkjXoAtaZ/ETpqj8j0N+5
sD65q/oIohNY6f0m6JSVkXYDkAMvzEuA6DrzOHIdnqfOvBybQ0XdXo0+O8QEaEuHjFAzlc9dtFUP
nfWGbDF6fNWbxo5bQ1XgCE9ZcW83aEqRP5Idgph9jiRTuoE4Qy29L2GX4O8KxHkE+ZnPHUp/hYuB
wNC7jWX54FG0evB4QCdOdudKxEI0Gw98Dl+sB4E6VgkWPMa9ZKO0yBp6q59huOyS0mE7yBhtn1zm
Iua1914jc5i1Ay+/QJ4/tDc5n4ao2H0q7l3Ltx1dhTl2AjjgKCS2g4AXo5Qn2MNP4C1JKuV4VzcS
MukwPOilRERs+NW0YdFpOLkRIpyFaoSXtf3ww0cA+aEBlfvLD8Egx13cITDrg0NH6aYY27KVt94+
lp65TByOcmQ6VAZNkykMNrhEEw4yXXlpbIl3CpfghXpdnWMSjMw6dFrhMCA8Qn8s1DCA5+BwmoCC
jVRrkm4mglG1aHZE/bMffY3Nb2wzh9wOZN4NNJvZjQjgpxGwbiWODdePhiT3Pco/hEBSXyy/+KbS
NdjmNNJVDgH+TxR3lwFGLJ8Vak08LHTmGe1RPU6+h+5PNlG2rUN9jwCX2csAPe6E6TDwH4cIQZHe
7Bw82MwPYfFMxHyNmn6Ay3hiIz04wy9SqWJiw73Fyj4LxJKC+FOTGSFP/mdo4NEP4rdewrQx5Q9M
GDjQ/mecvCE48sZ886y74CVENvtUuvqnx6MfoTZfsjef3JufGoZ37wX0vq91V+gt+jFWeBQIUKCk
Rslsp6OhY84kJNrmV48m/lxHwD3j0odsubAoDU0I6wIWKMBPXF4UEu28vWsSVjvMMEHV7jqoCuOd
53kb8I1HOtr6wLqv0Z+rtCKQyZtwugdUHhVh13V5NJvr1pn6jrcDgxMXZ30sd1u1gMMkbwZHiOn6
F3NrCZv5plevUGS3ERsNQvHx1O6pnU6yqt67oX5G7OCuDM3dSEUediimxu3XAg+I4eAFxQOyUYk6
h/IPmD1C0ebWwsUELEO7R1f+1I3LbhKBgJ7hfmAS+YnrcrnwuPoD55AiWXru1PIwkOVXMkUqx51F
0w/ytNuGj3hDyCWqYWhyhqJ9KEC/fui2xwUi8ZQOI3wdyuFR07xq/a+mnR6aujyEW5Sy20FCIwU6
su0KYBdoVqu8o1CNg2SvDThQ6wOjYCBDAe5382tIe/g+Pd+Xlu+WGMEcf82R0U55A6oYpWSaYKcS
kTvoCQp2BX1oZvR9a6s1bQLIG7AvohL+0Dod6zlCKcV/BI089LE5zQ1Owmk8zvBKULt7HaYBCJW6
pLtUKFHdUvoPiCDeTXGP2LP3hj++tSAhPCqcuG1M0hpl66Ey43zh0tUoRe1x6RxwjLqdpndURPMl
UfRngLNu8rbcX1H6xTUmKpEFyfjFraAJ2Gj9Y81cc7eCihKpx+poTbcxto98rboqX8HaPrZmAVJJ
9DNToJNawtwHUiSndRQQpTC9P52Wesjm1nyrKCwS+wv5gVz000vd2LulYb/lEABykKu6qxhMvSwM
tHutymgVEKR6CE0KJ29QzI44sHGdrna8VfLQeoYgLDqc8bKnrCXmeXC4gxsekmICDZhaZu8XORXL
YLJwwRVk0Xjf4c57CVwsqa41uBzRR3KP5BBQAEwYy4Ppds23Lo/hjFeNKequfitDDLMIIMvMaxhe
Qog5d8sGwtxHi8xa9zF2/8gTBrshQEQsHNfgFBn5pGfRXGZnXcGbYQdPgu77yZ42hkNZgNSHq96K
F6VHnfcO5J6/1iL3RoH8BKSgtOntT/CGRYgE7EM7ux2/qRQDD9CJHNaJg5ZYdn5Pqh0pK6EwawDL
flqq6A6bvHiPKYS9Fr0A9uvP2SFDU62oX6ao3+sbDgEAx93NobGvrm/cD/Ad1R8xQOyc71TvHRpV
/WR0avbVyMp0FqHMYuS0FogicFFgO3vRaeneMDKpQF4GeX0EUOM5fJ55Da/YHgRGIe0XdgQp+4c1
0D6E84o+bB6tHHYMIOCCMA9Ci2q7IjD27jFy7D0ND2VD7EnVTxhzUqZVGf6Zar2/1SgsWouSXOr2
7GEolIwC4INmj1DnS8x+smnJ/G4skmB+SobF5b1iVz6vvwA44BRV4G21ODe87w5wHZ/aQF0V9ffE
QppyC/51mbD0u9t1qbvmSffkiiii3ZFqCVIPOYz3rvw0rb3Q6SnpnxTCQXLTx7KMqnsIU5iOAp2z
22NoAbJQiGl9bcZhIEIbDsWCAXSj6u4CY69N+T2yZzcHsJXDu0azDzcWOvygkOUg6VnYkfHS3jXW
y27ggQdHJAeyjBwhoG4+bx/QPDCyhBx8HwoIZ7CeAbwioIJewFfPSwnKNWjCT4/0c3rjcdMIBTpU
+jQW8VMzhmk7RV/OIjiFOUNFpIF/IV3FIayocxu+mIrnwFJ3E45YkE0F/sreuZP+KY4g9jQQgAxp
DxVxmYdiDykGqAg0OFboelyCoOmKfB4IpndbIrIWlnEKV61HJy3T0cMclWECI3JvIEpjnEI80iLC
weNCu0dGP43AUQR8w3a0lcicYHzK+jEE/h+PV39uT1W0jBkZ1N7T5AOJ/xkrcXsaB7xf1p3WIdfD
ETroyfDwiKA3mLsmw9yaJXkXWDu2JI+YvPclAhIiRF8WdAT1g8DFvE7P8rZVeC8ySnKJTMiKC9/a
6boswV6R2+ac7Af70/rdl0nqfCs/bubXvOxWF/9u0eF4ED/FDJJnq7PIkX3E55Ow064GQAV+nz7X
/8beeSxHrrTp+YowgYTHtgoo71hk020QZDcb3iR84ur1VEuKmJmQFtprNzH/OaebLBTyy9c83/xj
lF+F964KwhAUmr3ySOQoFANlrfyjS3HBYWOk2wapXbcWHL7p0hX2puu4MghxsXxtk48UZe2qO5bx
36bmVBHluaUGU8f61hsgcChCVom0gso2GdjsNU0H0prZIx725jr5hksuv0ArPhjExgxzT2Rkr423
QqAg586wa0trl5L2lbZzs6tnz/wqBhNITRKOtXEnkYSpYGnbwRiJY7T5tUvzY8SdbcXAEAqnCGZs
UQKF9kpqw5OzTN+lFf+pBacgKZhb4RlBJuMne/QOC288SXC08BaMCWBjh1Y33hr6q458k+OlwgWJ
pldhppsm/jvjJch83Rpv1XSdemz/8rVWM7/cjvbBUt7g3eiHyar22nzPofLw5zlb0hxQLEgyp+NJ
b2sE4TgYzfd06fdpM70UxmeBoZ+N7n3srG2mqpUzJ4GIjrH9YaXermpoYPe++2uwazKBZXWy8nSb
yuJY99fIH+oXIlzoTdpOZkBL6plboh+4EUSO6GiYtApnjRy52mR2HC45gAbD4ND31n11k4m7ftQS
8/I+WS9w4FYeneezkxKq/RyMg0Ls7fePPrxL/T8ndz7qBzwe0Z64RxG1KZvzovOrQ5xMDrm371La
NqA2mI5pGucMimlYVa/Fci2ccmPrnxpHeHZqiLTF7i5jfkjmF2vMzlNKalZxgEQ8OweM8lWax4En
ZVDwyDyuhZSTdunyJzLnwM/mJ7ri2LhvnqVIDEA3Kboz+nI9PWTn5SIo6VeTuaErdDN8g2COuc3I
9VvppZVnO8fBqvN5nVmMSShrKT1XCL17V9pX2lJ+9MbrH3pNFeryaFdHuzg7DJ8aLQOkoo2ZClrw
P3P1anZvRhSmBudf495lyT8q6nOUIocYxa4YaeUthIBL7bUVWdinGB0jwS1pGaG3bFVj7mqaa14x
YO5cWoPnNt5Kf/ows6elCxT9CeQVsqPNqaq2HqwF5OGeFExCgt81aOcsxD/EN+CZ58SF49OWN5/x
AaPiEWKyV6zLPMIlkkFclg9OUXkei8xfJb77ptRkhvUy7IB7MSNOIXmnvUFDDKcg6KiMJnyIhayJ
UZS6C0MrcncKQyNrFvAYiWfwwhvwaxIOH/K+ZK7KvaU6rmfFqRFItsVw6uAF7CqtufZJ9DU59aep
cb3thzcAb/ItG4vq4Bs+Q6HIm7Py2498fl/0haxD1/2ui/TUwiAxhxytZ1inQxN6CVkfb1Nq1OH7
1UMi95Xatq7G69hZNeoa6fzQ6pOMX9oBPdCacJB1+suy9KtyrZOSUbmZu+38iJIqXNuH6PsCMmpN
G9YOyywNywFjreGfVF9EuUv/VYlXmV1MA6wVvseiybDmKaW+vYmMU2mON9H9nkxtn9bt3vC+/D69
Z+iwRnqL9B5fpg3dRW1jiBSMClNe75Nir4aQ+Dh0hMp+RuemcGQygfcL/AIjpjyPDNXJ/nkpsmQN
LAjAyRQU/oc3NqfGMQO/wWcjRAwuxOOFUu6zYjnryvxTxd8QBvpgQKn0CWOSZXGhN7nVBcWANnna
kP+wxtOo85fs9JS4iL0r7S6/QsfJP5wlcja5Mggc89bKHv2UJdl6aBK+9sFNmy8VpZSkGz4gGqyT
fNmYhfkUlwkhTCf9iTrCt4Vx9sd4OUD5CPs83snObJHmql3saU2QZTzPUqBPI4gCMXB3o6v5WMsU
/ptW+641/1ItOLmabl2A/3hHL+3Hl3GxvoivEh7057tAH5r99u/Qy70iJE26O+4xvtD8fQTKddvj
iszzk+9n+ldvA33qlsE7OC2XSphZ0v5SWO0r3xIzYhEiS/zg4ri+OneDKUOCOU5QRfGMKpjIJ82G
uzVw/xiA6vgPug5aZLNOIhoVMXXCXVYK86kUm8g3Ewbs65QQXVLaNK3K1PzyE1DA6gHwMTFArpK3
0srrFYUlw8JIj8FDvXE19HmE/OWYUZ/ZepOvHcp/VCBHgRFxEd8Dq2x3jTu/xTOfhpysGRTM2zR5
JHnsL98kjOTQTQSi9xrrC5cwY9OBI8qN5eqMco9HvKFTtGm7ZN8Y+qn39YtLRKvIIBnVxjwfskV/
xHiTE8xVUKcL1COAgP3NdRTUghjeXvEgI1UPRpLeuKqBClUUb8bQWFlooJNsuw4OSqAbmTtwUTKJ
ahLvfUlzkIxkgxPkyzzhzw0ylW0npwi7xuwPmmk7IT6OeRwsfqYO3wGVtn/gmyIvtTdRBPqPItnd
No3qXgssUp9Qz7WJjUdlO+vD3EmNX27XnHPKPSGXzXpN2A4QW8PtZiSYHZQ1YsWS6P2zRHcJ0fTF
jYgUtDqqi/3O/AeqGv5Bq0DnqCdJiwqyiNDFpjG4HetUOlelKZ5zWFeD96BeVRGc8XUR1+YHqBD5
l9ShWMUGRK1mQmsqctn+XVIdFE68DD98B0eOE3O4LnXrhmbeoq+UGXZwo8lzyb9HlkFB4nL/Qbnw
Y6xxhUUB989DsADjtypIv99ax30dH2Qvq4l2GeGNDfk38wPTHWu6bobrYCxaaOmCt0c1iUBv9GJj
L6n/HhNVQ5fop0/Khj/JP6pY5Uz2iUqU+dXG2N7klfMf5lgwK0oy3OuCzMmk7Yh4ltXKXyRam5MM
TB9LtZt0qzo5GrITUXg+i553I0HGSrY//Siaq+0n3B0xJDl1waE1HFCoPdpoMd1N+j7RmM4eXe8L
/ED7fSS1XxMJBqqmpzMYHkvXxi198w3Cx2SHaVarIHmA2JpEQ/mNEtm5dOQ8Yl0Ddaif9gFwG/qo
uQNi67BQwLul0/LZR7SygL0VP35Wp23QIRVhxo4NULgyrbKnbohdEnwMcAILiQ+ZjpE5ejnjQWms
fTkZH6IajKvUI+Oj52qzb3K7PBvTIrf0i4xLyRWCOadhrqo5YIzAzAR1z1wSVU+mCAe0iKTD91rU
pyyjnGBPibdt5Jw+YtVg7nzampvowb6r9DNNFsKQA7TPP7RyyxBPGz6eQ77lqteV/120mthmC2Wy
8QHSi1xb3+hMCQc0akYpztNrN2rzm0spd220hnPrhOo2DhlP5Eoit8e2Nf2Ll0PoG5ueLIzJxcL0
CcyvZjlJLhXO+F1Msd1uU03j5hLRtmjNttIPbedxfhqxuIs+hpHXmG4dRj6GLncwFVBxq9Hm8h6r
z+y7M6EQq0UWVvFtQAIOuWqON7gl/Hy9p+FLC3faUCpJzrbAD47NHBSDA5sHwb/f5mZsx2ut0d+8
f1xDWabzzioL73PM+3hc6/9AiJxi2t14lBdcV/sDyHdGaFARkGbLWJUVtpNtChGmxKkqRIrIv/gx
ugm4OzCUmevxsaT2XnT2bY6A2gTYmGkYNXmMuOHQWWtqV7zBfzJvSDw+qB6nKcTFyfOBXusj4uig
9wM804ZQ0zzCj+KRg0TdQAHP7DFwLTvwjFoLTJV5T25Dl32Opuyot9kY1hOhodh13J0Hwf4Ovil9
ogj3l/5jeckYJ4l9TNHftGnVtIpk7J3JHt9IcattkldrUbX6ZnCJ4Q/Rgk7cAFhKRzr9U+5ah2yy
36a6klerr+abYfQLr2vDDPmxDH7XUbRDRuqPMo/oi/Aq3Ng+NymjqdSvSR/5EHgm7jFJ0a1qG/7d
OeUpslp9b1m1enEGB91lLgVTITGaFIXiSW+N4QmtqtEw31U6rTx99B1itFnrrsDp2dDAqMwneAmR
N1krsBfTkVpzf6DULvlGxFowe8L7sVL4I5nt9Zu6wfflO4StIrnzQDOx1J9sStQZSe67HvDMO6/Z
QhLCS+5zBJliXqqLW/tcorKOIb/PS2uftLm+c2aDR3gyt8onO9P59LdcKFSd58p1TetNctt+aipr
OGNbWhshCZSbqlOh1hd8x7K2CmhzO3dqK87Z8KaB6q9Ndr6W+SvVHTSnBl77QFBhHi4mPolcRakO
bYX/6Tb3c7pJHnpsbyR3VbbmVfHZDiuGEzPUYsPdFcn8mmZe8QQRdziNlhu91ZrS0dzyd4HUsC61
TgQLfaFdW5c0UqxpI8a2CSKmRrh3w7tv6F7YTA95tFbF8ApgLnFXtYydecUWAASlxe2bXStnGyxu
bpxhReP9x7W+YfzBSSro/XkWVuWCRXp1bUEwq0QIwks+zvlkXjpJgbzNl0+0HiSaepq/I6ouENJm
0hcTiNXZMeCYNO0yrnq8dAA9KjLCZi5p3GvgNMq2fDRvyDWHVBWqgIGh59BgEKnyrtmoYdyX6HnF
qmfLAvrLpxHnwuKF7VQWb5w5CuLaz79ExUcH6LA/mGA4aBqnjwSGnEmn0yTnY5dl9FPFwjsphD9J
uiZYTI0sT1YEul+7a12f9AMPKB0YY3K/y9wnnIkteSXGARykad1tsSQOPo8wNMBECT93ne8iehno
MKSt96SusYFmM+YCrWDx8LRxO087WZB2itJ7T7SREdODMpU9mrE98wdNOVJ9RdF2O0m2Tq28FFoC
55hwx6DrjMRZIQzOVyMfeoQjcmwXVy/EDcz2vM+MKCPyOQzL2nK77K3hjkDqSxJVb0Q8/50IzF+t
YnGoUY6o03lCVDua/PlA/hVPJ+G/R7OWYoI40f2Wt9xS0Xc3u/zqKF5yPSo0+Uf19fIX4H598Bdd
wXuINbwCc3x4sHP8SQbDvmq8yTcGMtTBGMcU2rhvJ0+aqoAIxKI/TgNCOXgMsQMo13308RIHsW8z
TZtFc/cHmZ5RsuoQ9AhTdDJ/FNwf+CbWGpphT8zjhVLK8rfIqRv7UTRu6mLx4S4ZwKc729XXg072
b6nBXyqFcAHXmnRskaglaBdJjpXQfXudY383Zzk8fY6kPSwecTBcTvh8misgNxTu0kyp61wT6GlT
Ong4lJvZNbOPBECDQ+Z16Y+DNtSgcxwYX8nyKaO5eel6n4BWVmO6unP/qnc8VCsWLrTIdL17dDx8
pWx6AoKDaNgRR9BVeylkZm77yhiusx7hUKe56/9qQW/tABZMW7AnMtTqoXsytcfBMI80TBsX+sXY
LwtpNq8iwLQo7wLuNwn4zminxBTWdxvzy0xMI+b8jCG8RRViHtQjsYriZQJCDUjOHB269HHjZNV6
pvYU5nYm3niZfA/4inuMYX9lITCE06SpDVCH7BypjO9IFGd8FyZ7mb4cX/lPXnwuIsyP5OjbELeT
8hC3fveHfgenU3SS+bJF0V65Ts8I0EbLxhWP03zRjjJGrbSGCsvlaNPXN2h96RAPrak8WlXaB33r
21wno2XmS++ZdA56DbWBAcX+jSthgdgooy1pxSLFLnHt377UotehrJJdgZyBf45JDwey1TUG+8wJ
3IYFLUEBHIfWhGzXhpdsS9Hu4jx91REBwZ0vIr555sFzteMAhWvTtBP2cQ0tBvgkSk2MFkO3B92x
+RjsmO7qcoq84VWr+V/MhD+NhtFoq59/off/Xw74Py4l/k9Z/0dy///eDtj91zW7j0074vFv/M96
gMH6UB+3wfN81lcYQLH/dz9AOP8hhMn/3/Etg//Dgar/vxYCWd5/2B6LLz3L4x9gFQb/uY4SyWMh
kM3aOVcgDAph0YbxxP9LP4Dy8mOtxn/qrjz6AbZwHSaEx58E7ue/d1eybqh8UDydp32SNROyeOZx
73ddXdg70yjIWvWlDvtn5gIdXeD36jvCKDIgQm5u3FoAOq4AhfBG+xUZytnA8eC76GZ4MxNuWlTV
vL4yqkiDoBfeYJjtGPe/TC8FdZS5zcFZaGr1sCwwLp0PNdl/RndbDtFX21FoJ4g+HOM6Wm6GZ8qD
N0Ym94cqAaijaSFRW5FyTs0+FwY3vsEHm9cm3K7tkkX7Hkd/RQXzZms+pBhc4qZZTuk0nzQx49Ua
vbZNHJS4aBDaBja5eSboZ4a6Jkk2JhV3NRJC7qYAirVN9C6/z04M0GfwM+8FsqgMdQgvIegV73Ue
yZyadgYF0+xSDJXWSUHVOemgU8ME5cWPqL00npkyt9ASW1tg+TCZZ5L04FY4oX2bgM5AgiT2XFS2
WQ465FrX1154uzDSU3Hrp3C2EzMc9N7Ww2peMMVKa4pokiYikE4EY0boJKQQiuJAMeyWQdzZFtGl
pKrf/WTcVuQ+QzChzSec5nijCRU/oE6W1vGu4q5qYedFIOS4eYaDV6K0Q9v3GTZZ4cTck2ontlhx
fo/QPdfuknIt6fnoAFzkOlr8A4Q8EJxLV40nyjXlTONtVPOwBxAO4blN1U6Pqt+mwtNGGezTxQlh
V6m/ReHT0Es0zLg6y+R5WpajaJ4EKhb2WzBzOKzh+Ixoez0j1jCg7LvJoN6VSLoj91L3C4/jiLyO
+z73D2PaBKbBOA8j5flRjNp3Iy/tB89d0z5mF0nZjYCCxde8XbCv9F0pynvru/wARc+nGivnNhi+
+OkSwlYtZibcPT49otR4iRQ7oQ4IMqU5RElJCp8ZeTuI0r8BisUfwNOxGQSinZ+6wwmLuNx6Ar27
sttvloHtlsrUv2YfviakmZa2OXpzuklHvXrEN/2Ls1RQtiBQqVdlDPznTD3XNtCNilPhMGLouXxi
qEOjnxrvRcmufJrVgKky2jSmaVbveisfL37r0mSxuWHFFr5z5STqSCyHWEm89d3W2M9THYeZkeph
kRXzr1bGxPpI2Z2Ykt2QxnK0f6Sc9kaEPTfCYTsjZMEeyYaG227f/Mqq9sMdfEqfTccanT6LMcMp
RAaV7gCQzgkeWNl7M4G1NlsptiQBvaC03HRd2vWvcWnlBTMkJvAbyYCub7Gue6NlgrXTkyvH31wZ
ZmhJLX+vKKP/SciBVwXmN/lVCzmMhhLrpVrGcK6L9Duxvo2idvA6uvhe2tp0sjtN3xWDDZ4UxMqH
Z1jPWmI8IJzZc4q1pjXkxBjK/bX5yPzilCe47LYeuKKp9qw0A3YHbSfhp857tYrIaTb9eTHxOtCQ
nKM3TIhlpEFS/7luSwK/ltOtW4jirBH6ay+ZsTI0DFicN53CfVxfI6mfBh10tm5Y895cXJfAE1rb
4zV9aHj38wxacWjnpXumIFqsUof3bKytVZUzD5EFHr2dUyNoi3QrPboNYKHJJ457rzLP3Ab2WTf9
Rsc115Zvb6AnyVU5xEu0XqIxqNzkBJCNwZuLQNeG8F0Id3JZXs9e7pyi1kYXED/SmzR8G/8wUlRd
+5AwgjEpSApWsUQjc+5lU6ZPPtygTSFY0dFE3rKZHZOkJh7aCqDedLPLNNvpY9W82JR50mpmxHQA
4LZw0IbyVcFXIeYqWCaCRsd0uVTiQwm9fFQNKAppFoSFlMif1fn7mYobaXAnfUnKma5kVen9Xtrl
YfaqR1DEC41JxwLPK7rftPVUAAjq11yRrs29FPnRc/gM8gyG5tAl/P6rs9FN6TrPi2hnkW+is/IH
f2na6kNTQpqR8y41l7dxHAxOB6D0k5I4RI86l1mP9mqcuomH2B9vWVt+2fEQb1TdN2E29mnIiLhu
x2k+JFElV26BeAlYE56HcVFK7ECVaTckMHWLiB+iQ1b0ULxnL0qOOUad0RHmdbv0pkXNx2QiyjV9
Qn3CkOm7HXNVtdKSH5K3z9otG5oKNBSMgYfH7Prx6mgd+AIlA+uRC+eXfWGpMwrDBBnXz8T8Osay
Z0Jd9t4EMgUwJM7SoA9BYjTDwaRNI2gp5cNJeZ2Dey0JKyReI7YRIQZsUIiPDUdwTKI5cW0DH655
HztFSaxvnsuu9Q6VIjifCM7NuJ0jOjWsNaiHMuIdDqiRDs1T1TF2C7s/xGa1JcRDwKTp9EMP0vml
F5cRBhZm0egQj1v6MLEyPawpbZy67GPxKi1QkBnQb+r+bkJp3EWKZ6vtCYx2BOd4CAUxc92/DTl+
Wp8SWeKMsKjaZKzDiA0fA7YBMMKPgBEO4FpCdCSLTq+Y7SLmyHoIrwwWezjrJR/N0Lq/zCzdmgSn
pdUhugtZQuC7+nH5pzXcQHYF50YS/S74XawGr+fyyJIImc3TWueg2ThLGr1LbZzuscfBF2XELJxS
CVgVyXyirc7NY3TkZ1KTUaWKg9rhMoileF05xFuPQtmCw5NMwHNRr0ve38OG1/rbJHs4W2KraHgv
TYZL8o6lGoBphyR0ceziKlVHqbPe2hn6VZuYd4cEfWe+zbV6pif1FOfffmkhtuLE+P5n2WqByLnh
poFr7vN6eCc1+qUBPh/7+mpBspUl/T0KUTwJsxfqinBhbvb3KZr1g6SpE4sZHrPb7p0sfnso5kGq
O3c5Jv0u4YK98lrzVhPSr9AgtNHUw34cO+iNW3PyIRoWJBLelbQ3g07haiKXm8/FVe+MoGiMZ82f
3hs9OdjWcOl669rW8tbzwCwT0h73tTrozKULOzeFPD8hfQjd3muMrdQfVfpPbF2hIMWXIol3S0OG
tNP4jDAw10VZfXqkKqGqe59ajmPfdTwuXs/xMNYeQHG+a/Mq17H5OMnqFWAJkFgowvtMOsaObSLU
K/WPRUJKBte9rKM5ukkXtrXlwA0atIgY8Ww9D5ST1jlZvdA1U3lvHhgyFNv4d6q1nwktzNAwCk7s
NqflN1BdQ45+rJVSaydpow09hHOptB/M8nNrTzxcWhWYsv2jEv+s4AT45DT8PtnkPSOYNK3QTFta
Xo+/Fs3QdwY2/hvAiohCph4TkzYn6r0QmM55NpbvPGiQIrTmrciny+A5v6tBfy65xlw0vfhhOmsO
tW0b72aLvahDwXEoNj5gMI72bJXiyRs7HiVjjK6im+4yEXcustuWl0FHLIdfIsQwe662ij9op4Om
+lJjnD37RTzv0+xnqC1Cyt4mUj18goKpp6WJPFgd7rmVlGdvzI1V2zSEn4s857tSQggvoBiUxZ+J
MENtCW0Fl0ffjyqfH5UzTITRoIbcsrH1BAgOXqtl2ZRK4mMNG2NZFZb73GseShgJDPXLSxv3+yFb
rpN6yk+RzJIgjjngpaJo5EivBzhLQ7iv5UAudCYOjN4NGI8gr58TB68d5wp0VEHSjRkx4mRPQqg5
1XVugIMqiVnX+ccQRXfHc9IPuDcnl5O+b0YfE5Ap3EkKeSwFyiMncru2cv6OooYNSanC+jJr8tfl
5GjsVjIAg3oar15hCl6HMS1GN5vkMebeoBmUZgnqW+XR8IvxmJKExkRmlwEO0XAg4NE+z8nSXcco
BUxhuVSUFNgWh8Jbv0L8gtbixv6e01JiDUBtTV0XL0Fp8PAKFmyElJU/vSaNN33MMkV4cBQSJou1
imVG8qijQxlPNRAivx4OTZEitlrGl0AL/qP4fsACibN7VUg9zGSWoQKhLk46ZEh8oI3mxGLv2V51
oE+xYGK6Q7tntha/rCRmFwQsXB5Sv/1twMTa5J06Vk2M017lAg0LzFc4+pqzBsroUoXBAK69UiFC
sZfPLUco6fytXpH/iW1OEi77nPBKMibhEszsrN3g4DeODRCQHasa6Yn06m1Sswhit6HX7IhiuJId
VUg380eylIjG0vfIYVRSEeRRTgQGMzdQr121Vbwpw77RlnM+kIESSyO3qlvMT3/CDx+cnjp5xjBA
fYE3MaRJFqa0dCq1nMURowP6cqnGDUgReeh8PHh/5FZsdMsvV+T62zQCwbO7YXpdGLdfZ/omawpE
7Yq3e7kVHt1mN2arQp2kxR2MFJaviqV+jOTQBaKqcHPdCFoJMNdgHjJxhTKoHs9R+xcMIosIfET5
1uy3qahYrvMIsNMh7UtIz3X9JRK2O+QuLiz2jUF3pqjAPMrf1PWsLWRI8rWRiqYVtcFm6+pg1DNl
R1QnhHVLSWJKaiu/6lG0azwSBHa+Z29sc+ViYzvVKYpLtlwlxGljR2NDVyJfgKew7mKy7D3b1kDd
uuVHX/J8RS3L59qsOzgFSRmjY5RXre4djcc3cs7hjIkmfxpMndCqzAUtwvRmxt3faqasPpnk11Dw
5jO38/kmR+GH/VC9j3aHwGfFyYn4bh9UGKy8juLp6Oqc29kUoYuWuU3ipV6yX3qtlkuhMp1zllkf
aslEcG69JP5MbNWwLpNoo3cPgXM3kjMO0zGyN37NkaNPrrtzuRiuXTcRq8nx2VfpEUMQ/CzR6PSH
0aK8E42582TGvtpJtpZua8W0G1RyISArffVUQ9y6M6jZ36bX9pdZH9KBIdCcCI+ZJW+ixPqjVZCG
zHLcEyWXocQtfCqd34ncxSlL1HrxO558wsGQae5JTUzI2Zl99a040w/lMsBkq5ty57ud3PiuZFOL
MWUaQXlbe0J4tFdxno+vrBwh9Snj6jdP5IyQ0GpE9sf4pA3kw7RsuWfAIt75xWfH2XTzHyuCzKa0
1t56uV+8gIDnxZoZVF/15cXoK64LEM1fk1L479WEjutPhvyYx5T1VZGZfbbW4DFKQUQHkNrOjwZU
CSVqoHBQ03sYB1n8qYEVPhY4WXrHa0lAh20HCF4hPUYMu8gzYdKWZuasLEDxxx7+DflbT9PFtm87
uhYWROP7zFDLvW5s43fLirWc+b8YPuKZhB1A/Lm+V05VY2GwLo39D7Ae7VjlJxgYkxvawBSvsOf1
fWqWsqBDLKFHWXYizsbcmG9OmpWXGW4G04MA+L0qCguDp6K4/TzM1bQEJn9kEtbSueipKF411OR9
KbTlXnYdN1NAac2+Nb0axjf90pdkMhldwO+4N2vJ7Z9oIPxQMBJziOENrqcud0go2pl7xBFOt7Ux
gFBjF4+Hp+gZ3zZVACAAEdlaGXOFfpS8bKmZAUv42FBjUNo3M+znya37QxJr7j/yW5cfwRzX2por
vP8d+8utjKTBah/uFmUlu6PRRkg2XK1IkkvKpU5qY2wAWGkC+rDcqkVBHcmIvC87QcoefHYxPdAE
BQtIaB7H+SGB78P+xLo5x4Qv9jaZbzyVgHLWsUrMl5YohgXhcoUJQlLbOwxxFz0NkdvsLGavtazY
hDh0LTd30rkktlqYjsu2tc5NqefrtOCEjAwKmdPeYBuV5birVFlhNpDyGxy59ygaZvXjMXiX07jO
XLEt/Wk9RM7aS0FUTpeY0fWuPLcLHnQjFlf4tIlyNkbLYy3p89ppwREzpawc15OqpC1HrWR+zQvn
qcEvIji+SZX3YullmMpopCaym4qfvONAw2BdOalzp6FWv3AzHNn6EqNGgAqxdGdaj57dW7RoMPDE
KJejkzjOgWaMs05Zr8mO4d9sRfoxhVInK813trKntQn9a60MNZK/LV5RL3CNERbJEuDEstRga8//
GsP+saL8SgHTPnqm/dvrHjMdVmFQsReXCR4K1OPqaXEmPOXJYtLc03+AxOgQL9PyzgkcunCQ1yKT
aufSuGVPIHoHmE8XjtWGIepaPl54dsEW8cin6u1VwmJxGnOebntfZpNjjxmbR+2kZMPlysNUnluK
lDXh37mJgiHnog23z67GgG1+mHkJZfrujzG718UTZ59r/ND4vyrgj2sM9eRORsnZ8IB+sbPUhFDh
BrUAJqPb6lLHirsJASGLQH9aVBkQxJ9ueNIILbMlOWZ+YRuR481hYRJrdPRn69GDSShQdfaRNXSf
rrejGrheJIk2138h0ow25h0F5FcfNzIvmWSpaC90GgKoa7+ixr5LjVRY2+Io9drVNB5lahZAJPkZ
3wupy5i5CjihpeZPCP/wUdVmBplQJ4QzolOLcUkjESJM0d6ZVC+5hUhcF07G7kHvg9j7FCzq8U6P
iSTRjPBS31w1kQHRkKVctReRT7L7tUHI/gEhrNjpBEBR+JSGEVLqVlp7Tv1X9nWsYTp6wTh3p0xv
7vPCrhBjL7j3c0cManZ8sUWIJnuKwwGtBThvapk8jSU9YveAVEN8GBzGCnTWrWaf3K7HNnd8AjHs
t7CZluo1riPv6xHAfb2bXHJderlT5g3lkbF/mjfkTgIrmpKVYtc65Qnj0dHtDwUplM7p2HfWufSN
Mal3LbFA1UBBH2fXXiP+3Sav2ODA8l2DL8COeqhw6GwIZXsY97hq030xaSpIje2nX8QZuei1EYe5
/8clPGZmeb8qiKW1EYK9tfRn+uT6UwtIMXAJhP0P8s5juXIkzdKvMi+AMsCht1drahGxgZFBEhoO
OBzy6edDVnV3dY31mNVybHZllYxMxr2Ai/Of8x2OlH2+HrMgfg1LQc2rw6i9jkhEe0ROmSlPH4Xo
eG0Snm5IDF7JgleMBMz6nkjXNpqR2LrqlOAzxxjyiwAzZc9rMON3JjmSJiV32wAp7zvK3OhXsBoc
lk9Ritk0IDyr0tXgRBuvPoW47YaG5MB3kFofHM6hNViUshltcJ9XdgTudTzLgqJOgALzeYQU40fm
fambK7Z8rsJCflYmJV/5fCyH4a0dcdhPb6FoH6sGnB0Kk78dWo4ErZ2/ZWm2T7imeDVfSg1CA37k
Ke00Gy7tF4a4pkbNTAMnrNmdzZK8YAn6IltStnrjlpcpJ6KwRAsUFBvFzw3d0aamMWcPiaed7HFT
Xxx0Kg5BzikIq31UvKA7rPLopRluvceK4s9PluhQ+vUuDfc9umitgR5MHndGRGqTAXIZkMrEz9+d
M8ze4BE4cxAaZaxBfstXjykn0hEH/kQ9nZjte899WWLIlvjlTp95+8K4hcse10H2A4oeOPqNZ2II
lV/v2uC9NWmqwn5loXeQO1t5urppA82NLGpesaZxn3wbGXSv6bqgWqzzgUiF43PrTDaZIrpCBNOa
dYHhoE8wBVWjeHT8bsIdAH5ngEK4nvU3DMZTmcutw/CedBPOm1SBGCLNGHN+2RgJOIg6KsgwWLcm
M47gYpenuuIrS8KSSyPcwcSX88WJFCaU2N5knX9ITK6hAlS6OQUP2ezQGm1Mi3tFc7+bvPgsrO43
+Rnaow3V+VebkKI5OPEh0O50Qc5yigcaR7/ZglA/fE4yDs5Mj6URav6ykhN+uosyPe6HNqzXM3AT
j+WXiQZAspgRfDkD3zRffKO65fg8C0Ch6zaxvbt0xt8A1A4Jt3tyctRhj2tNg6PZH2cMSFH8rrUz
XfzB3XG2Zl7Xv9dL5x+96bsWRKsQ97NipxX7PM2nQ0vychfY1rC1Rv85mdlqQnKrIFjr+nVQPQp3
+Zwb/qrt9UboAiiZaZ0GLFhDyYQNbPUimoopPqVDPBxcOlJ2SOHZoZpjgExJ690cwnPHXFOzZbqI
uWBZzOSxRshFZiE2DFb+AQdoxl3GHfmzHMUMFHdzScpHJZpSOMRryRVpRYNVssKEqtCQs+IaR+dM
uB0pjinmHhI1B8I26sEK/feMsoRj29LYYak0pMAiik4pbT+gaTiK+rV/DZvyWKbyLkl2jV0yLbWC
T8kfW7miMPfmXBDPFMNjpciY0CBXYCxLzH3tJ2cnyLd2Qgo5dkEKxxCDIly5GymdY+9QYtJQkORA
Dqqd9hUt+1nrKVtJmL+vho9RmJEC5W1hP+6agPPSoAlyFa9Bp28x5+iFT+2ze2ccTX0qXCkGKWFh
0qd+Gbwg3c9O9YYR6Ia68JK7+cHA42ZBdiIp7JC86BCxwh7B3z3NCYRWTnpdy/h2CWgl2iY80egX
SjLupQj8tT1r6mKdFE5N3gxXq8UG6jrgKkU//iScqiGkBeowy/wzmUB1OC5bWA+4et+Z6UdGrdPc
PPhuSvWvMzzX5nSlkuUFuP+VsrV8n9ocpGLHsXZc749N0bjHchQhEFvQTapunqLBkCkjirk4tTgB
9zQh/CkCpnsJ8oHF5hibT3OQHKuZybykeWQNIT5A7K6IqvLAR5L0X34xfJv6sWpgrEA/WnLy+gzn
UxTt4IBOe7zi3ob6rGJNqnq/8KAST/EzS+Gf1w2kQhoylMVsvsRlAPxr8G69aXLg8epwvVxa+gTr
eFuRN+wZv66B8DOFax7YfFPwM+QisUx5e3ID33WHatFRhbiOctvCxRhD0MvxDsWTq255Yd+lGQFu
frWFQ0IcR1NAeYobeyn1HrtN1EExsVvbP3iW/h0lM4672MKspaJkY7SEKgzriffxXqWoN0hbCQcu
DH3NTGZ3nhHHIpOADpYl+AvU+HB5U80Z+2j25SlHHoOGLtVZAhMa+w5Um5zELqX4a+PmJibumWZ5
5SXDEQdiezS8pb61KnP66dRy4sM+C/YbBte81FiMI9gziQGCZhtEpLRqtio2v4DLvhklxzyVEdHv
sSEIeyjWnjLSjQ7q95gp0r3gBrIJ0Kceg9GptihJ2Vo0BQiIoDOu9uwwwpC9CcZoJEgaZuRg1fPk
R7+KzjR2jprDC6dFfNGaaXiq5m4d0oq8Rl2/Su7EKeUCZyM21NGiQhSiYB9c2q52j6pD4rY8H9EZ
WJtYxstzXdxJT1T7NNTyC5hFdxiFMi+iicPPaWiNN5lX43tqVjPV1h20g4TCWr9sflsGcIhMzrfa
S+6mRDzCD1p0Wn6BQM7yaaTlEj2UIUaGYb4aG7UJrfArr2npCvtq6wsFwlqXnIdSQC0NmwPrKAN5
sMQsI04RYCQQg/cYQ8fYlH794oUccTIRYDhwon7bjgGE+yqcnvWo0kOQl+0L5KlrScXob+Yq6jDG
FTELNV4pDX+apJ3tKVetjxQjuOtMZdcOB/ZhyT6Q3y936FJbRnOwnXRVHhM9WRsF6/wok2wnI2oT
EcKuMirU3TB0H1AbcGHhqmxxvgmKAhf6Rle37ZJ9OoXmZYrJ9iAoJAZ1wC2xMEDQPJW8PYmz+Mg6
Sn5WTGWfWrPt9hJL4wEKkH3+9+1ad/V39aTV97e+ftT/D3BYBe6k/9lptfpeJOUSaxVdtXpanFbL
H/i70cr7G8zUgEdF0FnwF1H17xhW8TeXddYjVUiBkeVCVf1Pm5Vr/c01Hc8K6an6y2cl/stmFf6N
0bgPAMMUwoHd6vw7NqvFQ/XPHquF8hrC6HcFiqXtC+Cx/8wHNp1sLJrSw94Cvp+ZVEXup3tjwH+O
6GDZCbSOf/pc/oHx/V9Vx2aVVrr9+8fwf/4XPdBQsO8d0/lX6msqYzlkgeOuOnQXx8oh3xHkNbJn
mBZPIsQOX3fs3oP9FnbuH9NWj1laf04lhQnKsHeqc78T4gg4bdZe075LeyIUBUNwi6R/+7//rnw9
//LxsNo4InCQGFykN9v9FwtaN8GxIF3LRTgeyFSWNB21XpMD7Qk5jfOdVhj8k+ygAy2eFSGfB85v
e5WAMM/m+YWed7oDlxe+t6N0Uf84auCrWXlCtLfCTn65KUcV8FMTQ8/G/k0U/IGbPvH+GUdKByhr
Du5idrdtw9SBYyFmH+3b276L+5eKVByFKCUxkig9CJpmQdvH0+coUFcxwxMxWZiBhoX10qIvXRB/
jFtS1gJ36LpTdoMqCTdEiTG+DDW9ziYRhbXy5W+OSN2GainGIG1i0QvhtcEmwQP70OjeeIij2Fvs
PpQ8VLV96GZkiGb2HTjb5jY09M0HwLSLSjzq0C7xU0W5kX+3oF52XWyMGy2QttzO2JqEWgh7pk9t
oED4ldVbop3w6Af+++zUTy44T4k9ek23Lil9hxscLKp879N1djGDMDwicr9aIwdWc8TR2tBsuTJD
vKZOIAi7q7TemZLeD0ZPzCWal3gqzce5r4dtObPcW0YP9nUoxCfkiQwHgb2cv8NDI2V3F5sNLXt9
5dI4jpKZZF90npT3BcPni1uZyLcV2cV9Ss5qlZdJvocmsIe8YtMt2DDXdUOyeJz8IuccTAUqHeb4
p0aA+JRRq9YNUW9NxAOKewRyk6ggb6DzknLkyqY8PIaz+ADyWW6spRNkIsK5ngVqnFXY96TT1LZj
7kK3O6eTNFHy5hpoPn2O8U/iJOR/QYlIKIJidNKPVE9EP5mXxF/x6H60ky7gKBQlGzX9HIfaK+XD
DPGVOhMutMCsSOoEFhWpUKrWseVk1IQnMfYg/0+Fr+5DBMbrQKP6HXbC/DIndLCK2rDPCUA9f5bF
e+O15hMlzCNoSMZAq9ilcqW2Y+eqOjIF4i8ejZslw3IvhR8Q1TeKV+vfzYiDmZATXU1BvEDJ/Jw7
N77zZfZHdjOlRaX2KAq17Ged+twkpMuVQQGaqhuZ3aIIemGOXe/TB4QL5XOiJbQb1c4Zk3uw/wBD
3YrlpgzDA2tf/NKY4yPouowXNC52tE4BBI4OlFIRrPVwgyhLQ2leimzA9hyUKkeKbYfosXAA+rmc
X/aiciSz53D+NQl/+NUtnTjFtDCyVEJofeKkuhcpx2DiPgwhu7Na+nRKdxquRFmdjns9Pa7YMPaa
xg57ZRvdZ0FgwLMQcusCM51OJLkNzvGD/8I1/MuxW+eC5clnZB10GLFMst/QZfVDX+JAJS2+s1Xg
7BFcYXgM3ENXtiWwHaROygV1bL76kfRwrBzvVxRxH6IKjZB6Bd2TlkriAjXorXiI5KtTdR+zKOub
leNP8ZX3ltkieyEd0z60dkd7emvFV5Ygpso0adBPEFTblgqou0ojjCvOsvcQvoPfk1Fl+5Rn9aFu
atLYaVXcC7qHkF6TBkScO5GGzcGfpZWFvF1/EKjElIOD5ofYooXC7cd3Sx0b3iKfCnah5TulD7+n
EjdH2elHPTEKSbCTnku391edYd7peFimzG+ja766ED48UlF1fEXmTg65Q8xvLbLeemyZuZ3cQlhH
OL4UGrBAfltjBWKRF/jAjBWWD8548lj0YoTQbTJGv6RXeRL7Lj37hPQnzHiqOHCx471uy94hc9Hg
HqBmc4+8QXisiXKuynJq6ru6cdFl7bGpN7Kpu1++Vla6K6LOwX+RgG5cYxEzn+UkRz5ZVf0gm5SH
WeOSNOEeZxc/ZujjR9DE0uJL6EkwmAjk2akHeRhDB4059CP/07ViubMN+rQQ5hKxGgtieqW21Ymc
orWmOVtvIhm718DO6oeIJgiCMAUjYyZJx5iEkr2KO/EHFy3jYTfooufW7yx4AklPO85UD7eoGZOT
ntvqIc46a8tjfcSniDhOKslGo1bTzjDlvGGwgyqOcYn4iuu7mzIkb6sTN7yXKiJn0JbFqcNRBd3L
XeR7WF4hLpA+Edk1B1P9Q11Sf6+Ir4U7qyLswFuzMzuDvBRGLEiLzkT4UOYdgXoQ2uGli5Kfgezh
q1Qt9mD2+A/d+/IsuBETAye5ehZJkte3uvPqPdkHopDSgkE7l315VzNY+DSmFn+4PcyH0emfRFNF
p2TycXu7OFZqwnbbOuy+kzIubu1Yyq3nDxSWFMMJ1Zg+XTvX9y0Wx13rlm+KFBQhL1oP2A1kcpjS
Cn9LQTy9GgMKbE2k36nqPZYJtGLmC6H5IDGAb/PRwNeRB1g6GIcu36Ex/nKZ7eD/nHFhhruwbO6S
dk5v+bDcYfPoErADwZ8fgOKOLnO/omeT7DIGUIUqhqcal9DO0ClwrqCf21sU5o+6ZL7JCxFdDB3a
bzbnDrivFaUjQeMwp4R10OcK7rQewMloCqvhb/jBpSls65g7VvTT+VCEA3aMM5cKykkcmgelyH7S
lpYIoPvy3FhF+Jq2PKQs2RSsok12U6NOZlb34yNJIDioQWySa7Sd4DDpkSKyyKaJu2BSv5sRtDZz
641XpyEKK7wfYs60TSdyDndFOd5PbouRsbBaH70lvqrEApxVUEnWelC2jDKjIuCv/GntcsU2Pfc2
KBdKSkd1B23K0aGZQWu2i109GSN1ifsxe4uNdN61wObXOdvfWfWjhq8TduMuaFR2ghBTQ/hNo/PA
pPLbGJds61DGcitKOVwHPNp7203UowNlTQ8dg6gqfhpaqzr2ZCHXs2PS+84FbM1FDolrwNRrE+M9
BCw/2y7WDTNDmZ2lZdh3EGCZ32nbuTgeeDkumHo/u/49CXoS9aPExxzk367TRDvXILnpJxWIEgg8
HcjxVawLaBGKKs7SmuSms4dpPfRNdeiz1LpZYwFmCUdz4gBtQFx7Hkq3ZTIFaMTpxVclB3lqgbx5
bmm/1kS2HuJ+XsKXkhSo+lKxBr0E/jHqB1RkM+f4nmQPPsF1xm5999AhULOxzUFwYyfNXvGs5rfW
jiWrY9OcNd09mTnElyrMvO/IhkqAki9e0zQO3wINNsRltLEG3g9arc4q7z6hzud+gLBL00uMn2z2
/JD50NARiUyz+uyGZLjoHHoHPcjhUcDStgn9EdAt1G1JFWxjo8hYuyUNVOWz04KLFxZdj2OTuXu6
XE7CmNKnvPauzSJSuUJtNU6ti21P7xme+5X2wuKYWXCkpGI8GZr9zq19WFFIT6WfhlvXZyfrk+yn
Vt3MxNr+yjvvo4z08yTrh5m72BW+0Z/asz8AzybPkmbMlRUL0uzlc80h+1SmyXvhjJrpcwX+NcT8
RBISZcsoOE1S9Pk5tG3M9LsfjlmKSdS1MKYUBeIroQ13V05TuZGZwIXbjPXdXM5PSlYBkoLOKDSn
7diMISikzj3f5BI6VZRBMSyrhQBQSP0ffkr0HEdGX4aXEppol4IujptTAMMvn6j3BrmSrRs2MMBk
ECvx2ABUrNr6GW95csnpINi7gIhi+Dhu3PRHs23LK4VT5TGuJe1yXVMhrZVgkftA3NOl6qyYeqJi
656xy6wP8ZJ3z2q64Mg7uo/DWH9BPgMCOjG2yWyGY2bWE2YAaD14NkQ7bd6skDlSRfUnOUz/t18b
7QEpZrxz6DzLhkLv4iyY8WMtRMDKwN42EXmnAIgLV6twsiN5xZNvwUpijZQeMyew9pda2eU9HiWG
mhrYTJYV+tSOfgegKy/km8bGT9nVTMXsGAC2lG9zUX2azTxgfuSCs7LJqK6gXvefcc5cePHkPQkd
d/jEAsGDSiADaJUKOig3eAypxu02U6EXJBvEIKDfcXfomhA13ThQ0icBCDODA26cDTWPHlfMOdI/
8aIZ0mbKcpxKvOyzhnsiemPaqNb81bQ/QzxCkixpzmOuM/4ahj7EXCbCPyT1ZiKFEiIDJySs95is
caKOuzGX5T51nce29PSawOeDogCUHP0TjT/xyZFLAHfmGqknHxNPpg/Cta33keLWfcOVnBbGFx0G
klBk+rssmulmLiudHzIYTzJiXWHod9uydCBhOnimphVHfXkJSwx2Ez2QmfBJkQv51XZz+ZTHS1dJ
5VJbGud3JA89DBkh8pxy4TCTzFqplN+s6cITv9Mvb3qleIiEpiXvuKyLR+Z2C0YFZz8Vso+uxC0b
UHT4S4qcW3IQe4ABciD7CG0rbN1cNUd3AYktU++Z+xK/X7+ju5CPKeCFrWuVbUSqsblDj2eAE2en
uszLHQ/Q1kvwr4cjR2BzvAyiyHYt9/C1Hz2GU55fhypiywph3GCAf5F+cXBizZceeeTAZm6us0lw
JWBdnHvDebLJeLxy5ibnbnvTkVKQ6I8Pf3UNSBdfPFOcuc7bN5V3Jz+H/FXTwb72Q8m4m/v5xnCH
+pR5xKrXjl2bL+TAYCUXlBDP6BtH+CPtzld4pArust+zPdV/ZltlO7WMIP99+e//yyonFxXvf9YQ
rxKbV//xzxoiN6X/EBFtkzIn26e0yTFdU4SUKf1DRfT+5ln8n6FtUkJL6pI/8l9hTQf5mv4nlCss
0AENUO1/hjVxBuESDjxhozTyj/6jpuofIh71V7Rhxd8YHP7q5vpnUc9yTcKi/03Wcy2WLNvnF7GE
73Ok/u9CYsPEv0shxUH6VheDKGSPIDfphyxvjH419BZ+DbuO77mR0bqNK2mb5oDQ/MHTd3Ady+wA
8Nls0fdSiNR5kGhx8JgKvGngBVv+hV82vmBayrJmZ7Zk15lxBwQIR/fVxP63lqo+M06J3iHYhvAq
ogydp2Lxrpyr6xnhvsjj9mS2ATHr0vgR9TBeLW968tr6KxJOb+9ScyS/UIWaK4XVdgR/oqaZnVOS
0nqGA6h7mRl33ZxFyvBjG16Ji2m52lhxz7Atg3UTcDAcDP1H9qmZPHc6rOiXQ1WExkoZgFQgmHtp
EaMIaWUw7IyoShJj7tyETTT5kClC82BhqKnhGlFKJ2JXNmumSiFtkXK69qJ5pV/NUHshpuiRHTSe
t/3oRjQYGADCiKGnR8voyEh6mcfujDHuLmv1iygT8RbEnXMZvRYb+BBa/MMYthH5FtwFVkvms+PY
jz8ZjXDoP4p8clNyhWYPCa7y7wogq7gPxsjb5vkIuCEp60/c39C6HGxCY+05B+0a0V1c2Ul/UqAL
XtySXP/BwK9NqNOPxueQFtuH1ik0RlrXtf6Y5KLA9PDlgCls2lPETscpNacBtaASjFt8x0zDLf3i
klALj8k0dvCrNa5i2YSf1QR1/ydxVc4FR+JhU6r6nUcu+Hb4F3LlKgw2Jcbcc6/JKiSZMu40R7ru
OIRRf/Y55CpSJM5LtPzynedR2bKoae0EjVcJ4T1O3FBjfFYEivpwkzPY+i1gga0LkI5Fi+84hxgE
MbZuUqI/YXoYwdSusxyjG0mhfO0aIx6gqqRnmJ3l0AfENIRJs0zT5ug+LUYZrQBOOJ2cdm3ZnUcZ
vMWelhveSM5ZptQrtxp2xpCSp1HOJqZf2aOQijAf7geJ/kXkxt2HRgSNMqr8lWaAXPkFAd9s50wE
EgMOv+vG8Cj9xjNI9O3C47WxFUITdRvAJueFyhgwBTLMOdq41YxfdEZSkDwNGA+mfY21d9M4lDd6
2AhdS3iwf2HNzbNL1LQ202MdZ5dBR6cwp8uocjG9kj8yNSBEm7pJoHCaa12D382zO+OkgeKDqQyf
XDom9wwJQBt1BfmZcNQHSl9eLWDADgoxQq61ZKwdZztwTAOobEyrXrd1vBk99uO6QPb1+UvwJU9n
I5B37ZTSOB9dIonxSfZ62DGBWMe9oqOFCKZRvIRmlb4MMBKPdHaRebRe/IlUIXWRWLQCbtaxEosb
DpNZYqc/cwbJRQXD51z7GEF69SIUao5q/IfJT97jsC+ustE8IeUCRVXBkq8ax4eknpN7vPbTMS45
RBaTuUs9z/vUPSUKmJ1xJhuq4kht6ENjBOYrsRPewKpyXxTRZAb0gIxom0ppucjHHzeqzHhVMn9G
6+pH8hWxKYcN/c3VenCLfle3knalKL3NM6/6mpeXiroEUHeyDaa+eJnIEuUr0bU1rias4nc0EW+0
lV8K2UcXj6Z5dP7SJYZbUCvGdNnuxAOnjvnBmI1gjYnkuxvAjxaJOxwMK/X2BflZczUJj66Q2J9u
VloMH3ZkeecG/3hRFwm5vzrYdkJ2EuVyxutb8cC/urW3DEyNIn/Sfjo2K6MaC5uFx453GbLaym4c
ayvcPHvgQREL+FL8wuIYHCUPN+2AjfOAoTjlW9d1cNKFql9r/NcslAlL7Y7kRkjPPQUVUFk5yAqS
M3So+YVlosgqTn8zB0/KhJKdlIl1LBwskHoeCx73iZGpLCTmQN16Hwi+0Y5RtLNYntyDzw0NI/aM
/kRDesWSVYpk27pWh7G0xP2go7DcmyDGtkU/Rmx8oPp72jxuNc1iF6NkNp/ofH5kFuFcutCOttwa
sVdRgH0he6M2CLI06UjHsB/TxGdzGCm1djdIV+lvb5r9u2bsyAa6JW5LN4/WGKpXHa/htc3V+zAB
iOc3dz114JRJjN5LaW/z7iFMy60y+dmI4u1zbogCNQEykKEipdbwFZGGctK3jeeUm6DzaA+JM0/v
Kp5VjY1PNSQXITsaJzAD8r6I6SLH2Bndzy3rWWpTXc7TJDqMvbYnL2kD96MsiYz2I+UITlnfdTUZ
mB6gVz/QElCw3RnYG2B2bqekt7cTNvwLJYjZruo6PN1ZS+DRwm/ZFvEj9SEr33ef0jH+TIPJBtfV
G4fWJ33njvDsrBnkG6WkWVhs60TchzaP3pTUNy/w720zrE92QcFjN3KEzormp82tn37hytVGL/9M
VNkg3jYlgPubH4zJvpG5d3B58rC68pcmdDk/VT03sHnUySWuKmPnt0IcqLYqL74tzXsadbIT/pru
WNBIifgTN3dZVdb3MNn53dsS0mzQAIyswPKYkthAmDnXFMdtWE3yl7DQo73W4XnsxKsyQNc4smb/
ArVDJZ/j8kpQcdDRTsjaUjcPTafipwJv0es0tj9dykYjUP+oUhyiG0y9hiosau6aEuFae95jPzIO
wiaRHIRvpntP4yYAfUm9L3zzDUYCAOejoU6NHsw1AdL2SsPUxQYIhFJWT2s7ST6IkNbPXIXahzwf
KBck78XLX81Hs+a0VJFLvtpuV24DVkMk0Eod+JYoWa8mizV7FMElctASaqR2aaJhmyY7eQp/5Ojl
pD1IphR/2kE4qLgTuqs1vNTSf6VnbldgdzgRwLF41cLq3u+jcZtqIHo6qfyXgVLiu4pT8V1SVC8W
7dMrGCUbzAz41djXH40pSrdg4OVBwrA6c0vMnoIgHpc4KrFObDeEmILGbVfD7Ke/GtsxrI3m9XD3
6ZTWZ8Z32Bg0OA93ysHtlLYnzrWVlpLLcj6ceZPQcT1PFh85uj59oCr8mEl6vluDmV4DMQf0PRdJ
vzXsYv4YejvHKzW13W8gqO6jR1HRptCjfC1L17mflspRL3Hbk+v6L9OSHbbZzs9WwMJI9Z/5EDbW
pJFiEs6X8FF/IR31P8AyEAyzydzUwcx+WlPuc5u7sjnMwTj8kN/uH3uLkQbVdek+MsJpC6a4/Cr9
DnK5bSU/2AK/M27PGLYWljjDkh0uK30x48F71DYUXp+lfz21OJs2kNXcJboZxaB/DCh6To+TbXap
0NT0nBgbr3B9mq2WLzwbWAVN0hAr4vTupichtqtaYeOhdlXDgmpk2TGi2+o8atc+QTy9jWmnDvAg
CHdPbN22pHkMX5d9mxWNF7mHC13bNAVXjB5+eEkqPP0zML608Qn7ajekvkGNJIj9xU+Tf2uXxVkW
tveqm16def5qDNb6M/P7+DjGnBcyn8iFITwGngaMKk6L3UtNkHnnBOkvf7HQCwtMdoD9OcYHH8Mc
lY55dIHjuR6oh0AyvUtEW+/rAd/0nF+ovWj4BM0WPHj81GhsbTK5suFx+RDOg49dCf/rpfd7Es6o
xu7XOLfEmdDrgY5EVvRnjhJvP1btfRWYHYGq+YMo5S0tmIgnlaBvJzMoP+JcuR5MiMTUIWwNp+WM
LfwtWu2mKtWeY0h6rNr+qjK73gd+F28DNpO1tzTBtu27XTRHqCnyhdtHvDUwlL4aDNIAAsACMSdx
YupabYphtu6iPo62Y2cuPX1T9oahH5hzGlLCM1fhIcXdtyH5S5rdHj9tHyaZu7jeOflQQUTnxz6Z
rT8YH9R6ssLNxMKzTTsPaK+D4XEctg2JBkY64qEyqQQ1fQrYiS//WFl9ahJSnhF3ibUxERNL5map
qbYCojHM+UvA+iedkwnRQxSeunpAmsxwz8kE2ss8V/V6FFFEL+KQHlzLOBkjTzmN9TUhN9quYmmQ
oHDdnsiz+rSSySG0gDcht1uaHchpiJmQbdPZ/brxubiMZQCTpp5Q4yc9fJiWlV1L4Dx3LMhvlW7U
klpn4KsFB64J8IQ/OYcZ7tqGH2Jfpy9903NKvtR85isVaqyGZCkDk64mtKn7rg1CpivOc5EIFKg5
PKgl9GF3a8exj2SVKJBUGTZVIoOaVSW0DY9OTDgCpdOjsk584CqOcbvC4iFuNba7YTZYRmW3hDgM
ig/D6tMAbcinjP0PF3RwsYQT3QXB9IuiiJLQ83jyo2EDmoFhz5uRJCRGoe8BrdH4i0kkECqW+8ih
n8kD3uwa1rxTjtkcRk7+GyVCKpCm+sWx8QCWDe0SYat3QZgkLwVa6e8wvmJosejuYz7Nf4mW2IoO
oY32WrGOskSvsVg8stX3u8lpLtbAv7ite/YbeDUxXwkOxhX8623TSb7S6sVtMna6mNIe1TQHhDTY
h0O3G1W4Gzx+TljlvrDzaady+7XIsEzqbMiPcTN0Z6Mj3opaTvYhF+yNHDR80i251Z5GP6O1z4dO
PWcVqvnM6Zv4XxXTXmxy2o/K6KD6Nlo5kc42bUUnKvWAOK6ZIhskOGBSURbWTKLYGZQBQH2iKYBp
oiT55R4Xkd2udHXKJtxXMFldqDstcMSMfASziPuJmpZDPi++9xIe/JS1dNQhdLN+G2orJgpsCp8j
87yl8n46ZuNfISpsw6mRfY2Jfc/crGy97D52af0YSPMd8la/q9oyMDLZvxv+bhvYKB7tIXaN3nrX
9d8DV1aUCXfg07aOkMA3jRWxB9fvuYeLxCt/51ktD7Mg81IMiDl/1Xp4X1KXvw1f0INJfpZqke4F
I4rAHrwMgx1aQq5DF97SwHuzx+AzikNQzi2NowVwXb34qvtsvA5TNK7DxIJMRwjQ4HjCxRu0nF3z
Vhp1ptbs67TnEWWEQUtFR180zJlFUK8nBqEro+sgzcdQoEk6TRTDKEz8naDEs+rLc2Ka06Zz9YMm
gssss79Zs/7lC3o1wmZ4AlHqMOaGBzEyvFiFaYanvoEFLtOlfggzd9W2Oz6FGJ+7BdAvj7cUYBxn
SpFyJ8QdYWmNjIB/tG0SIAFBYh0SKQlR+hMgWZM8Hm/ELV26EsfuoIW/zAOQrmfileua4yqqjW62
Uc9EMKOzrNCvQZjnm75vh3uBfMWKN+NsYspaRBSZN0mYbcxmmo+TLI1Vw9TxbJVjSLzC4FDTKu4r
tZGH68k23IeJFboy25PVNMF2ylC7gQr/b+rOY0d2ZUuyP9R8cDrpFJMehBYZKiP1hEhJrTW/vhbv
KzTQNSighjW9wD3nZGSQ7nub2bJrF9SXtOgvftIy/HF6zioZSbh+6Xl2f0BV8ld2P/yzsTtSgsAT
QNFV6PP6tVzjCYrYKWBtgzJIxwEAEQ1xntbQJqDKIBBTuCMD4a6qkV27rrxLggDFx7cLINB+FRJy
iyzHjAJiynQBWf41eQKRqRTRoaQAglq/ieWExk9TMGeBZ3T/snhiBZRk313QM2JEfFZhY2oHXRPW
gToAMPm19q0LnZeTmU+0LM6Y1DkUH+aSTLI+AvxVE8Z7S6/R6Wtu/mEzXDyW7as5tzsPG/GJ6/s8
iRp3/s6b49BlTXPCyZ6oZR8KH5udBsAyHaKCiIJ8sgvv1Cec27n69soamIn2CPkh2JVN+Kj6mpUj
1QoVXv+jTMb9mPo3J0dt1NP0MDYUzSr/RVriR6RNvNHBusPkpEE46UC1IaVTCmzCCvESKplqH7df
TRp3pOlRRvfBKmrkz/RaOuNX4hS/pFJp6G0sSnlRSRdRUTpLHYleV/W2lAaWg+mcp8MDytquFtmh
NPtPJ+UkmMa+247+0K2DIRJIl3TixOaUbdKMd4Jk6AVnrr8bWKy3ptSudeB8JCO8eulQ2gipCzHk
iq9zWESzHEfKnnVSO/51JasNUmsZJrn+c0y8o0XPILitEKT/DHJpS65Fkn5jSDujjQhjjLvQMSiT
7/zPhMKIPphReWZ5qCpjW8yCZocsTfajtpcth/iCEq0bRrQ5vKG9d07yYVHHyNoZqIadhCvCTRuC
yMRo/WYhg5RoZXPTmu6FpQNucDScxZCRViSaxMNqeeZCjmQXkin2tvGYXZpOgX94HfP8D78Kr5iZ
p+EFlIZYWUiPio2XybW0jaEn5RYNndI9SZgvhN0vRlxMRZhurNp3N9ZI/6bBTBlUJAW06ijC5tQm
EZDmuPzFtvniVzVAQvk5pjGWLg+3uWeCiVehvavYtawM1lxwVtJyVSeUfHQElpJw+JizzKDH+Dla
+5H6h3HZ2QUa8TAVq96n8UcDpcVai+2kV47dMpNweXKOLidS+wZH5nLSq0eHagty4jQw5gZf7yRq
7gmLlKWbyRxqLKRirUFtlaKkKldn7Uu4XQclppGTSspnrRc0NMFW9IhPPyVG8cJM5q7w2NgLI47O
Za7d88n8aJrs2waI5OsESHAF0WY64naPWbcsCwz4WPHsH1vYOEoabHM6TveqTy8WpsXV4Ft00kJC
XoJ7uGn8jyxtpQfxJ916fJszzF9w5AiKd/x11Gpi/OjNgVJbuFZrA2YNF/FYELKhGxA2LEYtjWqa
stR+TI/mbBmqFK/k0C5tMssLKwcV0mUsSwJJ6540OeENxm4mH1mUf6bWm7zrcjizROaXqcf93Rfa
rmVRyrDI686VK0Q9IjsOfPvCdY0NkieOhIj00Ti6Jftb7c+Our1Wxr8O/B5h6VdviPeV3X76ztjP
Eb+X0CbgZhokGiKKd7Vg1w7NMal55CaQ20vRUHaHk0tc4hzzokJuXIosEpu04xm202DcBIIItMuC
aqmiHJL1mPVLe4gfWUks2ob3jVnsMQBYL0FbHRmxvpid+20oHrqBCDdV83OGaIhH89h1/rwd9g6U
DFBb8jvq4bdeRIdAdW+tz6+r/Awlto20/QDWaL2kaMqA5if7oAvOGKh4+wbrKwAWAbyWCsxtLMi/
lgrXM0UDO52sO56HFyXNL9BJLzS5BzvkI5KmpbOjRwb+46/D/akIEuSLJF7JavwAgkBQI5JvDIo4
LQepIDxMxOIi5usGA/aS7/5qtgjUVvFdcOQhKcfDAZ57uI11qfZm2cMJ8ly1s3R6qtjjfUbzTrdM
q9vYaqzfaarrDdzpGn3ZtkOjq4bTRzToECi+S6WmH8oyypPXUbOTtx9OnndwNVoA1nSULwFmxesg
VISMNEikw+QQb9bM6sj2nGJm92ga7gNJdRx29vSeTxq+tjxwF7nNGZjaacxrTit/7akfoPxVAaEg
daHNKFrUXnwb2gbpBUeU3vpPuWde09a8DhEdujqIi64WS+XgZctSdWly2AaZCimdEdjAaVuiV71v
0p3DVWKhRTW865A7mOr1GwZHhHLcuEaPAasNIQaQV+fL5eKhLdx4FdT0dA4WYSLh1O5jwDaCNXaf
X6DDo3Qihv6PGL+n8LvK6/yv+a+BEZTKb/xzFTXtzf/93xYtsdV/Jwsvp9/vIPz/ZOH5f/h3tER3
/uUoEPmurptzjsRAdv23LKzLfwlXWCbpVXMOi1gIxv8pCxMuEUph1mZ1odQ/2u//k4Wdf6G8OcKe
ww4WnCnjfyILS3Tf/yILS+w4HPr8Qfw9iNBzwOL78zHMfLIh+v+hiMfROI0zEmG5Q7NsdMFF5O64
PMLm1Op9yWO9gElDCiHkKSG2+0nSIV9oY/VacQFfhqUR70EpYUF3voQZ38KSnrUhXcaFWT90sxFG
a8zTlKvsrEz3aHMnXMYD/kcrs892O2Oz6nw/1VgcO6MgADEcZ5Z8EehqMYHDVERl3fxU+fkJk/Ii
CnI4DOmHlYpvFqo7s6n+as092bVxEIX9GNBa1prrIHkJ3N98OHbM4RP1yd7B7w9ZFD7oznNcgv2P
BDgxkwcDv7k3bl26kkuwFG7xxb9u2fknYfFMe/q0TsP02rgzwzimiD1chOULsYP9yJPLzZM127HG
jmfT2RZNlFudZAjqO4ZapLTvKBbPkzUhaU5nB5oRrJed5mLgA/0g1SWq3qdMYSOnpmgsF/hbFz5d
kEN+Gk1E5XBrW19msBrbFz8ttnyW2BR5/E+DcZbNAb7NsnE4B2v1S3TviVgD9Wo03+la/VT5n45i
W0J5aHL3clRRLvEcR5uRcGRmeVfCtWsVMH1V4hSYxW4SPsRb11SnvI7oBh++I+SYtKOOBhF7NQ79
gy36C6rgYhiDHam4r5gum/gzL2IDWyG4OJSbjKuqlNvQL25jpu9caugN7WI2XMV9ws97aYro5vPX
Bj6JQuNg4ByWL4izi1aN9Axd8W1FEQo7vlAAOyzcAjfYB23+0HEOLGPNXyqvevSBptscxZlCuzbw
zlZX3+rulYNwW6pxS7Ke6RSNh29q+k47Yc7Ncbz5uXM0OsEWGtRKBnIUGdRdDsLcFL14rBWf7hTH
b8bA/VIC9zIn/U8Xv6ZOH6zMu9MYvRAl3frY32ob6bF7LQxLBxaNrKzw/0Vxv2Cj8FyDFTDIJvb0
7aQskhgC3aajHjY7hmZJ4WCdc2E6GVb7F9nDuXaJ8EBOdRr2NpTBq/g95Wzr2n5V02YZtmjQ2XEM
7lXZr0pJpwttX23yjI6/8yMP0m+6UqK71hE73ZzgZgML3sDhVNOFFvwELIBMPXltZAvmIdtLijK7
2XNkVOcmStdmiO5vF0u9SNDbaL81+hP7i283Ue/BqPM9eHOnHUCqlcek7KbV3sxfmrw6dugTeXbw
c55mRx47OWDRZKxNBbtyqyNe6d28Lv0LfKwhZcNt0Ox1ne93u5qkOoPobD65UX67VX4I/vltIGsF
3JNDtjAoQnTRBHC7x+g90LxX1+Hx0JTxV7vil84sgDMO0LuEYijmFFbm0RGA2Br5ZRX53P6nYC0G
h7NXKzepmmZigMg2ej/c7ch/d1UMdaSMbRrrqS3XJmcf5IAHsKONjCKavxmC5DLg0GKhVT2PPEjV
wFtBJDv8ZQBk36diHSr1FsfXmOUlMKyaN8g9bL51j5O6gU5h4WMbimDWl87sZcFddXhB2olSoMTO
2QRpvH88kx7JVg2PvERxX9vjA1i1fFEFDr2ygK4JtDKW2uUdg9lDSGRvzzvd3Jbjc0t+dzJldy19
+w2jbAlp0rwjaS7+gWubTQ2LNAFHLrz6PnIfQ4iXqLPZJQJGvncStnCWX0w7r7LTNT5mazMFPJM0
+0brPg4/Ylkfc26mbc7+scs1mHIPDsTtJ5WKV6pVrnEUHSNbnXU6oMlRtZo/rYou/KVZ93HqmdTQ
kH4rT8LniyNnVYP73Lkj9/SeFvAD4iM9Zmq4dq3S3o0GuZ5fOD1Vo5Kzz4N1UYe/bWOVlB+MPEam
hnmgn6pzWJbDIu3mVa+ZPNgKjIFH/Ry3PuSGc1OaIaEwYoGx266d0ABQaGgdPYaoe6Iwniktol3Q
E9beofnijl7Srmz0G97YgqIIz3sD30Y3kDWEL1VT9BuFYnnjixGtaxaZABfD4eiT2sTgZOY7K6lz
phKIaInPBRhs0MRe0fI4B0lblPp0stl1llPFL03jsWPZ6BsaS0z5rdiEstFm3mwpVrv7joe3BZD7
mmBxvof1B4wu/yka/67ThWqgf2xG+ViHuYFiB3qOqGCLGUbl18pmRLY6Zt5zZZjNxgia7ivQsChO
iTnq+9FmsuUqQrBTSfqEemda9VNXXkCetuvReoKKAOg24uqcjS1APf/PmA88X36YmRCrwJEsYIz0
EBcQOBIHz0kIcgNH+2Ic4njf4ORaW3hAV8EYvzeIYcxSDjKfG7wC5sYtYzz4Q9HuzdmHytx+Mu0o
/m4EdaCF1kcHL2YgyFPlLCHfFmDCsJqaYBH5ZBJ9C4iMfoCUmhXfkl8pINGFiW8Z10vJ/javr8rU
OihpiYcHVmvWqkibTVrOf5rBHZ+0bHrJMvnJEmDYqgKLMBrdLi2dp96QFyUw/Bu5Kh9awdXAfiEB
524nHz2bbf601PLxS0Y0bLCACY8O3NQlVrVxF1sTKC4d8LxWnsYBBAb3pOnPb0J9hZrCCtiqXolq
/HSWf4sVsMqAyWsZyOSkj9GzEdZ7NkYn0HS3SbM3hpFh02qf5BwrNDlKvOl7sOOPHP8X9Jttxcce
hslWGc7WwikXUrKGaWzAZAvW2c3VIayxG0H9DKhlivR+lYNN7uvgMKXM0nnVbhOsNzNkMlfxwR3S
i++2+KUuZa12aOdnsolbz7BA6+Ld97iq1bg9NKpE4XIVZz57rg53zYzcQ5Fk9jtJye44dZPvsxjm
+w84Rb8krNOXddpDDE5tUS/jtHLFchKMlrbQnS0e4WFTZR050yDXDJQh+lLWTTkJXEs9PgHU4Xm9
B3N/59t2ttRCsgJLUlHuoaSg7cj92PqKNa6MgfDyY1dZQEr8RrDKmYKbpdscibCHYDR11M1okweL
ySeNIwnSLIhHqLVRS31ZTxxIlPRNxy6Azqezr922/aR2LI/1B9BS0ccYTuVjzsizRprhekQTsHc3
GaCwIFqejS4UGSaVZkN3UZIsZFkosQOFX75W5oCq3xuUhAt6XOATZtmuQK9/iqZRP9EN086ZDfWX
6gExjaZvbq7QPpHlOEyp1mnOToOoTCkFF5m0FNo5IsO6aZ0sfBItbYMGPzqNtcK+4Si1V1GHaJHo
sEsGtyRjqiHNTh67KWEExsrq6cfq9T49VKHk1LBLAwpZ4xvGziiM3ZBY/qFzwzdZ1wM9YY1Qr3pC
VGLqdJJAdhuxSxvYcLtpjdXCChg5o8Lxnq2udfemBuchnq3yfoUuxcYYYERag9OL+xEaypxZilLv
jfVvcjCMvkemTyfuiMVof04dV2Gt1Gn7Me263fZ22p6GTIveKjdx9oOuiFjJHmVngZLf/UxJYeLj
08ylFjQfymoEL0RDW9n4Kk8ydx5DV+E8wZmHbreqiDmXlVy1QjuUfpfBzhvI76aBtoChfqJg5OxU
w4sZD/DZ+7McwGkug24YjlzY61XZZdMyGjWcHbH3YdBOlujQiIw4ewiF/uAGnICjk+whDLJ8SJ+x
EGyiBlndHHg95U+cqwejBnOdwQEaKvw2yo/etRZavwXhYQjtAmk1n9ZoUlf5D12wxYCu8Ha6vC9J
MXgnwJgnurv3bv3JdxC0EwYPcHH+C1XPiyLF61lqkpufqPcYpoJDBARzEUtMN40W+cvUN1+nXsh1
20k+fLtaxtL5cgeLxZKiocoaQ2IXo1k8SVmy8h5AqFPB0S4VmZ2FRcp0aUa63OQRMXU0nmeoL+5j
HIMwy/yJvu2Evb7tsnywfXpNk/xSVi2OzJgvPj5PbyFsr6A9DcKrbW5k4T6O+kdOgbpRNOg21bwW
XHKirO205h1Cl7BJNQvNtxJsjhVxoXQxmbXasB3w6Dq6+svGcF263Qbm8iEGriyAcpQ6lLKy/HH1
7qetSQTAMcyIV4tqw/6VtnYloJjkTYi7FiFxhuD18VFMLXJSR3W5sON2RQsZJ0ihpces8Q8Yuc++
VrcHouTXIugJudrK2SauQS1oHWwLrVqpGlBaTW4biExWQ/LrMFbR2GRnG04LG/+pircsm5G2Q8N4
FRWvCNJJVMHpcW1tzFSoc9Jk1jqtE4KCRkhrvc5GPPV851i3cwWW7sl0I33CCbkA++goIzhoJL+e
Bw2SMvuo4JoQXWDNadivRtKOW0tU1ZbW0FBbDBPE3dLxp6vVWd1zZI3J3Vat3AnVNZuW8FVITber
XiFVJqegK0k7Zpp7zxKN7uicEPWidnSLuaYv9xBS0teeJc+Tn2TpJ5a95qvjvkHEFNuosEiZb9pS
b56xBreXFlrZAZAYy34gx8TZ467bmlR5jQtKENyz21vNW6Okd8fS7D/qbcjBhFrLfVd6YfrUUvPy
MQFvwJ9p2Xq2GCSChUFd3q6NMNdJmdlPCsfJxsni4RyrQhwnPWQWI+u7suxUv2NZw2cQVtopM30S
GZVdnuecLwkLq+DVHyVGI6AjlxYIWipjJtNkfHNUlb0CVvL40ows6kVl3l1XBW+Da8P6NIKxfm1d
1dBTDpHlhRXCsCdWQinaTFTTVLSfGi3EuBJSCOY2FUIIkNWYgbZVK5mNMR8NpKmQfRzSTBigeOOg
xeDqX13ZBX+t2bmgk3y43QuPKp25sZ2I+qTKbgaLQkhqbUZEWysoY3F9zgg3dg71APl/yLM1jFRj
HfXZQ8C3FjLcXh+ipYE3jXhCvcIb3i/MxnrCpX7l3MVWRXR06SmPThbzLmZNzIu9VeIx0eiDlgJ+
h1dnZJP+46YYGIzKW7EACpcEMNPfEW3ujOy4p2OoW2dM6usWIdD3NBrZ3Pgt92SylTYuexcCqsE7
3I7DW6RqytqdnmtY/J7lg2JGl29Vmp4LReCs1YT/RGVjQkQZ5lOX4flObWzSRTZ1x6RnvMQQxbbE
tBHmW/FKdcLebZN1b+rtQtYdxBw5UYSI6bpJjMOQASjE4cr/l/QPOXI/rs8KsYzQV5GumErnOfLm
2LHFf+y7neW1eGC6mzU9RwrcdcLagY2SY8YrXHpPiEJsCQzQ5NxY98LG5FBV+qLtdYp4Gr04yeK3
kZQic/NSBL2ILzNlYxhGywcfOYh8qfWsNOwSNB6wXPcYlhsDlBPPUEj9u/B/I7glmG1/iyFMnrNU
I2/ZV2u7rLlmpZ650yXaEH4LExhccWGy2vNR/miGg27XenRCYuiI/eHTktaVlxzv/GZK+Wl/RqAa
onjztAnwPnuTiEgoRComg6achzSqYXghxGprTRRb9vrMnNS0F4z3ayQUBlO3OLawo44itvQNcfht
7VnuusKxt5pwCgIlZV+oPH53ZBBN5wF50I+i99LSL5QdfWuB269wFlGZo9FkmmgedT5ZbtJAwUKm
SmioqfK03QQB25RyLOAq5djkSh6hZSrz+uZPOh3xtcOrBTajXj/FOd7U1uGWGecvVAdCUnI+TdPt
lk2WhVtdxKe5ELO1aVKeddJ4OukVxZFpSqWhCw5PGMsWXXdH1NVfFl6t1rWB/FC74xfxK4zAnnXm
nd2v/aw+mnPltV6ReMlcVvssfZcJZkwMjMna8s3o058InS6sknxhPvzpPTnPaR5ECVBHa9+R57gx
D67vrlhqfCYhCo7pWw9trSG/Yla6tJnlnobeAJpZ09fZ5wXNiOMxL7w1OG7JqaT+hIV1CyLsyeJ7
gB5+d6sifyELb6/NhFUuERfkk4Ki9KFDwhdBAVYYZMWDxurpbhh8NnhrYJrUzZni060V+rc044pv
dPJlZPaGjeaeDYnuOOc0BauZOmYQQGqGS5rlPuYRGnrdrLWOlvS4wGfBvp7yjePxLa2C4aonqXpK
2TOiE2sbP4UfZyaBvc3z0t7IfAQTM6cguNc7Ny2Iv8vev0qiPPxLXjgTT1qNRdl2Pl0Eyp0/Sl6F
EWejB59QhXg3dIqvhiKjSFbLr6XnsmdUePadONxSNdUuLZxe69F0ji43oDIbxg8OK5gK2Fo6VkIP
bayzRpWCfIYYq2sXUu7N1eAETOQ4h5qwgCF30W9zi13NPtSe/6t3QbzurOnbUqFckG9w7kOC9NPG
+Y09Gi/Jamg3Pg4K0M8lyguOLpwkeudAip3koVCFIsnq+hcsmeGu1ufCrr5lNzPC6yxJ1nBwXRML
NG5YWAQJY/j3gAVw6RdXDp5tVgp3R+M4CpEKg0XGO9hW0UW30rtDVJ5O2J+umP45lfiNeBT48BWl
8purDYyf8lmhJ+78ufRqbMhdMFREctW05YthfQBLUxd/EMYlaGFLIAjKG3VNxHw+YQOKu5PjOAIZ
VB70aqLoptLNO8TneOs0U/eUeXjhcbLSaZABj9Fz5FH8Gic8JyMt585762By4O71MitYLNp58ZKl
oJO8x1WXgPIsIHfzkw4FNGDs7nh6admQQXwMoDJn4tJJNRwijeLKivYxx55hixobU0r0rNykpYgH
IrIMlyvvmHBRYTvblvvY9fZC10j6E0NHsygcwHrhM5dgSU5a7spKi9YK72w0MSCzf30VjlWfgjpQ
CzMF9VuXLfVPdbeteOfGEcwCz4Q2IJn+jXRXNSxJCrJD9Vtc0iunylwds7wGSRi25i4zXTxlLKWf
8wbPNsflnO2YSeBR8Rdg4BxyckyhQ+9YXEzRxiL+weQXEKQSSK4LT9liUzfpt/RnY3BGNsynUqeN
3yoocceuBciI2Xufpn6xi0RKHMubZrZxkaxQLaZF39aAe0XSbHvZPiTzx67NyRaDIogOo+Maive6
A1siu+rL1T0wSWjtWIxV/0COXS5Czz4g1FSb1DG7OZPkH1K9/m4Tu36KPOuX1MUK3vFhjq/2Acb7
rg04kXzU9TZqOSSzRui076X1V+moz5icxTJ2O+OpcPonvgZXbMz4bA3/l9uPfCjc5mD0ljoOSjv6
XZSSf2cV7I59uM6IJnLl8NYiiQVwfwR/sIR7mvEyFHgGyjw1TrRzXZkaLpbvv2otxK7UTLdq8iMw
BvKQ+iHifMldIEmDB8AkBzMlCKZJmDEOV9sFm0+6niNazxJF3jnC4QplyIhOAYldcLHxUxZTs1Jd
GFtXjrTpmLGJIlRWAk4ZlCbVKJmt2YuyykEPMg2zQ9w4RXUyRXDpTP3Wauw3gypeNxUmKaHcC3nN
YYFiPGzc5FeDMJXyxc8Fzoh8mBmSYb0zREPTdnRXTerDqu8veoXRpsc/Z8rx3MYIR6X48cD/szUP
1bYMGx9fNRIvdmLsccQJliTBeM6McZXYH6ISf1y1d7bmZGhF7UYbnbtbRg+MVZfGa38yMzQenNok
sJenxZqQY38ZNYjKIxNdYU8EPpVYOEXOwX1OteTm4tphdUgQ0j1oeIOyhugW4LKtRbNm71JZwscf
LnXQKXU53jpHXArOvF48z8aiLgNckvZbDDUOdV1A16v6zq91wUUpXdLOAvDac6/jLDoWLm9mWAV+
Sq077rFjC1wH/8QDPcHZMgMdCt40+JGBf9IzpmBJ3XYxJjmcavfV5tjEfc7msxIrx79a85Je115b
FVrYT6JLl0fTyjF4+FsIlZdQ55HqjZzkXmurPTuWN7fMb3nHzzIM7j5rUaX8bTlpBf9WbUuX27vB
H9nynYYxhurZ/mDfW9AktqpoubPOrgsv0go2ri1PJYEoqww2cB7WRctzr7+DOBqIyn31gffhc7ZZ
UNAm8ipSfwL9YGXayRxaeq/NpTN7WDr7EsI2IUpXchTj0lcFaAsh9HXF7u1O4qEBvinBwpX4gWoL
1FwipjuM9OiprAcFamaEYm/4+pMB8Q9GsPJxm7DAyo8Mywczc8AguF669GGUHEYT+LvBtzhi/mBj
bdYrSfCIfA80Ikzau5KWe6BXjE3It4sM0M8qyckBR91IFwAYIZIksKNM8iZF5CyzeQgqgGnuS7hm
btde4pBsqy5Gl3tgAk47125xWx20xL9VEe2TjnkJiKUdwHZtQaiQKnCbo8THeXAx+lB25L/GBR4c
8qY6XT6rIhmgiwNhof2nxlFaUwCaYk1N2Sk+R3n5R8gFH63N3BlN/AVa795t3oC4ZxqWXllibjXD
JGIC8gW4KGR0qjKkpIEsTW9dbUa3oAlQ0qjhZN8RcpmSrvYAuHyTkuCbSsrucBHBqNk243fjlReh
HjP8P23aLVWaMMdVaMJJvpG13Jpj9uhQwy4bl3nup54LuCIHbiEVmBmvLrqt5vhVtxUu/Vus30ra
KVoTyl9kcMugrqcQq149RPrM7Do2GcBo88mK6wtm4Qc/KM+hxBuJQ942+mL+rZnvsG3qdVvHeKRw
eBItoIGTim9mGTrtPCrgW3464YK7tZ4Cf4Sy82Im48ZT8BVNf+NX+6hbJcODsgNoD98uY3gLz63k
NgCeCelG4gQlyT2ftgM/FdCVOHyzmmFjNN9QRIRRvCVR9emN2lX0s83AWPldQOMNG6EYWEPzkFCX
CTU5AzRUMG5GM7W72czh6QZTcspShtrflP6kRdCFKy70S+6AB1vx26dkflWq0HsCPEeYV2eTBwvJ
JlyRiP3kMGqDoLbEY5TY/r3y6/KapSwIiwkOSl0RSMfVIQHxVuGXgBG4zVq+0VrLe2hZ1b2+RqsH
G1WyWkCHDKkKih2Pxsls5Ecdg/FUFC2RaSPrt/gTi3WeZuZLFkqGt6HmVR+B7ly5ICnXQ1BczIju
SmXzBKtibFjkJv5fbdr+XsS8oiNT5K8tuduR+2pA41LkFI+0WOKhTaILgT9nEVP/wrNmOuPsi0/5
4+trzHXgaeBSv/QzADtY5u1WvZVQ0+i3uRO3frYbEnSsVt+9sVgXOSWOdsJLNJftrRZwAILqBeU8
pyoI+grwUbi8jAlZqAG1sPwFu2rvIF2H6lUv+ZYR4B8nfpGduQff9dfTWdLUBablKmFNyCTfklVy
nIPrsectQOi5Nrtd4RkXEfK0ED3y1wVKWOG98ZYHhZe37IiNVcr80ilkQVIPMCQFT0sf7MhYHUyZ
99jhm9vYD7NYCuS5b3aTa5z9xLxQzPWhSfVo9NohMpqHiZxLpHpMzTV4La2dNPq3oit9r4R5Q/8+
4GtODSpbOF2hVUP4bMxA7YoEuDYeqoVrwoccjGsqgpWjsaXODYOsBfpji2xD7aHnUTQD/+5LxX+V
3mpLweV+yZSKl4SVrxEPNc0d9h/2a5wlPUcbBjlsDHCdiUUux4HLadIp6L/BGajMzWmAxXuTtzWG
+KN1KVEu/OIXetqXIXKu11Z4qAYwzEam7TxfNfToDbtM07eGWW7syT+4FjKQp3KUbf8Yee4LF8Mz
DuGIG0J4HQQtQcF4NoWzGD2MwWGaPkQGx2luODx9lc+OYH4n6xRlAdP2+nEkJMyGJC/5QWMvfism
e+sAFNDNYRYYAa7gKBV5kWwLxcjiNR9jkV4ir+bsd4K7COZW3xJzeuc9tsa0FIn8yMxxbzbtpcmi
jc+ugsKuP2mSnvKl+wQlZ9FTF9VoNiFZKVZmW24d4tE7e8zGTZMOxpqOXJfoAUDVPjHP+L+XRCiv
XVrTIZnS5lT7n3TK4JG3tA+9JasACvEv0sE20Pt6QAUHjuq012AgRuUOZyn8i9ZTgEEaAzT0Jeuq
jWaPj7b7RcgsTMQZ+bBY2vQ8K8sIGWBcMlhq2TD7xKLb4Rf+VcijRERL0JqR6HCjdlw19FOCYA0G
d0k39j5iuTboyePY3h17P4Zy52TUMKd3GWurprFmP4Dykc1UBcGdfD0Na3vfHY5zj+A66KVaDAF2
xSgDcjjBlSYJcolCDPyRztaKTBOyEpMtG2Uut6KpqTwp7W1EMpdiZSZ3lyCuIAW49FPrR5tSGn3U
XbXhWpt0+knbjuwG27qmNhBoKIqBncVzyJm21P3mLSnGQ2KbP35FENjVH5HawKE5J3YcB8bVcWGM
6JzMl4vcqnJC/qm9NcoR3ke+HcFyti5NqFNU6auoaeU20yULdo24CrLDbF7BrVDm3UPriB8zgg5u
Gs/4OL88Oz2ObvfbJuWPpnlb0Xo+jAqOb9lW340T3TQFCZ2z9dFR3LY7ax9CDbGk/wBzDFmKGoE2
QuH7EzjM16b9W8fOczXAO9PHeeOVynOVlA9N01yCfhLLtKKvtMOY6+a8R9spP+YBK8h8gDRVRMkb
l9y9KKvPpA3e+toztkyOx6HXX8au/MsQdhdAYTXW39qT4NHWWUBtp/F3UqQO4py3pC+dJT2ZmPxj
wg2h2a7D/6DuTJYiV7It+kUqk7skl3waLX2TQAI5kQEJ6vteX/+Wsl6TBBTYHb5Jld26VihCIbkf
P2fvtcPqir34BGj5lecRmmbY+0WlgUd+x5B/2NhIhvmKoOs9flFnkmf4mS9p2bkknAMj1cPiZ0fC
FKKBXYdieos65lg1lWo7AA5OTSa1KZkSgRGc1U1J3DYds1UDrJLRBjHlbkcHr5gM4Pe9iXmEK1Vi
PImCjHhGm84tAhWxK5W+BMJpnkFkComXybK7RpHALY3nuW1RRuGBNdy9iHr+Yh+HW7y14WkUTty+
kilZILGpQZo5zRk84A0LinVb44UmYmWBIxr7Eo3Pvla9vfZl9ObE+mayO5rTsaRvR/JB0P9qVbch
2DcvGcGQNG3Q1Is2bl//yuvxzOacEO5Ke8IDViLRUM5P3eI3CKH/Bkyut1MPfG/Kwyejju8ccAyn
+YgkPJEpIXiG+abAdg2heBoGzllZWT7KKD6LphGfoQyWqdRz28hHtLRrh0lq3Dpr2LykPEJ0xU40
a2QTQ0oRZcnszB8rhA3RMeTjK34unMto0hgpXcWpvSlNnqbF6pSigUh98obCy64517htW+TlMTEV
Sh3HsjwJ5vqoqnpCS4lrM0teLUf4t06rEEsQOg2cC1mjHk6UNT448RL2Nkp3w0T3Zi6X+IPsVIz9
BWzeWwxJ4A0JzgrB79IRWw2ZMvatQZUTWI9+cV0biN5KPe8My8d53jHPysIfFb1pWnIrkmCuBcpG
MhdhoqS/qjm09u0Q3zRG8tKjPPTdV3wxRI+kJ4MDQYJ6X7Z7Y9iXyfHklAsW2UAHdb68FnGxS8OZ
ROW7TnY73f2I6AcMGLcIZeRcazLkKGOMHebOmtAckobNGh9J/ASdeeLhAA1dpGGeub0L9VpcOsvE
HcRBkFxXaJ5voyr0f9QmXxRRqnkiAeq+ukk+H2WdZbwmbppssYDnNzM6yDdiSthhcGCIhJ0oG6Lw
IsqcYdpIB3DmFrLjfYJS6wJBbbbH/TuhMOji08loveNprqydB2LvjOCy8CxzkvDZz0GRhwbnVsuv
1WJfRfnvmzXoHc9ZDcxIHwYVPPkabYsTP7kVsyT4uZDI65ZBD7a9LbrAkkiNuT5P4zC5cC3yaUXT
/2xybiOBVyjdLSP/6ZYJbAcpO+tEpF7AQDP5XQdo63P0C4GxmwVEmE5twlxcFk14P3k9Yjb1E/Bw
uBGkUSyHqCs3x5Jn5KxvFsP22ypWxnWnaXxaTwWFxbqM3FXSmedxmVxVCaGNnX+Elz86oo8EQ8ol
J6ciNvIo6turKnLxVXnRjwFzDLwq9FMyH09qNNObMW2w86TdRaHEQxS1p4V8gR4OQIITCJMZeJZD
y3weSFuCaxaOEkkd0YNnnmMDWPXDmVDBzmXmEgDRcHtQwJyKKOxc8WoMzBZD4yjucBVZ1S8rfp61
pof8k/d2TT8YolEw/zIinOKdQbcvaAAjygZJjTfNT5brn7Ym2lPIqIpYkqGkWnRPEkzYdEougrg8
diRD3ClAOCij+1r7xJvEVsWqgm0FcIFNGpeIc+RZxlWBJahm4ZOwhuRxkeEFc8H1eETgWqnpPyTo
HHdgPthlF6RIGm7GubgP831fRqdFNF1j/OdfxLkPZ8drjqdGc8IdgRTX/U3a6TO/9zQIUZ0vUd/j
sQQ9gZ+6fqwz96n1aQHjc332TcP7SW8w3FmzpvIvw2StB3PX58skACVbUiaoQm3oDNr1tiJZqpYa
0HTlsbmmIyahNIWp7ITnABJ3/Sju57Y+bVpkuvkCYwgQLMf6t5YskjRYjEdXjALSB/mCsapozhvz
qVEM+z6d9omhsDJEoBaieOyptCSQinn0YXD7vxdbXNcieSWU57zqwjO3fY2wPq3pTMkj25lA647p
E5suL8+AHq4YH3Ky6gv4NSBY+y3D8gSGVlGu+orSLBMvbvxSlyBOafadDy4ngI5/cBCPrhzKbIy8
7bo0G3quaRqzlAzeNrLK8AJt3YrVWTOLANbvd8U20MHtBPGMKGDLfc1qyOcmHTe8UuUJAoBz4IY/
mXGH685OB8TXDqnBSdpkfAoGtf/ccPH/zUqhCN34z4S9zSu6gTr5m7C3/B/+20rh/Es4DsgRRRaV
Qy4GWQ//tlJ4/zJdT1raBrInXL2w8v7XSuH+y3Uk/04u3gcO7MD3/puw59j/4s9JrVmn+Q9hi39i
pcDh8Rdej4wQfm8CRKQlbRh7ruAj/O2jKPLEGONoHtZDUVsrXWnS4lsEcVNUFUd/3ZOrjzC/95aN
P5diymdzFVMIi5nu+0slkevPdof4DdkTlVTNFh5NTXI2uj1TfzOAmF1n6V0MrHRfRn14/PXlrU++
qudajiWV48EutA9Igt1ArFUWzBjZbTyBV0KG3laOZJfuYquH8ow6UMXIq4YOubyoX1FpVhSmYSBu
XKt3X4LY9a9ortTuBgkxhU+MMFJjlUOfsSOIIhPEmsRZvnfB1rxVA9gQRIchYQ+Vx22tDfr365hM
9IH+RJW/jagkljQ1KkmGoa24YSnMgnWNMvUZ9FV/3/eOvDMZsZ7rnl16CxImvPv6pgjxPqjl37+K
a3Pgs53lV1HLXfvbSFOabO5TDOc20izNnUlYOSUPHW5OOxkJY7Gy7znuiqe0Ufh8AUVGSDHMrHnk
yO88QjUnab7QyrrkJI/1vomC8qURIz5R3aPzWkPjw4OeBoFDPDCFy4sYqUj2oKbaWx9qW0j/K02f
8TAsitgeXRvBemXxMHYePauIfvcPB7dcsmIzGpl0KCMG9UTUM7vuNN42JJdnW4MvMYBg7sILwjkr
iUaxDJ3L0Ed0s2PIxKHarOBu8H3GDH2nLinARyXbepsMmiK0ru2w3oQIpN21TvL2yUxNOlN4PkVx
jKTJVeezV7jGpmks75cvKi85KtwQTVvIvj/vonp0qVephjiVzF17oxheBFdWHo/QJwhNfHJrV6oj
WTATRC040k1VQN3pHzX5XG2T1sdFVOLIaTcY3KlXQhZl+I9O5Nmr2Z7B11dzb3fQ73JNoBfpG2aF
CmhIrDOYSNo9bVDyE3pgq/RHpHRkbt3RyMVGMk8hEBtBvXuEAU/LF74w46rJx+OF/QdozHXie+5w
DotLgyaLSLffRXEvUkRommkG9gOZHvuWBWOLMO5GElTK+OkyFtggkT7HODuccEjxs/DiXErsA8XG
Ao2iUZI0OfgQH4XUczfbYYR603KXmVjDzCEGGFIt2lnqODfR1rQy88xDBJDEdbklthhGYYLtdwen
zew3Xz/7n61HHquucC1lCtNhxf77yW9iyEu92bXroHD1HhmYvWlUU10ib0cs0Q1o+0DVFbseljx2
hM5/+/r678mmf948beNcI2pJwUxd9oW/r98KI4hSj+Z+CY+K2Vphn8qmi06knQmAAjo++/p64pMF
UGPCc6Wn5OKaw7n39wUZ2wgAYDYxFwiB6RGCXa7HvD5dLHRPnMHqIx8xw6Z1xngzcYA+TlEtPxdD
AkVynDgHZLFP+98hkMVCoun+uy74z7DXZQP4v8yo5YbYQDVwH5gulkPbOvD0yczUY1VBaqgMH3qs
nui2WBwqBhMYD2GqkVjHUNmPoG4g8SxGKdYWkZs7KBXtvkF+9c2GtWwI7z8P27WJk9HRbN2WebA3
YiMk/dKismcgC3Skj4dAA91gwPvND/PxSXAoEYB5wKG2sU4erMGC489gepMJXyEyJFNfTSZiZjfu
qzEWyLzG2EF5ZNYhBwy032zUtgoRzgv8LtMmqafhoaKtbmw7E0/y1jXALWYGOdWbDl9C883H/ezT
KtQ2rrS4KZQg7x8jj6gNaGl82rCfy2dhFc2e8XvGdCcPbyIGNPtvbs9hWBaiDk8qhp4OXGFel4MX
1XBpqAeGhB1hpPbPysebuopqNdBuC2Y04tWQh/tMpEBp4Zr8HIYa48xQNcbu6w/y/nmgaqFugVoG
7hjZrfpTyP39/oSzU4pSxNXa9ozhOvVQrZl9Mt1+fRXx2WUEyky8G8BZeCve3198eWyKSYg1oxhR
HVdZCt2hytSPqEunl84u/V3b1PMdh6L+zA849WIExJYPV5zIcJZvOOF7heZ3W7WjPP/6071fNJd7
YGtGdZbNgNKjjjpYQ0qPAQ1anGpdD5l/jE3F2BIAE+4Zi94FJJlukVwIwn6T8NSc+ubmn19deDwE
jlKmcu2DEjKqJfrSTtHEnlsRbNuUMUqRROjcYdbBKxlJlU56OeBCKaEC1Ljaf339Cd6XS//+/lJK
k0efNdtRy/35q1zyXDOkvOMZ6POYyVxbwhQE+1SNV0XJydqPU/oJEy26ry+7wLb/WouW6zqmTQKB
dlggEYgebBYWLiIsU0OJqN0qoq0vTfMuDSqqIgKmknOqNHdrNAUtJOIfHVoFIVHhEWmtzH+dlGxR
ZTrhuPn6U71fCf58KJeNiz0UmZot/6Tc/XUzyjaVvaUxzZCJi44BLfSuM8eOaas9n2ZmHH5z88Xh
SsBd8KgNMZgvJbx1WMJbfdORagy0jIwaAYUNHhv1u9glhgEtSSRI82qvvclKOgFDFZBIQCPjn22j
f761xymGlUjz5Z0/H/Kvbz0Qrpw6Vd2v0xKqGYZe/9yqLfxynchvERnVy170jIjJRSi/9GdwGNzp
NjDP7QknUJOhM4trO39yGA5+84KIj++nEqaHJlqzUlmshO+fz7QIKGEJ5Fk7MsFfmtOAg+Q3IbSE
JFEnL5ETd0tAVTxfxhLYymp0fVpLPB1dS2HZVhWBF0HHYLZbghNmN+x+ka1SNghtDTvf0DaPMFeh
O4lWVANp980jZZvvq5Q/t1cIGAFABsiwNL2DJ72DVtpMWoG7wlQdVJZ3HRlw2qBmpaCrO4p0+LTw
duZlDNKRlZZtdYKNODaY6CVjslaEEp0WtQvOG5+Qh+3FWjh21uyraiXSVr2gyMVA0GCeKjZgMmgd
YZwKHwBkahDhDfV56TMK5PWar2yyYuLADM5cNiZ/m4D9tTglRe5VSOAIYg4qwzcHBfmDbYwMHfM2
jOat6ZRonrPGrHOizMsJATGIvS1TDHk8dA720TlrMZL5CZCZOlcOCyepFI92NZiXZDF7pBuHqgdh
nXPx06T3AEZDa+jJUmz96FJiPET5Ugp5zNRSN8cU5WWxkloy7/WS0rkZCo2mpRuqWKxqe/mN84mx
AbYWteTRjpnFnDNCOHoyTSDPSMcmjpH63HvzKgMgtjeq6qcSIGdoyzO83wTNMgZ22qp+JVgQEzmo
VwfXbGpE8AkayvUAP9Um7bv2dnSs4iEF6fHqBVY1r5fEKAfXSR2/hoIzxjEvF2N6q5nooZPmNzxT
F0IfmCm5bk07yMadmnUKcTi1MMfCwE+gOHuSGBhSC6fLvEvFa+eN4zM+khBzhIE6TzNXvo9cd+KM
QSLUeWcIoucQtYGPjKKCaA2Gzla2zowO177fZuTCYfxmHKrcIhfMqFkpV0M588nYfyrvIi2t6CFL
laaHLiZ+0NYk3QuRalcjg5QhTkvlgmrCfKg3o8jp8PnCsY7zOiXZt8bpzt/joPgbHM380waVbtL/
dfzjsWqQgxvDhLg3KRcaaeUQ4bWSaRP/9Iqpe4r7VttrKzbNR0nh+5tzCsrYTmTzm6Kf+8C8DKNQ
Yo6CAXY6MacIjdy6rY2keiy6gaAvKfS1kQ6oSczJQiBQxEx+kpx7vpZ6AAuRq3m8aPt5YZSW1uQe
873cF8H4ESkPAYm8Y4VtnTiJp+BV4VunccvaCyOwdIIeG3HP+dMgwFPuG6A9wa7nqNVscPspsuHa
hLYssP+Cky3ZNcexFwIJTyfD4mswHY1OsBjCzol6eNZE01U2bC8/5NwrVFE9KbRI8PHwYA2YpyKo
7SM6D5KPyhE+UjqGT15hlQDYx7nz1hMt2X6bYWdjOtfT5uJOdggWk4al7GSqFbyMKkmM457xBgbm
MEXhhMWlefYN3DDYzitVwlpOyz9SIILwknCivOss06HbUwIu27TQUwlEnzHRtdig0rjZM5zLGpql
eHhwKiikZZ2PcoJAQp6TFUbPwNphg9M82G0hH+gIAPj3It+6SHjzxlVttio7kqo3203dxqrcIj/2
QTuhE7jVqPvRBQaJviBhGpEhB3WT1jAvd8kvGLVnmKqTZhMoMNIrhi8efzAL5AOxrnhgK0dDx56d
WP0cGvbpjWKmTUM892N4gSlKEZSUnXGcONr9VRYt9I1YF8BUVVteGz1iqHVnIBTdG5GhFy6kn5/W
M7sLlL7S/cFwPErXaDF5ldLW0o8SF8dbqzV2SWD/t0WWdst9HZfXztLN7TTNiA/kXJLkiEEHO7cD
7s/dNS4td+EEFHWtleC08UPHugpENGe7Kg4dYn9A4Z23gQ31Hddy7mF1S2GFln1Fl6Ls7R/awSSA
D95r5k3BCRKoW9IRSTexvYDrF820tScmNEyYHKRqAdbNsygSTskT25Ltx/c2Ty2zmq96fCs3pjmA
VilTi1ly0i4WeyDuQXGkYyKa1x2wHPgp2O2OrDanY96MSlyURWyNO9pMAVL35cnPmzj4zdwtYG6f
jOZJxBOhN4RdCBsHtc3hDUQrggEwpYax8+Dq3REIBk4wgMd9bQwyfzVnK77nL9hwYnyIGvFY5Y9e
ViPuBSEXRZvIJ6mcPS4qIa14drFBpgIOzwpN1B1DWkc/BBiDGcWEg5PUklZ+6cmy9ddFZdGKNGut
gN1V0884H8Gb0TcY7/uUHIeTqeFhObKbbkIr0tdQbL2WzsKmQZWaHo1iJuPRsWF/r8QwzG+snOJC
x1D6F4sLspSOVFfIf4iXGFmU4Aq6YSReEwmwX6DpAA7R7YamSEiWdYIykZfdYHfDWRiqhtAwv1Gb
WRSqh2fGDGINXR9sXElM5q98ngHuMk9bKLHEH1IF9qK2p31UBSipRZXjQROk20E4iGwYrZac4Ysy
zUFD7/Wl72NH7Polb0qErBsibE54cxRiLa3666RwOsankfpZyQkSRAHK83hOAePLsWEnDGWI7D22
uq7b443bpkNhnA0dnsUj2weCvW7qH5GvUAFXfUD1VDXnRHs2rxlD73tRDVd1j5iXmuYEkEMRfXMw
/+SQwCl5KftowpqWbR0clHEblSRJK2CnAHVWAA/jfTkRSbvpStH+NkFxIJVhJheKpD6m6WO+EFs4
QtsciYHozdwav/tEpvXh3EKrwOYEb3k2GPjDYrkNKefzJOnWWrOonfT4iXiAhsJ6QolHZ1Tj9Ss3
qTSin67pBdG6rBNMF2KIYhw1VhetB0/01zonTJexmUk/k/dALZg0GqMwIET4ykwzJOuGUDNU96GH
hsePZT8tl5yoFg0j/D20agmxDnHsI7ghEoDXpkyfKyagAgsFoFbonS7qZJNad9XDrADh0U/+TZdB
BWY4MgW3Pk/LU2P6IxEXQWe90UU1H1Pc9VBRdEXoW5Ljy16bJL6Nm3C223Bt+5BWUcxRrR/Ngyui
U4Vo6Q5rL1GYoW/VjyEDnhtLJJnD3L+vanrHUQ6lAnXNympbt9raNL+NU6uI7XlDWBsSKaVwtKfY
it9cbwnWLcp65IVnO3Y2tmVnKcpzU8HCZ2X3+np+6sECEplQ1Bk0ISA0WFACh3zwbACXgG8uj0Fq
ThH5KJQOxc7JSU1bZWYB3jroqvtO14KhPDJPi3AMeqbrHPDPr8DoMKig0iMPWTq9AATeJG+KMsc+
Srve3rXUXLzJMyNJNAFZgdQ+TkoftsTUXmqw+PgIqwEZosd4eF2ZJcjRMQlJReKsWZ5T3jlijZw6
MZiKEm70Tb/x41HJYRYEVYGOm3Q/tBu7wtBR6hftAmUmhlmwf7bxTJFXusYpfVkk7G1qbkDFmBcY
s+Q33aRPDs8WHQTsEjZjPtta3py/jpECfrPp06Vb16GeLubQL/fAyeyN6joTgksUf9PN/Ni5AB+o
XM6GrmUJ0z3orpaQAYekYQfLxyp48GAfLyd2MkfZE+90HQ8UH356/XWHQCxLzv/1UP+c5lhnFM0s
aWrHFgfnUWYbdR/3qlk3OirPyOIx7uPG7E8mDStgrKl/B7+JQQt3PpO/nNa/AQI91GV98fUn+eTr
YyrX0qL/DWbIXLpuf91uI488TuohH6SIDTq6rdpqUgqPegbzQBRFuTanxDz++qLWJ88YfV35p0Hi
eTQL3l81sXs3dfO+WVtp0/8mXpCYWNHXLMlDVOYt8lAo1XBC6sLf52psnZWvw+kpbLEnorpqI7QR
pYTUO7ZzsKuEA4AAo2B3rmWOZE26NTWwPXgDvtlSGI+m1VCFyTK9nacyIVUgttfdnDDML7QFf64v
SJdvXVxfGaF8au00fYHMCzIp0q3MTjFuyDzYeAxhR2xkZAZuAgZhDVFQRcNUycRaSf4EhqaCqGjr
mzfyY+fTcS1pKoZpnskredD5TBHLZoL0CzAbmXwzxYJas5oYE9DXP8vydw4eSpcGouvRyjRNennv
fxUyzTyMzcSbRa0AWkntRNUqFPTtorj2kVGDFGumhZdeD999x4+vveKFwPqPS8PDk3nwRMyBlo4a
wVkqGYq9xmgNIBtfSQld98SIsRl//V0/uZ6NksCmXWtLYqkO7qkJDma266xdQ5yeL9j1wBwOOVFr
LS8/xhvmC8Y3t/fjz8g8S3OHLSY5Sv1hN/71qrldwf9etn+iUyH6QPojLsm3/kdI8h8HRh9fLpoE
7lJfiEW58KcX9td1SLRrmtpmAXenJrrinY933RIUH4jaeOgyztMOZd8xbbx+a2VGfPX1nf3YqOLA
RiuSniy1CqeQ90+RafrhbPboCfqx9XZdZ+kr0ZVYoUyzePj6Up/8iA59VoYCbFjSsQ5WURioGHRj
sngA3k432LekvyoCwmo8QA1gn5Pm5z+/oMeQkC/H5AW9yfvvxptoGnUhWmwpTrzzaPbDKVPZbQWM
8KxSQ/zN9eTHzi4ZA0oyYmHkwft38EoW+aQaZfLM1Bkl/BrfKLgSloF8U0kPLS6+Y1g9Qzfdlsox
GkhD2v5pJDFAfwenWoxLKw5L7IiquwhpHwLWiQO7Xi/5ST9iAm9A2pcTDeKp0IvjKGjEdz36Tx5H
Ry+jXFYKV3uHj33WhUixIZitA/qNJ3U3JpdZFnHqrBzsoK4TBLhSDWvb5LF1nMpxdr557z5ucSxq
NloOZ+mR0yt//6MFNG66nNCItdv4IdK9zNqPMJDf0NIpDqsB+Qcm6oKvn5RPXnZWUmk6pH0yoDtc
s0vtTh2RAMRESR7KmWnMiRXG8zdjp8+ugnbIEYp3fWm9H3y1An2MTLmKglt8XVMsrVE8lKdff5fl
r7zfFxRsWgVOloLcYabx/io1NWBnNn6/Hmuv2IkpAxyJr2SDUHA5fyKC/fp6n6wgLuWBI3lepOSp
eX+9zClNbD0e51yZO6ca/Mp9ATF5J8Dyf7fniU9OYq62XJehosUWJA+WK9YMl/YECQw0An7RlK1P
y6aincyxA6tBW63x17hXdFJpPbfVtI2jUF70eTbtElNhtwIVAX/i6xvwyUAH/QXOCM3hDgWSI9/f
gX6udQVgn6S8gJBPz87LIwATQDpFiQ1DmYPaeqWfYRaOo/iRBxxtq+y6746py2UOfnhGOozXqDuQ
vrgHmyTYJCtE7c8ptauw45SMP++aJJM3FZnuSCjrBlloEnlQoYpxfPXqXk9XaRSKF44IEjFbQvbX
9ut788nb7DECFsvAT3KLDm5N0zde5loYQAfDf/oDArIaOONmP85bHXFIHJAnfHMjPhZGiyyEoQud
MGZs9sGZxEsNLx2DkFCgfI4XUXC6ETaGZLqsFVaIscWz1JtnIdEhL//422oiPtnMOaHwCQ5evWBk
v4k1hI8BjP4VRgfGIHLKVuSEBUeTU7fPnFKLp68vKj/eYxSBruCbessefrisFFFGOECDDoagtZog
KKeT7QU1W1RuGmoH+PtJiwMlrDSjD0TcY7eFVzaLs0rm7b07ypgjc2nj+5zMUGJHCGzPRmrVpeMC
WxtiGoOluEAhNl13iWe/hi1oIN40n/5M4IxAViqbjBUi78jgCIdIjuzrzXSezX7zTQ3xcbFBkEDB
gpPa4lU/7MQYKSkehUcXzuh6Z4+BE16h9DD2+VFx/PV9/XCpP6dqVIVSu+hTF13r32etxI8zcNfe
DPqmvZ0rGGh+jdGshI7zTx9YKhQOmagRTAYQ3uFLEnnZlImBjhe9cezrggyvnLbP2jQwJ46NAPpk
lc0PS0JF/fo7fpRp8LB6YhFuOZZDOvWyZf1VfbIxWI7vB/Naq9S8yQXGL2uis1x7iiCjaVZXKbGT
8HkZijGSsMBzNsW1CCsblXjgHidx1Vw0xbJ8fP3JPuyVik9GF5p3eJEJq4O90tQZovxGYJwalX8e
etBunAA67tdXkQdyMu76QpRBm4x62KWTbh/sXk7Syawq5EhAJPK8XSQ08LXWLVO5dRl0PrRuWjyY
o7MIqJwRY7ufxwNDR6uA7zDR/SNCg4FfutDzlLOq27D+pcfEey7iYhTbMB9y71zSlMhh+prmjWFU
/WXmNW21cyIzDmBITdW8AdIL6yDl7FOsRWWo8NgeKtmtGIUDOjEQHS+stJlAsREUVL0Tfeed67jy
c6bb9IsxC5IohLbNMEeAGui0Nm6UdI+NEIgzZVYjPLKBO9b4dKf5tas6zAVFmIbmaR12dnECi5mm
9lB3Tc/p3YRnOBDnpFYYFePpmMxEn7kXy7yxKQera446Zovuj8ybQJLNAc/Cm1UNzp2uxv634xVz
TjBXFpM27VolasC6xnfG0lNaO87jTJ1qhMP5JoMHCujJl78Yx8Al640A50nWjTS3SS7FiZe1Pt13
mfkokl0jeHXcAFdvg+6frruq7JeowocMVafqHhOyHd6Y2spT2HBoOo06KfVWFRpdRzal+TlTFBGf
zHGSA+tFJoXYxgpaiKqzA8mQwyuiginF7dkjRcHbA7EPG2becOhziSjGwj9YEFEbu6xvcieozX1Z
IA/ewPNDbDq0+fwzB4wEc8b24pUel4n9zHMAAUoxUsMjloLR65qhvAzscXjxsOOYwKyWjI7ZB/pS
4bK8M7qK2KwwaT0MdSqxqlXCSTUDByHBgoX9ANd6QIcbHpF+kSR7SIX5kYlWqD6iJ+Klu6QqBV7d
2CSOxzUg50GhCJnqV8lEoCfaEvlmR4SCrP06p3/AXlxBK0QUQAChKaAZ5Din8DHCvkQ/lwGipK4h
ZyNLhmAdZvkiuMgKozyu2rIMsLh6A0CUuOvsjR/m5oK9D1xrH6bD+FwyMrXOQunrndmpxt52Uw3v
pDBU72IJsuuHmgXuqoA8DV0zrLpztEH5fRxW8rZjxF1sm3T0wUMaS794kLX+oYkWvo31qNV6oBP7
bDKTe27mfpB0o7V6AHsLvHuC/Iy6HQnogroaMB1VJJlCeWduF67Gxjc2NXHwOPBjQ96R91Bu63qu
XjjXdMdZYlnZqsmmHpZU2OkXqmjMik0P/yAn9onxuWNzY/qmRcxdD65HriwjVX7iySjSdU5hjnLc
WyAwpMbTYwqzSv92ClU9pDNN7xXESBs5iBTlKZml+pV8KejdPhEhvMuNArxYAG7qVn2Uh8xoYSaS
EIx4Kd+0ntPDJgrQVJ+m1J0XnGpwQNWEc8o154FAfrM9fVyKlw6oREaqULS4+qDmjsAxptFAgW8H
FYw5nu19aZTzd1vRh7KNbhJeEU1DCT0m8rD3W1GLfx/xQ8CktRuYPdY8Lr9SAeQrBGh4wrPUkPPm
9aelXU77NCyqRwb2PDNF6sHZQr81z7I6GidUJxINy55x7GNJPtpdwc9Qf7M9fbZxuq4U+E485kIf
egsN7cSeEakJ+tMGOBoAxLzL8SSmqxih0inTMwDMrhrHHyw8/o+KGe0xKERE6jHhSFisWZrWoWEN
DVGZblhtvt7YPileOLybrsPHE9gWDooX6s80x7pBQlIWW88tA+51YefNI5Dab8rPj6cffjeKXeTF
HidbdFvvfze0CAUkwWZYA5UEie6jrafi9OJXuj3qsht1tS+6yVszNArOw2gEGc2c9J8eevkQtMNp
TlPGCJRj7z+EQ9IJGyaKMXquxp6sREgx1fhINq990Xel+OZY8+GMvVyOMy/zFsEje/idx57uKshK
kkrCHtyFmWXPoz0nx3gGMCHpyP/u5fjQWeKCnLCXuBjlYs85mHtEfYqKeaQvp8bBO0I9W94WwmYK
5atgwxLfHvnad48Gf/Z+NEyltiVK+O9aM599a063lEpSam7yQbFYeME0zOPiffLr/tGqZ/fJieNX
JNrOg5x9cf9Pn2G+MyUZfQVbolE5+M6eSBMX4AuXy53mGOC5gQotU7AnwptvrvTxdXGFgJWCIpOz
m1wihN6VwXoyQpvR65pGRkR8GgqQcdXVtnocBu12p27YN4+0HNJgb8cOzWdlRtHZ7Pts7bzZ9o8y
DLp7skXlTWsESGvwhczdvndKcQdr2gclHjkXeJT8axOtYraqzDEFGpEMECOMuTSf59wCq6gQ6u1T
Ooh3eanDJ9+UoD1zjsinQ5/r8znqvXAn7d5BlUR2yJXnkwK9UmOTu5tSVISDORqCMWzdAOF0HedP
kyvCaJsZVvkM+JWdLx1hPJM3jcwERDWmkMjITElOshE6e1IK+jda6pDDZTODIGkHXQfnPTKY6hpW
OGLKhS0lNvQEyXD/+lf45PESPFmKs6zkZzg8izBLaZVjEdnmjilYISXPxozvRXAmSiYEEvk3a/gn
12OxoFPL6Y6p2p+x119nH0IUoxlpD6WLFqBeJts30DW5JRGILGmbMbTN79bKT54zItBtGlf8dRws
B8sUvirHELxDqG7nGVgKJQAUveICoUnzBPgq2YVFIzauEtOOPlgNzhFFOGzch1Kb0xGyL2/bxybo
WCOL628WtU8/HFu84MjLffEOuhdGNXg6tzkKVWKM7q2QoX/c9i5tKwVp4Ovf+kPPglOXZ/JSI/Ng
bnxoD2g7YjoMy+VamtBEAkWqs7KbzVNEmhX/WIR7QpOmb76g/OwX53htMcSkwnC9gxWlK+IwMhy+
YR9qLEukhCgfTr4Ch1WS5KIozaGc7twhlfdhZeBu1H4Jlr1FR7gJIwzrZ7yL7G/kDSuLKOkseQHE
b6VMNuPqHoVTe+PQd5uBVNmEPc0kXECS8G13SzOu2/ZOnFT7soyLN5S1DD2BErbeN+XaRwENp3m4
dB62LFtZ/JTvF7OeV3b0aeuRmN7VPyPaUDs60qT3EHWvt4FfAwSxSUAJeoRfYWrRFk5ICcP/opqz
uiKg+uvf+pP6kc/juUJz0DbNQ4tYLUpfoz1G5JSXSUT9ysBpxSws+OYwj2f4oAHKAZ4EKzzHLB78
98HbVWMP1eV/sXdmvXEjW7b+K43zfFngFByA7vuQmcxZUmqwZfuFkGSZ8xQcguSv74+uAxxLVW3d
088XKBhlWHZmMsmIHXuv9a1WKdCVU0IwiF51wYTO9HZyS2Bl8ETYQJWTxk8zbZ9uY7CZAj7ri+gp
HWlXw/6w4kMiQ1GTH+AUdzpFhXtsbApvTuKt0ax7dxpvaReNj0mu6YQ8JAqKlt3GGvAwMyb6MmRq
espw6ZORUDrVd868xmtmji7HcF2Udzhs07M7+fEly1HiQnju2nDr6ToS51SFzaMx12jeMxcZ2BoZ
kfMjDxuSDaYY6NwqMVPx0aTzZ9P8TeMYURyzVfZ1uvgQUKy3N0zUuV4aJrVYIwY2qo2j4Vslt8NS
SGLmAeGeazzSkTPvPI3wWpj9M0E0YRk5P9LcjC7ZYJfRbThnZGqHjA37Mxy/4okcG1yxdebSnYDJ
1vSB2zZ+de+6aeMG7KWJ/NPU8P9DEP/h8Uz9z879rXwqX15/Ne4vP/+ncd//g9nM0t/C/4eUy19O
An8a9zUs/fSp6W7SD2Kggm/6X8594w/8SUv1hafPQOFD3/6fzn3b+MMiHdGhEP0p0qMz93//8820
u333+/8o++JSJWVHqOHbFZlGrs0GrLMnOngoUPy9OzxkDXFy+G7AHMUNhOQRLy55IMI/lrJoz0ju
9I+mA395RYp2zm2oCfA6cGneHTP1Qqu7tqLLlZeyXAMcdcEnK2XoUF+lrLfCTObbX76Ny59P0q8f
8t1hkc/F0I8u6+KOXP5z3z1gFSTEKtSzxfY9F3KBchZ05Ue6r4Qhzy5pT7WLft8JMW4kefSFhpxm
Azihm2XJ/FnVJvI9bCDjo99hJdj+/u293YuXd0dAJi09dgobR5j3btm0qt4JmR1JiFjTDDmybJ1p
E86tcyOMiq7HnCtvUxIa/5FN5t00j1emFkLoSeebOw2txbudChS9m8Y0LlY4KDjKV4zXdlFuzXJV
V3GvHxJkru0qwTR207NdGqcm6YlFzu1WI1o5amDiTnQy8zthZNBQf39Z3rWGf747ZG00x1kSOe5Y
PAO/Hgrs0a4K5RBaVofYdCEdGs5F2i3DDZlhHJJNQfC0JheUr3AA9O7IWqh+VJ7NvZShifvWiy65
LciJ08BaJxE0HEfz6w/fpr8UZr+s32iN0Btx2Gemw+ALb+nbN0q4lOOPgouRilAcEnb4gE+TnrIs
1/euLr+D/pkDcPnycxwp+7nBjiNXdu52N9Ir8/OURuKrwzGGqG1kXrfa6FoE74D/XPWebJwDOmDx
xUq0hvWcwmLatIMwnnoJjWmdKuIY/WzK4l0TQbXbjJ7WzRcabvl4axOW+zyHlWPvazNcuGZ1L8vs
AjSwjEDMwHC8TX3iiEif7iwQ0UWFNxOqD0JJbEORHAdCf4w5vcSOSsZd5BJaTdR9hkuhY3GLyKDo
HLe7dyVHLb6o0Xt2tR67iEwarT30udZthwnjDhxQAinxJmuuWAEywZGB2YowCEwNyIj7ujVvyGcI
pwNuGHcZkXaLQENiI1877qDJoOzU+BS5sVOs0NryMCxm++Q8JWIGpo5ePmDB4V+c6wk87qAPFPdh
XZi3sp2iTd5lhGenbptc2VQf8qpMWjCOps7cYaWN7KNrLVu6X1FFvM9KlyD7N101h82OuR0eimo2
K0nqHsye3aTp+nPkEDcMR3/mByPB2Bd5tuxXQkXNsQ4jA+nqDLr1gR5le/JaZSFAzeJ0uun1peQz
qib/bLg2ngwSEbzv+YQofSWkFa8LToAogGgjPMM+bKHW0sVF1I9j5eLYHes0oV7iRO06FivCakyx
QtzDksZoTn/xZIyBlzFoeOVFnr11phqAVBENlh1ookR/X/nzegZNMATjFBFJR9w496DJiAVcAc3t
MO3j2xn92fekUorDauKs5LwgGNrCMG7pg3fyGJL2iYUlFf740NvECK2kRST0lkOqsY78srmICC7A
isDO8lFjZRn2VHfOfU2vaDwIEB10h4tI3XqZnYBFHiMgbIbkhBag9qxwBRPGpmWdcbRy76kotALl
CV6Vp7mzNfOldkK5bfUs/T6lQsBdcTKWKmlNDH1EX8KWL8r+xADtpOpu/m7kODeavmt3VmIOL6Iy
0yuik/QHt9OJquewiFtjmMdu3ylpXXehKA6R07ePQvbWxlpIsTlMbJwhNjV726Fv7gY+/zSaBHmg
tCZ1JG5Qb2vVsPWzuMDDhyqeJPG6I+qKKQpGOy9lHVet8TJHHrrALgnNR6OMmewYjHktgJWp3Esh
GPiF7BNb9LevThelD1pq+z8arUFk2vH3/TVYueKhqpHxI9B3k6MhR209ZZ6L68eqAzG39X1qEwew
gs2fPmYVDJAEjUiEodWEykL8nrnQwbNID/QIG03Rtqxfs5rmI1IccW/PqXhOxqm8we5G16sh6DDq
S/cA76k6VxXDmBW6k+pUE2IEuaVxLIbYyFC7rZOWguApLOZbZgDaa+X58qpxERz0Rs0BAGxufFT2
hAPSq/rsR9XORK2FFhLWKdZov2dKyy6jjDx/N7qVgAUj5zs9Aw9spJ5Nbd8uWS2tFl9NHS48mvBa
hh42N5a0+NFBB6PLoFYJEUOlzs6l6/PNkmTBrtZ16gsZetys9O2sK7ON8Q71TXTxSiPZpVmmM7UK
u5aTYmfeZtHcbbgy1t5tPXttI0n83Pg1lotkSrAsxZU2b31pDsA7TbPa9g3Q6jSO3AzLpJ0cp76Z
dnqTi+5cgeQ9WKU+7ZhpmwweNOS8MbPde3b+/NlzEusK6smwLYoxDG87Y6Z2t+DTDPBazOYOFwPn
QlB7/e1kObEOFzpkIjv4XnYaSCAJhmmcL1oJeU3oKoGNqdOMjWJQLtzF8zcrau1+RdYMmZG+u+w+
hN17IMbBXtwW3On1ISH0zd+zIWvhYeBRKDaqHeNtwx3Ls53Z161LogbJVSoYTB0nkYMJzszSfqO1
oj2OubgMnjrQfCHj3TPP2TBNW9JYdmYGjcI1Xop8vqt1/7U16juDEBmiyJ6nKLqRsyJNKrkkHIIP
QgJPsS0Jzi5fiHRWH7GmxsZ9XjtXHSlc2zYhSnjM1XEsGv4vw4zZuCU0CxwSgcHT/CnEmLhtTOFs
6eKl+2GipUO33jqw09HPipL0NcS5E9haBE636t0gcxRxXrQMTgMv4bL7VE5AK5IQQ89qPlepDJn/
Ap6PJxqwW53xfL4SWLeSoxQTaQuSII9TD38cwJAOVRbDKAEodoYHs5m3xljqyRVuRAxYhkY2qJso
CeWdCxpGTxrqQigUoafd1wkOSNbnOAJ57liUWlaRiz0KAd27UsgovYAwrvah0llUCVmjTaVghau5
6cO7srHmjR1ZIcT5OEKKTqxFdCxKBtAtovDzQKDm1u2Ssd1Raqg1bQqBjIQT9HWm0AyvPL9X8mxN
9Rgkg05kMAoBIOd+g5EvQLsw7A1PimtoO5TviBRJdaqqwonX0+hOoEUYkN+lIdecZVBYxtqOC/EV
cmbsB2YBJHUmsptDdh6RUk473fnEM9uc00mfiGHSPBfr4VA6m5Rh32VmAQKppU1lMKBb/e5FnbVc
IzeYJO3LjVVPUDYbojEfXGp7wk9U0cIzsuhb7jyl2beultCfB+bxozYi7VPT1zAHs5wE6DaOoiiY
bbK/MtcleC/KzE+jY3lfYrA5/bFB3Vmu0c3b1aFLwH9ixJrULtYr7Gwlsc/jQIZRmTTyBqBhGe/Z
TfIbT/PHr0zK6zta1PI4FbpHy7YoryxhPA5eCoA8s80rwoOiz+akilUfm53xTXAMPKG/IOonzCEz
t5YLA0O2OG3C/oUrK752KH1OfHHcMXy8UG6QE2gQyHIhHwlbArPsjLMVkGeRozKUz6NZQR3iLEfE
eF/vWzPDzZTVi18cQo0dkHJtqX0f5ca3OqPz6snMPxpN5UIoGnifmbLKcovtgKlmVqFwqGLQqtY4
Hp2CPJh+4UyqusIKperkMXWp/Oba8Y56ETXG2q1HvskeDtPWRgtFcWVk6jw41imJ0uFYLBjQcHb4
RVfu86T3uFlrHrc+7KFDpXT4vXkSRAC36royrJMiw+Kuz4Va0qmt4UBgSBQ0Wu1dlOiMhywW5ano
jOZ6cuvpAnHbXkJ/S3+7NPcD7IScL/XxoDFL/sbRFK+lr8Zbn11jByREC8leJIM6Bluw0usUo7qw
OBFxZmy+l6YdnvFuGScptfaTxVl9T1pkcyz8Lr4yVRVdGj07RWl746IwOSM31Il9ikLiHrVDmcrs
ixNW6klAT/xEm0vt8ty5hSu9o4gDU0WzeQfru0GlMeRn2UPZqWGiYa1zzK3RGP3VrBXuRsxmyoYG
x6oiWmqbI5RFQaZxYGyK+sFSnNErj0wqmOCYY704xqmeERo81WcoB0ZARkl/7dMIovlWgOJ0c7nu
Gs9bGdZIREKWhQflEP5u9Wo6TW3dHetBaQ+UXMZGilJjYBgTIOfzdfO9M9bYkH3mAqe1ScyKmnzn
WfV8UoQabcpePMcQLahD+iZQPsF4RZYMuyy0Xhub6LAtJnbcv6EdnhptTldxjOykjCfzBmZz9YCV
srwqSp1kGDtKXOIBLKrpCcMIxGe19dy4O02166xHbSKA2NXEpibt5lQwXH2I5+yHr7z2e6F8bCvD
iHg/NiPyLhNweUmvwh2ghnwZ8GiU+zG0dqeszkVcfJ/CKtxSe5cn2wF975odEgGrsb5lVjito0Vm
QSXeXruQmVcVvUjuKSdZx1Yq6WtSeYQzJ/XBSfmKk2zX2tl82yP0eHDtON2PRKluc4UIBAFw41/1
KZGEJQkYeFMb7gNLpuRBTPWLT2X46kpiIHu0MltC/MxDgVTiiqF9tpta2/vk24ubvetyddJy4q/j
If/sYQhZZUIUMDwhCQy+KR+NqttoXZgeu8r3hpWyHI5WxsDWnzd6wcFFRWdNDmKpivUgacb5TCKE
sVWkbfOdjCsCOS30JCG5lr767IUCfSLw58M46ZfWNubA0tikDUT3W/ieu3hKysBKuqJeNzW3yOBU
00Y3DZYXZBzbEi8mKXUcYyBi6w9Jklh7+pzJwaO+4EBXWi+5oxfbold3VlcLWHoD2dl6ol3yKIHC
bHqv8EXMI9+2EXhsLQf0qzu/JmVLNt31xFztxFrA0U1pxT312rzP7C5fx6bJXjomZ7Mn0ZJIt4VI
guy7h2YLjBU2G3F9Ptt7xOO9p/UVbimOvxauine+Q3pvATT+qpkGKqsqhkIHl48JBdbLNvOfW9+7
N4faIDsvleu6NvAnG6SaOOa013iAVqWyrTN6tPR7CUH2URUel2CMYBl4SqL1m8tLnubk8Sk3c+9J
osBP3iEUWzkFVloqn3Av5vlLIuJ52xKLwGFM9KCsowjQ8FDn6xmbUH8AtDHituz7rsJuPvAVQqSu
6PJzarIbjgjE0VJ86Hn5HHbVYz6O3veGEeaJv1jcuG0fO4ew6cWVHdUpeSJS2l/INLaPDtauay0X
01OmGfKijHoRsaqp2SNye7JrfdG9erK+GlDFP+W2Xl+clCiJxtbsK2mW1sUGfLbWK44Xykj0Ww6U
4hh6Wbmry74+MkmoEehqsbEAL/qjVnrqirS08RZ1nLxuEp/fFpDmiOGx7kk80Ght2OqbtAfjuVBd
sdHJGpI7UaoMMnObTXvAi5m1wqHqH4TjtvzCSaBFHhc0lHWfSHEiMgrNWeD33vTd4g7fKSw+W+lW
TCna2MhPyN3gRmh9vRuxyJaBjy+bVcG2DbiKyKyhFY9jQiBbW1ifQJypPggrQdE5d/4jQE6DeDqi
/F4HrQUN2IdNc9vWefrZmnmlTVoP/W3oaqSVSMjdeZbJl7AZ/X0GXPMLflfkgKX4vgTdHu3Jh6zB
zPaBsv0eWGZyblJOtCvHmm8VPs3H2KGUjeux3+NSi58z28te67pmfTPJjKevs6sQyxyHYvbPnSyp
kbqsfvCGxrvVXUyBKTcNWIKF1p4i8Rpr5Mhl35nknkTananK23GCDWCL/raHB/JCaBNJOUWlgGSp
r4buo9GLDb2DkjBq9TOCgkHfsSLJdZWhntxwSiKoYbH7ARzX6i/oIpoNAhlizpwUPggXHJi8Hl0R
r+ZunFzD6EXej3O0SuR+KN0KGjlUsQw3wL6vZxRfBIFaNvlAk5zCuzqfsmw/WH4H41uOYHfMyXl1
lTMTCqHSK7gC94UVjtVL3I02arTBFKVxGxXuMNHVacubIcsFeGnRKAPThm4cjV42VOf9bJIEsgzs
cYORAv+5ofu0RAGiFzBgf5IGlKv+G+KFPtsOTO52YQfzn9nRbJ6wLNi3xMvSXvImgKC7ybY132Te
jGMKJMeUZsnekm5EPuyQUx2jkHS8k2iGENWQJFl775eh3x3KmYbLuSaQsttWWjiYK6MRZop6ztCI
j/A4ZRlECe7Y+ZA7VsrvLyynZfbUdCpZxOe4gJFSur74Ary2RUgOCNH5QQcuq3EUTUM3cX5NOxbP
FWi8PtxaBSU34WmyNm7ggKKeK/qhTQn3HrPvg2EVDyYHAhRJeX8HgGkMT66t8s9dIfPPnJ4a8Bt6
YX+bZeaQYVN6Yr7WIdYmu0TUcSCEsq97nrIlgcRE+NmMcVIEBN3NV1E1je0BS8vC8e/C9iLRM5VH
1+y7ZlWVQMTBRxVnstCBC/levJSbVT6WkOjjhFJziG5jERKuyZJAYEyL3Klel2Wd//B7eq6bhRkl
PsFp7PId2cis6TGOIHzbZk3n0PQMkjMZYKqQLEUbXYChj+UyC5QObXgak9neahwmCNI0+Xk4Enyv
LXAGfTW30NuGGRjXxokce7iLE5Mc3LFt+XH8qqj7M1p5D2HN7Yl8WAdcWquWyNAMCh3Umii2Ca9i
OByS2yEpJsoleX2AnK9vq2jpjqSmNl45aesSFWC4/SMDD7UfwNCIOwcbOtNToWHAEaGzuPl4rO5F
aXlXVOVQyyMGEGurH4uYUGhGT+uWGwLcPNWnCxAzUwQM9TaaOcNDybzKVUoXnVQLUo8Quc7EZoxd
Al2FCmzjV4lyb2crQXm38sLEOVgDyHBSuCxgWyLSuDIl2tfCmbMSklaHTwGSr0PHCUjIQ4pijyp5
RmyzcoaJDWSwk9E5zOSndSixC9aMsaq/x7Y0CozHY/tVyTC+tJZVfkcP3n92TOXTA6/bGwINjBbE
kJsnK7Ew1AmXGBXEz1DYe+GERnuIc2f0DpWU9GljnJ5qoSe157bJkTZSVl3gWhPc1Q9lTvCobj5O
uOqufXCuxbpuat9iQ63EJ6FPJGtKHwTJimLZfZob5W81OuXs0mOJ4tWr3aF4TDowRNQ8rZv8GPyB
lr0Ru322b5VNyU//uSy2tGFa/xyx3+LdlcBjMAVNkF9Y756GgXjtlUU2MHc86KOgH13uPisz1VGO
c4LSq5IPELG6a1zO0Y4+A7cMilvX23TUj9G+68ScnWaM6IS+14B8NkQcF/kmsQse5XQuLHNXYJW5
5JpmmBfRuIV1QiWZS2TSAkYvEa0lDo8BUv9aD6Mx3Lh046d1bBT+aSxbWvUeMlt91WUI73Miu45E
YTOTxuIlyoCzGje3Sqn3Nw7C/W+JWMrORC/UPTyL0lrHVc9TQXg0SeZeX2hQ/QeWepW7lBTYxWkM
JrHP3dKRTkj8cEu5Go6y2M+yIKvG63zzBtKqbtKQMCitgPQQbYMjm48geSrxRdcax0Dz5/0OESR+
HdF9OoHNMe8atDcI6npgyum1CHzIxJHVt1YoqyVCwSG5KGy7/J5+rveUNF32bTKbeNyltZV/BpnE
UzDjhPg86/QCVj0KcprrLpTnuhuHG4/HL+VI4I6PxkSG5qb1aa4c9ESVHKxbjXfoFmbmBEicMOqn
ETaXlWlF+rUtS/EcDjSecc7xgPZRx1cXL1kHO1eBK1olA2U3r+gXaJHtsKTTPVn1NvMqqte00Yoz
M8yp3vi2bV/b5DVGIA51fac6wkwCJ9SIekRhZm2SpsZlwREj7A66SSAYCUSVNe50MefsGDJmujKU
A07+SuVTuy6GWlVBzsdRKxau3A36wmxuMMmw5rEJ9+jRcINvOeAU5blPlTq39uxxTnQ7d/6C+KV6
mbDAtGjpbHM6Cc5H420blzDa4IeYzXpq50ltpFc1nxTuDzKBi4o5x6Sl3nD3c4qFRacoDgvUmjQV
hmDPVav86yH15LRtCWcqOb2bEVNbv47us3Qwzf2yeGI/QNG5Ag3hf87syUWLl3ndnY/GyThgSSYc
JPGj19Yn2BJPCTVdldj+IUa0ypLfed1nIcJ53MheYvKvQKzQ527Y6lZlY6tz2AAZ2dZt6e+E5tHk
7+jyl/uhNdkZYicn5SYqy3NomGVIRp5P2FTvtvF0Sf2uia6l0/HwQvKbu7M+Dg1PII0S8wSOPJ33
1YD5Yjk/W/kB4Uc4bxpSjFq+oEL+kMROdozPtOxzbTX6dFIjGMCv5uzM8OTNMcwPVmtIEOQAwOfP
ZrhUB56BVJ4gwsF3A48eBSwfFIwxu2AW1EYHSsqpvNje0AFKQLu19H2GsGHPYIiSxAefq8TxUtU9
wYxEVJPvYs+QCuGqKVn0F7ryaXtbNIn5aSYsyg0QnEC00qs2EmvU/7246TVA70UJ2MkbQBKSfHXX
R2W2lbQGH4mimV+iRA+vBNQkjr9CnGQSzY+2WHClOPXviDyp9vVEdgy0L6Y5nePtM8qlm8ZM5MbE
eFFvynB2zxRzvJJZE+vHVNa9ty2ne8kKN+L2Aa++02OCpphj569GLRHZzKCheaom7DT50NwlaZ36
J9UX3smpG0dutEypZAnMBUcehROCnDHZt2kddKZPrFIWz+630fbDr63u+p80St+N23EruEB4kQtG
4hXJJhB23LXm1TCl3YHEAv0mti3h7uPF1XpUwIFyhE61JIUzRVI8CLHnWAVujFZJ9VzHNaq3tFfa
uJ10+FAOMLYna7bTvZaPdAA85aN8t8ejQL2xdoAkHqcYSXw0Zu41OBQzAJqD4A14fZht7FGgRA3Z
JHcF+UP3aPMcnTnW4iCJMFJdebM97nM6hE9m18ZrdMLZDU8QTgg3zikq3bjtX5TlAztCa2gw9B7S
c7cIndY4ZjB7+lmC+CjipLsdSIXIgoq82puZfmu0SjAO7xqBm2hlG/VAck8TFvezyOMfzLJZ7IyB
E1tcIMxa01KGGiSLGIfJEHcYv+zMDqhry6PqaqvdIOwn/ibvK75WIyMfIQkPk68wA3he/9WZoVJi
uZJnc56jg1HlDMeM8FF4NLdIYwqJBHSNqhIYU5V8nJTxw0tsbJf98Akay8RWWGXBREfrzPx0uhmJ
jxnXmg0brerUT2jcklHjMu6TYSuOHZp7euda/xATw/40Afg6G0gsLjRTF6KZasqtLgjiHUXDveFH
OI9kiO5lzVvzI+orMzzkKOAtIoAJd3Wd2qk2fqE38XNhtdqRwRscMomAUUsTuYtn1XboI7QF0K9S
sNWcjtcZKbfEvRdnlCRkkuq6565YT+29yTVjWs1B/2L306RWtVDV1RzW/oEDcv6ZiUOx6TDm0WQr
Y+b0oZeQC618/5SWffVtRA1P+swUV59U7bnXyZxOX+EEmgHqeTJjaNA/loam6Oh2bKlJJWlYWJme
xNte0cgCMJifhMZOPpUmKUaRbsqN0uofhD0Ne5BSXb5ZJELr/xMrUrptnKAwPX36or3dmQGX3Z3W
IpHUbKS1H9OEplRrknWfe6r8QLL6VpsDkcCD7sR5AEWCCTHjPTNDsl7qxKux5qYNKzWyaXGaw354
UcJk3kYmxE2qTCrL32tf3oqkfr4sdBMH6ZduULmJ5c9/kUaXfTKKeeoYaJfkZK2KHHH0JqfnzZJa
eBwOwAF5H7ym8dM/8EbHglnFIbsbGgoyUQzjb19Vtg44QbhAbEL20s1MK505lM7itUJB1ElCEFX/
MIYdQ1yDmhoxhJfuGfpz4hsyZ+6CeHL05ylv/YEDVKJzeHXbsX4UZie0g6PRMQcr5qeVeGbcTA1d
Czv9UWSANBl+e6hUBCER9KBTo3txfQB82x56NoR+PITFXuRVeZvS1iBGM5+t68Go+08ep1xsJx1l
7W0lHQMZkN7X3T4mabgnKJfYTsI5QrfZGJ1gPJdyMGqe/cleFCRanbGK8tDRKvN148FPeiaoIJO0
gx5OIMM6pRpA4c4wH4RVOnejlSJczjgrPKtRsdfFo0cPltJqa2kUl+smsi17k0baTFmoFSGRl8hS
nI2MdUMcvEQfIEG05XTA78uZbRSC7gcin/poZA4JdhRl1mPZJU25qUWlvRalB9K2HMkF2TGxSr46
eWmSOJVCnQzs0Jhecm9M9LUmxx6jIokYepAOI8KAJp6dTVfTieagWY0sAXTHSGXFX9cc8qKrM04z
5NWvfFfKkz9nbDPerIhFGT2J4AUyzJRtgNJKzmMaqICoaBHMVbjviyB1un6g2RDntAWMzGf5RjYD
hhdi6tE2ct3fNuM0H2p/0sfdz4fj35KZPlToG4r/XP7OS1VDUYri7qfs8V+/u0peZNVWP7rf/tTu
tbp+Kl7b9z/05l9GUfnPd7d56p7e/AbZUdJNt/2rnO5e2z7/811Er9Xyk/+vf/gfrz//lYepfv2v
f7xUfdkt/1pEXOmvotJFuP0bEWpS5k/l9/d/4U8VqmX8IRZaFHJLVjPHXLwFf6pQTZ0gKNPigTew
ZbJAowEsK3b3//qHq/9BvrXOaQG9Jn97QSO1Vb/8kfD/YHUiVYCwDaRsbO7/jgj1vfFBh0xhoT70
kaLaaNTfrXaWBSXEL0UcOGOCQ1qwjh+JAI0/oU/rPjA+LILWX9Y4VJZIZ0EK0ByxuQ4/JZG/rKyp
iChouiThJOTZz31ftM4qLxx7owrDxfSsAV8EDzrTTijz7AMAzd++uAMbhMts8JxwrX9d1mFSUxFG
tGvpjienUsvqHegSa2MPYbXh6EQEqBcWR8hI40cqxWXt/svnhlrngmMAUiKWje6Xz221gwbpF/86
NOppnWpGwkBr0nZpVavrUdG6YIhsl6c2auLdBIYIhqxrHswqc9aYRaZ/5re9ESK/0eS+Nwv8/CJ8
TALoXj1EyO82G4YJemZEXhwQ7Tecc7uKMYYD6uWWnLfh3FQ/CsZY2LuQoNKyQtJmisy/ZQczPmLx
L5f93bVx4SubNAy4/XD5vb02OOdkQWBwEnTUR1dpWTr+OgHXcXD0GBVHr8XFRVNEOG81u6m+cs/o
r6FZw7fvZcQswEWld0aNqPsUcxkn0V+e48ufb+SjS+USNYbCwgGDYevv9KVIlRIznsYUG1lsnyzL
cne2PjDiL+Zp7UhPBHIxKefQ5k6yHMWODCe6kw5ht/+Ld4JY2WBN8LxlxXh7pTw8anEYemlAb268
aZLa3qAWzq+TvtUObg4JaBKRj/k7ktk5izMSPEfI0k+uk39Urvx10YBlhowcGfziO7UXUe4vNzSm
0B4obpQFQJLN7zK3s+2Yut0O0Wr454bzP96r76qxZc349aXeGyFrhqAREvIsMPWfyhcUrkfShcJv
BBxOFyjy7vb31/lvXnC5uqzXNGygn7xT5QPBSJnttmmACUxfe1Xe7wrcxitkP+3Gr42PVofl4X/3
APDckMQD1JORpnj3eqUoTI0BTho0qg4p/S1aXDMjWCTKHFg98YRyxf3oXvqbp44XXcxny4pEpfv2
C0y1SUsYhKYBvbtiG07e+LVALvzNJvVyK+qx3PIo+Ovem1H+KZB8yGd12FJFZe4MOOeUHL0vPs2U
PNUHT9xf7y2WAnfZEKnAmWC8ux6sWBj7e5C0bcUcrGxqD3p3onZWY4cfvNRfv2r86wZLIDkkwGdw
c7y5jSlxEZxW9vJV01nS6gQYLm/sAVnFsJldN7r5/a31dx9tcX2QuYTd332fElWMTLwoqVPShbt4
W0K62IU98hgHZV7w77+UwGDIZ2PLpYR4+9H6TLKeInwMvKXdRBcj31hpnG9HMN4fee7+7mOxjSxE
MpyrJB69fS306C5w9IZHNEOKvy7Qvh573atN9PGoclYgCKxro5LTucKAua2Q0PzEVrqHpLf9S5OQ
fpW3Zh0QwOCrQHb6vP/91fjrM8bdTo0PXJuWKgvX23foKhMPSBhmAdLDCpUFTUkDCRaSFttiptzp
26401QfX5e8ui6NzXeAD6Hzj7xbJOSvCRaCRBQZUlh/jgEAT1a8bX8PX0J5//wE/eK335s7GM2dD
1/ssiP3OPiXecJszekGzikf7f/FKyDe5pfA0ooJ9eyk9Z8qMkF8C+lrVJichMdAGwoxt8C0fvNQ7
E8riqltWxn+91rsrSN89kageSYHABXjElNqsIitK9kakI0OxUsb7jVv164kYhMeaTuO8SsYR/YZr
Z/ERXn+DnaMMN5Xq67NQk3v5/bX4u/XDAYru84wt5pN35qHBTbxpiGlPDRS2ewZ8UVB3nnPfx371
qJQZfnAbv/NS/fOCMCW1XJ5rgn7f3ceVXnfOXNIvnhkcPXewcV+nweVBA+wmIMKgrvvSDXF5KZE6
3Hqd3Y+H2EjsaZX72VwjyAr1JzXMDp6zxGYk8O9fD0x22F2XxYAy5e29Qbge91s8FIHoO3U/zUrT
0O002meW1+xEEOdHmLK/ea4pYRlespgyN31f02OjsFxFEk6QRkZKLozBjpGYbvbYufxfBydH0o8s
/Q88bct993bL9gAk4aSDjIaJ671ZPIsNQ01FVwQkedCX0qYwaNB9/jdn57Ujt9Gt7SsiwBxOu8kO
MyONRrbiCfHJlplz5tX/T83+sb8hm7uJsQ8EwwK8uooVVq31BgFNLuCNRTbMNiU9KhqCnYi8KjvL
YGOzE553xOuJBnFwOc1qhaNckxWZR+MldOEFA0otqSikEDDef4YpsIpZcbAGWXCrG9IoyInTduAy
tgqMU4u+eYxb9BSzEqjaznbf+pgw4rlAsDK2YZ8th2V1vgkbD1G7wcb02kpT6wR1RTryohuOSuSP
565Dg+7+kt2YS+QSuZTRN0d3dR2015rZx+088MK6Cz83vuW70TBPj10i16f7ocRnWa0aU8F2EPUj
Cq3IoC7Hl9hGoAwq5yWOttp1VPQBxKBKhyTEKxK8fehGY5td5zD55/2BDRGQTAc14LUoKst18DnP
JZeC7/gdr7/me44Pxlkj7Tk0Xad6VOqTLyLp3Xs+bZyQEGxhpWsc5dDSV9801XWa/hEATkl3wue0
Cv6Zm8g8dRMuJ3EByfr+SLfCEY2CBqcBGfxqinu6BIPoPeGAKlsvgTJZ35J5Lr9WYZ5+rjp1+vUv
4jnQD3Fl5hpYP04qU6o0jLzQhRvb5innsjo0Ovlk0M+hJ2ftjgL+7Qpy+I7gyggmvqcY/ptnV4wC
cR/izOLBKoSYJk/tg0ABeHMq42YS1p9Aj/yRh0a1M63qZmC6LULkFucGWVsGxo8yHzvkKTwk5IQR
ESbQz8lYmuPZikfnhfZ1jsB9wK4+2FTIiyPN9il5BHYyXq2YzA/9QBnwszxCKKEaW/+dFn5duIMW
O1+tWHOguEIdPMAlxhtmClrAomGFkBjKbIb8aRochHeobOYSAG9N/omqAoLrFQ5PnlI6NJ7vf9aN
xAMAlQk1Gzl/1dKc1UTXemeoqBlFXtWCO8FTqvRgC+JyMmKsm9iKf+xnGHy5DNmSdqLGfwNuKhV6
elJTcFFSkk2PoeiAS6pU7xxZN44MsspvY42jiYR9JyXs5ddQoyGGL4SyTTnTlANwon4uFAiECQqQ
FzT3zQM6rbhjpfiPqcPQnacOhhpSH85OSe328HSEYAqFJBMhKGSKlj8k05QJvzkj8ExaNccAxZoj
rM2A3kSpX97/SXgkCyQNWadQ61zGapw2bSEDBB6OcxKWXZNWP/RaablREhkKVNA2/mI0I2SUqgr6
v7CMQX6cNgGQMHO2H8wKfeR0zuRTjzXnKRbmPTur5vb+orhLJdWCNG3wgF1tEqx007Bsg9BLaZOA
U1ATtw/ReYB0iU29FISHJKv3coHNoGJWSJPRxtJWQYOGTr4++AFIJfYm5bIyvCSyE0GFmvPk+2Cz
GWfMlne+/G39QBSy/xt2da6bkjygJJhwyMUAbFIbAj3c5ul0/6NvDU7TFXI7hRuTN9rymweIW4Yl
TmxeVGjmFWAVojHJ0HtgPYwjAk+GN44Yqt0PeqPpJraX5iBrAiiGmt9686tzCIa40KH1YUDwok5B
eUGsANFMQ5o/O33Es1Gk9kmucxaI3g41DGtvuW9NMOcONSHIWGgFrfa4A5s798WPQOFYe9b1MbhY
aMp9NNO2feHT9t+seggfDE4aaFJBdi1So3gaklx6AMOifoCZl/wA6he492fnNvVFTYPupXBNQG5u
fcMqJk/NGlktj2S89Jqxzh8lxxpO0UiHuwQc/YQ0V3Zuo8H2OsqyO+E3zz5ssdDy0LkIqV0vl0Sn
jEGPHic3EUS4Uy8IENhjwa8DzvlD0hocFgIljX81tql9yOfGql3hSeih2Knt3MZbpx969qQZmqLc
Ku4ogIgADdV4ggbRdFH6bjiNgf0VXv7eybI56SzK13qkxrW0HDQPvEyjlcc+oM13gfqj/wByLZ+b
QY4hl00m1gjdoF0UNIw/+v2o/rj/0TeufxpEjq2oDgNGXmkZX8GfzgxT8g7EJ9CrqPzfcNRoRtdD
d7HKML6qwEGQj6uD/9wPvDXFBrq/vCix7ObFswyM1xwl/axhim28FtA1z09ARV80v9vDGmwNkVYc
bW7RpEM9fRkJ5JUoeBCpQ5DFw5UPScfGqN1GBbNkRKC0J6cvUGrIsx31xq2Pi2wj2TGaMgCKxSH4
JqmT5gZSjhjjHKnTgzLgoNH0ugIMs0ihOliOD7ylq6sPpDzpSc5i8B/vn2V68wAsoI0gor6aZadL
C5MnEAa2VmvQbp7kZwQn/tGn8V8ksEhOs2t5TDLctfd2iJYzhu9N5OnzPLg2fr6krJMF4JHG0DcU
UK2jKin2C7jt3U20tZbwSWSYwsruRocmsuw8AUQVeWAEM7fLCs0tijq8oHKq75wMYj8uX3qCM/rf
UKvbMc/TEfxDFnmSjfKYbYKW6TWUA9oMwyhcpc2dU3HrnjRpuqB1RAJirW1DqLlIkaOgzOinpMX1
bNsfSl/VjggXwlRNZP8Av2E4v3/VEIoOCZkoS2d1EmPGmtOHyiOvaKoJApetQZ62wAn1ferdDyXm
az2fHLOcsRpyhPZa1C3p4sQhi6JHSMXtpAY0KSfIhDtRXjs7N2GwayCL47CjLLDcibjcVq3OFHpp
rbWXCOzFpcvGKkJCuSov6Ew89XJc/1Asu/xs6WAknaps/2krxC7Vpqou5ISDq/Wlhse0QpdK9SNX
17LBA95U7hzJW58cYBRNe4R4qWiv8j5rxvu4TavYmzHiPUoV5sxlbWheLUf2sS+L+axnpvbH/e+w
cUgCEsB8Df4M0kXr5y586AJB5xoYr+rkT6rafdPaaP46+dJ8lHBGP4IvRUezzvP3j5ZeNagB8Duy
RhN0+WUkIOFBm9NAF+B4T5dHuPZjHV0cTdJdRbeiszwX407QrVyDSg3az/R+AaK9ek+8OZkbrTCC
EONErzPK9htgfF5WvRVaR2qwKMGlfXKaFT37oLQtND0lRzh0rqL4FNGm3TMd2zi9+C0GAFWwskzC
agY6Xc3GLNADLzcD+aQrxfRs9aDJNRwLdrpUYpmvtgGtKR0xTKFzizDscrKhNDiNBBzbo74tV17m
t+EPqO+Z4lX0WM55ECa/JbBHD2WY4zwGoB+jl/sLbWN142/B2xK8CL05XczGm5kf9TKAaVaEHi0n
/RHcoyZI0tE1DZR/KuQNDkgPdzuPjY1Dm9oY4ybtRoh1DdJQRh7JMeo9XqRAIoYL31+lqLOvlmym
l65Mwq/3x7ixmdDzAPmpigsRjO5yjNYIlzg3cuKBYPACNOROZqugeu82f3WlPj4lM4Ln92NurCKu
CHYQxTETuIWY9zfz6hjSGKMLRP+gAYgCht44pxqyHtpoJC/3Q91MJ88WAJwGTW0DBcx1qIpG28xb
PvFiSe/EO605I+FQXXJdklzJx3j8frzb3cpa5T6CdEIVFxz3KoNT5BQzizSR3FDvmisVCWQMNGAQ
hzjunWc4+dO1BR3uNXKeX4B5h99C1Le8KsvSnQ20MXQa2Cr6rjSH6Diu9moDmbFHI0Rycbwtj7rc
5F6VnhBIsfFvPd0f9s3VKEaN1Y/DHUxByF7tlLji2MJTV3Iz2e9RazWzyTxCZNbCnSRxOxBQDxEI
XSMx6DdLJ2vJYiBcSi5yCcHVV9AKylPg2feH82qYtTh8eN6wQFmaQD4tSo3LMBjEt91Eq9bVu7o8
G7WNwcSkqxgWBf7PqhFsEoiNV3yBg6/gxdpnPRz1H5lcGqeg6dUTgpuQrv2QVB3Qso2sn1T87vu6
21neN7tX/E4yH5mSOoX19QnlBGOKPG4kuX405g9Yp4e/miTwv9nIocTH0qjrH8WUl55dZ9LOHN1s
YhEahpUtDmheR6uFbqC8g68KjYrCiq1LjRXEl7FV9GsHxvTP+59j46ODMCT1QhwV7yF79dHH2UGc
R8dYvhim4KFL4/HoKxg9vz8KXazXHp4lngbLbz77A/L8WszS8tXi6sxV99iV6Cy8OwrNJRovKoqb
rCxx7b1ZwHPZxbNkQTERFiOXiVfPoQNrcn1/lNdqFc91bEnX9QnoTDbfZvDRlWvtS15JeC/2eb3z
wNhYAryheBgjbkrz+bVe/2YsUid11K5a0auK0EoLW+0E+RXhv7JTdvb9TSjK4GAWRXcDEwye4ctp
M0sLF0KcNdxgGmtv1LXoG3Qb1HnRj/vr/tzd7Ck0San1cXDypqBVtgo1IGjQpAGcjqCOlYcaiX+v
ToyQzFtBWAxS7fPkG3+iO6C69wNvjBEvMF4yvPHZ1Gv3jbqFUhUDhXSHxI6esawIXB2EoRfDQd9Z
HxuhTHIqzCIEdpcEfjmdJVrQdoCKnGtAD0HmqC844HgCP3ZOjMnv/XFtTCh9PRp+IPVsg1NjGaw3
zSowQui6EpXGGsMYG0LVFE9/hL6e5pAZm/IbxlLxsdPTIN3Zb1sjpV4E+VUGXHMDFEF0Ji8zJfHd
urV/Rj7FSrwLJ/Y44JT3D1MYwFHYJGm8yRbnxmlku58AgMZS2B+wpZlcqnPhZ71D0uVI38B+RJwz
+8bJ2X+/H3trlDy9AX9QBeR9Iv7+zU6EXYvjb286LkRgqPq1hdp5TxUFV/s90N7NYQxVAdiYKC2Q
WgC+WYbCrwiOQ+pDvh4c5TrKc/+AMVDz4/6AxJG+uIBFawmUKZrsPDUMcxXFHpVgyAB5uA788wcz
naDoThB3AWipl2BszPcvE4s0H+QwbBthjrsclQGSAFt7RMWyCJN5WG2xR5dcujhFaezcM1tDA2UP
Ho7u8C0mLhlA8spSZ7sS9WWkeeLsEtOkRUERKpLq6kPbR5f7s7lS+QWxw3Rii0jTlIKQzb8vh9fl
VMEEHNC1Wuo+h34qsvmQTqniofDRf84Uc4CIjP6oO1WaXR/wk7cfJGfGQFeDZueYheaZjRx9uf+7
NpYtP8sBssQzgCbn6hhC0lXDRT2DnT6E+U+ZK753g6CfziBB5x2U1EYsev9i3ikiq8RcToFR6PDr
c0TboqQAb1BolpvlQmlBy9TT/WFtHHivQD/4EeBHbwyd69Dy8VDzbbdu+uwUxgqMOKA4EPbkPEEw
qu6/2t380jhZ8ft+5M1B8i3BWIB74qxdDhJxlri0JwY5xy30H4i7lxJkLxKJfbW3psSErbYo4mgC
AUA88oDV+yJBiNNQA5MtmoGprPRGudZ6NpyTQVeupl1lp0nr/XMFy+qgWvF0Chw9f/89houH8Bxg
iVv2Gsoaz0pIs1Ox3WkC7tTPg/6Q5oriGjDXv9+f2q2PCmyGghwvO+xdV8MNBmdop6iyXVW3pOc+
wk6po+t88vU4cOU4hjnaqBBZURB9NxaZsqYBwsyGssI2WZNjarUFYObUNhrD+t+NWg+nwI61Mx2W
eYcHsbV+yOUppwIQAi0qDv8390iFYgBywK1N4uGkh9mkwdgnxS9zGJydL3d7CtL9h1VJrkPDA8rh
MtIAIG+kQ4YSUgZwsIgsFLzhrB5sugBP7dTvZcS3IyMenUZx1JDwrNFqnVkkU4kGgtsOze8aGaFL
30XPY6X/f2ra/8kU2ApEKUWI6YsG7tq9u6hyy2hLw0Tzw0AhK+BMzUFooIOwd5FsRuLt9brZZer8
yynMJ4j1Q6qYAGEU9cBaNC5BlWGvkdfSe6vsnCjcWTzy0anBt2W1+GOljOGl16aL1Nx0pamQAGvs
s2Mk9ALu77OtUZGQiguB+5iyzXJUELFEKbQ0Xc2PQzdpEFseJakBxIB4x7tDQR/gNaaSDNP5Elv+
zWovpYoC85yarlHFtYS8mK+gkZ4Xz91kDL/ux9pY76LMRidfDAso2jJWh5ABjmxIm5a99R3I7Pjc
B0rnzlKf08TWjJ3T+TZLAxUKxo9xiZ7lmj2cWnlQ5cpgug4e7ihF9o4XI5Dz3hITBz+fiu4ziCx2
1mpQTqZriAlg2uNHdCpRKRRYk7q5+nFbXIABwv25P4s3FdlVwNWS15F45DuyDpUEyQpFx4uJIgfS
3+2sf4xQrPAaB+vv+0FFcrS86Dh2uV4g48hiR68yBySFEJ5B9Njt8gwB4rmxT2HV9mcb0apTSvn0
WM2jdYV0pF+zfBq+3g+/tXIgZ1L3IJXAnnF1JvMMRFQ60k1XGmef3oaiH/N+GP+oqvw/QH2VHUyN
+GY3o8WhiQ4HxRCA78uFOhQ9G0+b2H9ybfyI/VYyD/hSGQ92Zhd75bzNYMKV3IQNAYdrtYAq3qeJ
1jA2NLZo3gzBiOhBMV1kX4l3GtxbS4ctYUH4NBne2hg8t7ohC+fKdAc5ar0s1VSRLzToIdr1Z+7v
+FOK6O/7bznBsxH3DtcO9dHlZGJG3yMGwwappia50B1qXWfETgxEOF5MbbznrLI1n6C+gA3SnqT+
vFqqus3RrEYMskSE89SbVgXkUZeujlyEO8/d20o3e5FSlsU6IdEEtbwcW67h9VhHLBRTR/b42Ctd
qh/rfvYfdNr4Hy2rkr5gAmp4MnANbGXq1qsjUz9PPDB27oyt047Fw88B82aTUyx/Cs/VxO97jWGX
U0xn1hioSuJ5e38jbq0gXHpe4Y68WtbaCFLVhMZc94abWgHq06aWHJJQw0crR9wU2asemfrc2rl5
b9NOAW2kC0xvhtxzjVXQK4Q10ZPiKV+O2dlCBvdYIdJymWOaNO1UDm6Q9P3VCZO9s3br3BEPCXyJ
gKBRb19OKmJLc1pXmuEadpg9JzFiRzwcI3RE6SajC21SZEx2zvetD8kLle4uTzWTBbaMWWDdmzVI
sbkgjYLTpBbS0cKia8elbGuXvI2yOnVQTLCiOpqp8OVyh2Z2g1RFjyFGFPS6e3/NbIWiOg9ggDxD
paG3HNCALJM9R4rhyq0GBkz25yNGg/RPS2Td7oe6RQwyX5CYeXRyvtk4QyxjzdhZBnYrG25t4tzj
johB2YcA6ZbvCb4u8XWK9fQfZDjyzxNYP8Q9Emv4YQuO4/0fsvURaXzBsBfSACQIy98R5VpXQE1h
4WgQJfq2tT6EmT1/ux9l61YWCSLNUsDRJKbLKEM7Ap4tqQhnkzXkQudR+rtCi/WXUw94bHJBq6hj
xCioIfuc5ejyWP2/uZrJCgSNH1I98onL35DCNHRQyDBdxMBLF+E7RE+CPk0qlBuRUT9IEvJmO1tE
jGt9P4MF+h8FA2GeuYqJnl2Fihgu2lE2HQucHb5Xs/LSjmn8FKjy5wbA+LwTc+soAIwGmFjm9gTo
sYyZF+oYmVhFuXkhm58aWZIPQ8EpHiAV6rURDM+dgFtLSGCJoY4ZHD2vS/1NZi5Jvd/VUWu6vHHx
BMGp4iOGDv7P+0toa3Pa4pyhjAFPzFqdNrECOXQ0uS0nGcmlPjDHExY91mEILOPL/VBbM0i5Ev83
BXUBsublDGpqkWn9wDFuhjiMJYakQreVYgQjge3XI1/yfrwbB0peGvrbgOoyYKHiEQXlzHDbKukf
FbtyXK3Ts6PZ2ekRr0/nqDtDcpKVxv5QlclPBLoQynNwTzTbLjq//9dwO1OFBzlDKdJcbVazlurc
MXlpzVVe/YyBkDVHcZZNqI8a2e85NhvOxKpuNG+2ckU+RQDpnyZ9RHkdm3tW2TS3zbvRLHR3QPOQ
0osMFAu01Rw1WqfYI4n9BJ/RG1sKoW1tPk0jsnX3J2BjPS8irTeQNYYyRkq8W9ROpfUn2KNoSOw8
xzbWM1HIUEQzmBGtLhtl8mdZS0eeYzTJL3o9kW2mPvqTQbSXcW2GAluIWzwsCF4Ly6mbjbzouw5R
ozmP20NCj+WhTKo/Z20sd7KujZ3DAU9jBSgOR8L69YUrSQFDnnqAVestCvqqdZJBt12QHrS8qrGl
978TgN/Q4OCgo7Gurz5VF0t2qYEzcAcLqk3U4MM2Kbl8CWO7CrG6T5Ivlow47c6JtzlM+GI2BRaI
BuvKrTI4rTXmZNNGMdtPwFmmTxQneFoms48uqDHvbMmN65NmI417Uc+Bj7f6gHgOoAMeIA+FR8hA
haWYPaPukN5hS+RHGz/Jcx1MOM5EOi5FyDzvxBc7fnWNLeKLBfbmhI/7ri1nTkR30JHpVxMp8ZpU
tR/aGhi/BoT8aODwuzPJG8k0TV24FGQnNB3WOYMtY0emj6nlxkVTXkI8fI/4YoEmqJzw0vgNeplK
UnKp5urOAbA1XHIi0njOGm4A8fdvhjvFZZ1anCsulPDwzFXkY7WBpF40FfXHOekqMJ7ofd0/dbY2
KekJ5TK6n3zs1fkGfCPhlmaTxjZlQd4KaPqlOfqMjbYnV7IdCjYYltKU07TV58ymOtUw+eM8MDHb
mPHOOk4o9px6JHp3pnJrp1CL+d9Qq1Nu6k2lN1LLdIuZqbSrWLmkig8yvkQW1lDwn7s/i7d0dwEC
YLJe71NqoKssD3l2qaFyx+vS96Xf1WDqD3blOx0GnSFWF3LdWB1ejX3/WGgSRK9kisgmkJH0pEiv
v0XOmHzsm878qA2S9f3+j7udDNgnMDJA35JZ0AVYrqumzHV5shDdyYCyf9QLVKNqqhxuJVntS4f1
1c6Sul3HxOMfiEko0+CjuYyHxwwyi/GI1T0grPSopzTuTkaKofMxnLG3ORcK2tBgY6Pw2/2RbkaG
eUn3xRJ/rEZqlraBD0JnubaUxH8ihhj8SZKMvZ1amp2HT40ElVeadsZ7e0y+9ie4dkgSEX1ZZdt9
BQBDinnul72jdefcmZsPZaIGz50VoUyuYE9VnTAyCX+HdeSExyLj6++cWrd7i98AjEfgQqntrBtt
SJfm1FJMzg7sr7FtlvPgh5MnDuI8Y+XvJI5bC4rrj1InF65gTC8/cOMY3RCrCULiaZicwDAmyMNO
1VMe+L9wItqTk9r6qpQ3SFY4oEDVr44oW0OfYiygRyaF9oQDYH3JO/nZmPLq7EyUG+uu2sv6tkOC
3gbgpxqIfi1HqPO/pFpEIy80o7k/KEMlHys8FLgJZ+cnwuL5ryDI92ATW1Ff34lC00mQe5ZR1dQG
WBPKlqtqmJ2g4iXhxBm012COnV8m/aIjnffgen/PvFKxl7csXCLxOv2fqOujy+TdFrN+cLybGvmT
Q0vqhAWkTbbPCjjaujrgL9upiGmakflRUjv9VHE3uko7zCaM42g84TSofWEamz+CuJg+UqdtP93/
lSLVuPmRrDl6yQCu6M4vp0aTpqApFMNC8j+Yz8h8+h+bbizP96Ns7SJKIyQ8VAhR8lwtbGxC5ASj
SsulyBy5cGAQtk9M2cX2sd25MbZCUXNUBOLCulWMVQo7s/QJWAO+DphMIBV/6hOSR4gd0s75tDV3
lF/J3+jyCKnG5dxlZoOvFJoObhOnyYmGv3RKVavfyYk3BwQOBwQeiFiKDssoY5zAMkBn2w2z6bde
YDCg1vNPGb3ky/s/kmjo0+cQsO01jqmUla5MK99wpXrCoinRhqOeS8Y1CaY9vaiNMdEGFrK+YH4Y
ljgI32Rk+Zwg49pQLStoAzxSdEQ4qtWwFZ0RW333qCjYgFlmCunXmqtLU1cTXQ60mOQoinxKf1jF
FINa/Jop0f2LUBT/ECEWuooU6JejCvpIGoYREx2skMozEKTQs/AM+NTEirazoTZARdDtAXvT0SSx
pTO2jOXDhFGSGO57GsvFWVErCT9CtL6mHnmFHFOMI5rjmKkAijv4UxDDAFcqlKpHzKXkbro2uZHu
IFI3bi9KLOBERZ0F36jVdTJhpY3hFMOXu6hyW5Ni/VCgrttDDT0aAxoj97/sZjwLTAZflTrgun/F
lQ0EpUo4uhAZEirmxoym5qh9nTRfu/hhrf5xP+DWqkUjFaQ3ZCA+8mqAXaPB7enJgqShHH7HcRFc
BzIBD7BctdMIfMWbrs5lWv06oiKCFwp4bPl9kyH1AbBxZUlK0ZtY+zK1EIzqBmsGQ0lf4kQy/4nU
psb+leMUl5gkSuhHFMjdH/QsHnEINfB2cWlJDVQMG6v8bE+5YnkhJh7yoTGc+VM5VGhJl7Paf8EV
FEH7GZvcGTeeEKc8pCNo/6Pkln+M0whFeMTFWvyTMFo2/i6wxTAOAdo15ikckgi7or7qrWNYVfVL
Opfdb3WsU/SbS9OkhjjlckWu3hbTUUMl7mWYC7y9wBRpqCWXjSq5Jp4Kf8T4Ef2F9Kj5OcwC53Md
+vXsNobU7tVxxe5Yzi4qniQhjpBsESz/5ezqeJkh/NwDybPV8jvkRZqSkdGeK8PIzw42CC7CybgY
xb7CdSj/eX8d3S5cEZ3biRRIg+GwOv06msp+mYi92/jBh9EpERoPwZV+MI0eD9UhVO2//0VEMJ3A
LHgh3oh1JngnFlgWma6oMH80LSk7TqZWfFKsEAY/gmU7J+FtwkURh4eKQEzJ1FNWIywwyVWnnsdv
C4Lmmvthe0IdqD0WFGAPuYxtbmx10c603m5PgiKzTBWHuhgw7uVHdRIUPTROPddsTNyw4FKfk6Q3
PkLn1HbuZHGSr9eP4CrQ0TZ1E5HFZagg7qRh8rEGDdmMxyyS/Ocglo2dVtnWOnkbRfyKN7dkNGlj
lJsR7z1YCw9plXdPFZ7iRyDyaLtoRb6ne7H52ajQgP1FXJprcxnQt5VUGjjhecG2rVeoM3ZvszSe
07jGRyCf5WsM1u94f21ufjYUJQAxiuL0+hWdB9BBeo1RNm3YfDZ1PNM6v88+DVWi/4tQ1BIA2IGn
Ati8ygUKYUAvGWz7Ts9HTD/66tg1+DX4jm/vfLutqQSLjm4aFwb9ajHqN9+Ol0XVOBF210ELKj3H
7OhIU9v/Qhms/GBiQ3gw7Uw53Z/KrQWD8R76lpTvbwla0Vxp9awyldE0l8N5VKL6pU9t1fMnTvpj
peWA/O6H3Bwn2Biq3miBWGvhTzlSmFOsbNwK15krGNveHbWiesqmLr1odDnOmFUW538TlCc5XQ2a
5OuWmN7akRmktuk2qVx8qNP2Z+eQd4cSrsyITg1HfG32BrqeW2BqCMSJ1A4OFMf2au1MbVqgHpDM
ni8XvmsaRepiARUey6wcXTVz9vRK1+XS13gkrYi/c36Suy4XUF7ytBzskNt4ssWhmcxTeUj8qXro
tMk+l3Egv3S5ph+Tcpz+c39+t8bKcLkZkb1mIa1OUqvsQpxBxtlLrPCnFWMGGtFqOJj6cM20cPh9
P9r6MhYjpcAD2pCzG9bBamZLnqVzqLSM1Fd1gPFV+BCjwJFj6zRVf8hS2XqKMtU//G5Mn9rRVnc6
kZujVRRQxZTURPa+nGmQVVIPWHz2Usm0jzM8WFcP2/SD2SnKQZq6YOdouMEKvA4YgUPQ/mBVQWAt
A9JMpcWql0xvmyuXeZitv8WD7Nx0reLxdh1cqZRUr5sq+VFXkhBnoGHcyQjWpy6/gX1j0aeEkACh
c/WJx95W8f9SZ09PnckdosQ/xkacHmN53qMgbYZiJYleL0//tUrEPASZWlT27Ek40XzUw1RI7crl
l37M9xo5G6HYKmxQQYZlesXfvzl15zYy7KahneIngfnZ1DKeBUMSP2aJtDN/63OP+aNaAmOMewR8
4hqU2we4sshyIHtqaoauJM/Y7YyT9Csgpf+IIJZwSdOzZmfpbI0P9RJgpcBZIHStlqpG9VPNgXN4
Fi5X8DC7+eD7VXitsGHbuSu3VimeE+wLULMmj/XVtvRbhmgo0uz1TpqVB+yVJooCsXnJsrD8MWlJ
+tdsT9Z5HAzM0ufSlk8IF2Kmfv902JhoWuk052hCosSwPgfprHTYoUiy1ybDVynQpQcjpzcYD8g+
hXNfHqa2rPcwFxvzTO4qCkiCCsgDc7WOMiNVZZQGPJ4mylkJAukUGmP0GcVOdecu2zj9eEjRQwDL
R913jTDNcqruipkonq9Utmfzx9lWovwQZerkVVrZPeGzCnopzHK36Ohm3J/e25ECjIYqz+VGL5KU
djlSTSpGWcKP16vpHbnoS4TfAyet3SmY5+v9ULfnLPwuuOgAJEXff90hj7I6rmnUKF5WdUDLcDp6
6GR1fsDipjxoddN+uR/vdmYVoQUAmJbzAFny1Ue07Rq4FtoG3hixfmt56C+N1f6lIeTwyVCK8lFq
HOUBzQDcY8s8de9H35hYevMGmaapkaOs8wXVT/2g0PvBi2HePOJT+k9mVMEnq0nk0/1IG+MU9nQ4
RvGYEu2D5SeczG6yJ5ujaKzV0SscNfk8pOZ0DYycYjcuVo8IEKNgo8aFq8fDng7gq6rC28cQzS/O
WrqrrFSwr2uZB6jUuHXn/eSZiRpqZ830E/nAa081jwouMh8aChHOERiE+pddKs1wMroijo+R3MYv
Kc+m7LkG7IgVsBo4ONwaEf3Sekir6bElTy8fOzNrqV/RlET9o4n9GnlH3NQPCXLB5zQb8nLn090e
OTQmgAnRwhKaL+tqtWHqlRK0Bbvft4uzXtujp5SymDxqJvi2RZyGfmH+vv8Zt6MK8jPURE7d1Y2M
efMMFouoUdapZ2w/h3OLaudHZ8rbf+qRJ3vW5+FOprexSgFcQFZD6gXc5xrzqRthFlEmkb1uYO61
yDGvlpGPnpFPhXd/fJuh0KkQsuW89NZJ+0x9tjZbC2W1ptTPOI8ZR85gCTPXLNv5gLe5Mx0LsN8w
AIV+xJrAinc0Xj5hInuZaSeMKp7OJiZ6B1myzWfHdyS8C+tHavf1vxgj+ZzQNYNEA7FluRUHUCpT
CWPOk0cL+/M8HB81sy9BehnBToVw435mtwm+OlfUK8V7GavkRIe0EJOB1LJ+jfLmxzQ79UkYlrmJ
PFaXtm7rh1HTOfzyOsaZWjLbnfFuHOnseF7uCrqyQh98+RsiK8BGzaxlz5ChEMRd1j1EfRz+VbdD
91RUZmbsZAMbAaEgcU9Ry6IXvlbo0ewgULWqmrxOH4s/gwLtQ5+G4TUCaYPUmrwnXn27KYWuGc0k
MhcBUxO/501CmZjU4ui6y55tRsGjlNvdJw0ze/2ghWZzwvq8/3NqLPXP+1vldv2S7AgwkkXeQ/9Q
nPhvoupdq9lhwbR2nWMeRVELfo+Ufw1ztDb1Rv+VF4LCbEg7zcDbLcpZQIeJyeVz8vRcxtXgG6dT
zY2pGo3zghgazdkkSh+iZNdhcWNiF6FWmWwwdpA1C04Dx44zd/BjH0dMw36Wa2044YVZHhVt3jMf
2xyfDpEHCBfP6jVk2AB6XSkdX3OAHPtlLLPsb8vgPuFFoe1cyrehhIMQocjSMZBcZ89DaQZGiyGU
15H34U6B6eysIkdQWtK/iESmiiayaKvbaycCNHAjs6nnmtuqTo+Z4fenosHo1ook6fP9dXmbaQgY
BnIS7HnaLmvgYYmDOQxPmVCW2l3LASKCZKFnpIxAUErW42HKAR/1AyrQyfR+JKvKLtTBzVH1AQID
3Gm5PnEDngsYA42HDXV1bfPR/Br2lnagUKR8LNQ2P5IkNZc8LbsXLtH5hCwr5MXOd1Kkqel27JxG
Wx8ZqWecGOjTiILb8vcg7GPWvpk2XlbOw0HxM/kLjRE6XjiWXO5P/e1+eVUf5UnLoUCHbdVrNnvT
z7TZz70AH8yjFDR/D2bpPMR923iwxubP4dTuyeXcHkMiJpmlyF9FfrkcnpxaeK6Q3KFliBxK6kjq
wZT66cOUpJ0bCbhVNU3qyWnCPcju7TGPgA5GanxthNFo3i4jz9qkBVmuFh76pwaZq6Jcy9gez4CR
lcNMovTy/tnleclZL0QDbqjsKcIvBfpJhWdkiBZHspUcnW5GJ3Ru9EtcJ9+oZO6127fGSEEReQ04
9Kzp1WJOSNpJ+eQCX+0RmySrCsEYhWwmGR/joLDN6/0xbixW0tr/xltdKoNhNU4RKQUCPlirq1Vp
fSimNj/j0mTu5CabQ6OqJ8ShKemtZdALVKhKv8GyXq90SBl46Xp9XkrPCajWg1M676/gcSjw/LGE
PjEY/9VCnYomDXmjMJVjElzsBLkvrJ7PY62bXt0Ze8TCrX3xiiiAjEHevD5xG9WstcRGf9gKIuNr
QLf/6FhR5BZ1PLpNpVgfjKZOjgmK4d79bygGsnxq0aAD4MlgUH+hrbDcF3qg4IkyqjmOt2HzPKj9
9GRmfbJTZboBF3DOvgkDGmQZJihLbVImI/do6UfYGbSBq+l182T7wYtv5/pDiI+4F6Y6SrNBgadQ
zGzrQzc8mXbQktaP+juB6K+/iINPkKrpua0R02jA8dZurdzr52nwMAiuUHzIsqNczcPJDtu9muXW
CmZXYj8l+AlwyJYzAGAUvGgr5x6yNMnfmQxvvFTVQT72U5Ml8P2L/q/7n3Y7Io8WbnBRWBTb903O
Z8ZNyzOdTztWjY4dudJ5XeRXJ0WfAjdX7Gynvrd1HNAlEmU1zG945i7jtZNeZPBmc0/B2tAFZG4f
7dnJr2VZtTvraevuEmVSIa0FgnVd74blNjZDZPPx7ND5oA/T4FZ5Yf3hN9nwlP8/zs5rR25k2aJf
RIA2Sb6yWKZbLallWu6FkEYaeu/59XdlH5xzVWyiCAmYGb0MFJXJzMgwO/aeC3ze3AN8u72hG1aZ
FqUlBSkTQJk1nGmgGGlPg1Eem3Fo78ppUC5MToYHdATUQ18K7ZDQqdoxuuEawCqDKpCAUaC6q3OT
gMxNFjerj1D9DFQ0zOA1HMk/rcFA5MfJxvvU0pb37ahlOxdkY7UM4FJr4iEhmV/T9LVN1Cyj0dYw
JwX9oaj73BvdcPFSfUg/2qLRDrGph+fbW/xiDJkHGuYB6j+I/pEIrvcYbo1xEAbyjOCDK3GkibIU
DD0N1g/CYvMu7IxgPuaQ6L7NJ+DCCIt3wRe3DOPKn4Si7Dw76z2Qv0Y6Rgj+QP4xXHF9pGeTLmfO
3CVULe18l7R9f1wa+JGtrmmPY5obXlDmfwoCxChhtwlXpeRgoIh6bdQ1U8WK0izw7SgqPrHbxee5
Qb749k7Lv+V3x/9sBdwRQF05kLzeaC1wKX8NeeAbeW48GF07fcsKC+XiKlwuUzNkp9aoLA9h5fIV
0vQ7vmntK6R1ipmyPAzjM+2H6zUafY90z2S6fthXy0NUGPdGqA731Uid+vY6tywRDFGyAX/AKNXK
C04NglCuDT4YzkF3RAOaapTnOHX9VS2WYgfFsWkMCA4JNvVv9PuulzXVrjUuiw6qHV0RZuICAUEe
TdHkYOjL/PH2ytZPt9xDfML/jK3OSW64Q2GiOulPQWp/S9tIvyBxJHZu5KYVmQjSFyEiWncT0Ncz
tGCQQNs+t0563FqXyOns97fXsrlx4EBoTPNEcP6vN85GpTaagcv7Y9fm74IxfAIG15/mrE531vOi
yvW8bQDigfSQe77oQiFpbEOrBV9YAjiVWqiRfavNwj3wfvSvYPDVDihEhJehWtoz3F7OIzHSn4LW
n3/DM4wDSBPl0pVTH6s6jx0IZHylDOL7SU81T9VqcTf1ESyDobLcK5057jya63gAowRezHmAIJeQ
jtWd60RiMrYIR1Moqp4Jk1EtvQ55pad8mOu3CtnszkfdMkj0LPuK1Exhu7r+qEyzBHE62KyyCmav
qNOJKQBDR6JBKPca9Pv+Hx8irIGeYlCdKGutV4peZpWg/er4faeVF7vKh/vInMXJJmDf2cuN8wqn
J6+UCh4NqMFqaQicZ24xOo4f6GPha0alMqJuqyfkhPcgVJumiFIp4JtQp6/58dtJkABkA6tK6vEu
qsIfFTMA77SWHOj2/m08CeB8XFkOgCeCkPH6e3WJMjBv1di+1WTi3TzozWdawfHBjaziIxmseFUE
S3hQwzGg3D2GO+Y3PI0OLRXvkSQ+YOL52rw+hHFcaACc6jlIPhrp3L4anXQviNuyIul/pNAlHLdr
bEiUALKbJvyZm8OXWEN28pW5/2rnIdg6+qDPuG8oaEhA0fVaKlEIaKaR2O6aMf/QNXl0hxbKcDDb
3rlodOx2Yu+tTwfwUzYn0PxGNe3aXq/1rb1Y9FuzdpDS4qL6WVuV/miUiS7l7EV6EoNTvA5EX38u
7Dbc449+keFJ7yLpKqRyG5fvRYUZ8ThBfRe+1AUUw2m0moBBzD77AZpcfWqiqjglsIC2flcJc/Lg
XeqOsxjdD3Rx88mz3dj+BNHxsHOo5JldhTkAHgnMiTRIg9Y8QQvSMH1XLK4/J4txYmRm9hwjsO5q
GoE7kYb0ny9Mga9CRYpa4guMkxmqTrI0CWyNdaswibJU7rs56h3Ns0Krf1MljMP3tTX9uH1rN3ce
lBPQZtnxB8hx/e3xsYbTEov4WRnFT0mtRxe7bKq3dRSKMwlROXrGpIPktio19ELVKp7irkwXgP7D
QlVX7csfqpWjCHT7h23sBxeNWiawIF6edVEjC80MDjaYCpxG46Vh3y5Li8Fopr5ZaR1aeai7Dafb
Vjc+OH7ZcYDUoYHA83O9G1ZVpyEpkeMzSLmQKRjdcbQQYo9s9D1um9q4dNRMAHUIGGY5//Kn/JZg
jxYAdS3nfRtjpTlGIR0UnHXlxVbaHTpShDuRFU9mnWfHfBHTzvZuODKOmVToAWEtRwmvrZdh2yXC
jeBhVjrj0uiMoHXaGO04lq3t5KWTQnm84OQE11bMQSxGkPKmTmP8HWWJ8CnkDL5KHTve2c0Nl0lX
RKIDpbwDse21pTquGefO2cMBwBpKh5HrlQpDKPbSAlYh67rc/npb9qA65fEmzWQCdVWSUuM6b1Sj
dYGodDkEU+nHtg3rs1KXxaHKsr0O8ovhPQ4Iunuy8QcLCvWm1fraIUz5SI0L7xxDtnEUD14W2O2h
1vXqfm6V5RLVzuA1lpp4zQSpbbwk9uvM4Ni6YysuvSV+2vzPh0lQO89FP+5syNanxn1AMIgroUq/
2hC9B47qupnrN4yyc5xD8a7JzcwDrxgcb+/9nqnVXmSSMSQvMDVman6XaHZOr86IHy2925vU3Lgm
xPkSwcwABlTzqywpCqM+GXUyzdpMw7O5FHR6F6XcuSYbh4n8CG4vJsshBbBXCwpB+XZVDo02wuR8
12JxQs8OW+1YoT17sDpH/Ht7B9dlIelugD0819kg1Vkvi4YrOmcCIvRASZcnzaEMZQfZa6WK5y8z
Vb83i513XrHEf8rA/mwY+B6FU0luvxZf1kuBTtNosdKZ0NCJ9Nxz6aG/MSEr3alAba6RmRZZooAs
dz3zEc0zFVM9DPwB1sJfzFxUjJopalEfprJOvsxWqL+xGyW4a+puT1d744RiU3IYSopBkMvX3ghe
BLCu8+AS4Cf6p3oGXjQ7VpB5bjnszQ5t2cLvScwFHL1AeK9tlYkNQeME3Xvv5LpnZppzD+3wvbMw
0XT71GxaYliBsJRWMqHatSW3QDJHq6vAL4y4Vo5G2INI7Ie87A9RCgnyzhO1lWuDdQADDb6UEb41
QE+14goYZ4QGwlDqoefmVvdV6El/sEFWeMqSMsUTiE9Lh5RNFOdQYaIesHM1NxwAv0EiLZhKl/X3
6zVHQWgy+4UOQ6EF8ee4MeunuoVk9PbObgQ7FPXpClO4ex7nu7bCw6mUokQ/hZqaiuhhHpUM01mJ
V/eabyqtbZ0UrdX+VKmH20jBhDNKOYOIcy3Sp+oQ2MSmGviL1lhfLXUUH5Mx/Hh7bRun5sqIdH6/
xTluEhVLpWFkMtqAKRMuGxq64Smvx3HHrW0Fs9iSY7UG34uX+dpW2uYUs4w+8C17zu/TcHLhsLG7
7EnX0+W7poj4HtLE9Fyj8v0p1NGOAVlXRfet05S516lg4Af48PcO0YZ/J1CgciKFXqgZrQ6RMkZG
by5a4PeRlpwp306nvJ1LL6iD2stqY+cp3jpNjGjIHFViztdZizNrcKJAAOX3ehgFyC4zZdR7FeDd
5q6rA+1XqSIH9wByot2LU7Y+tgS0yPtC1eZFExlGHZcBDambY4JHgsryQ1xndYZE0rynv71lS7bH
ocKUcJN11U9R7GwcDaboFbSRD21aq5SC4/o4anl8d/sMb33A302tPqDGPL1TtiNCXkVuILnu9qck
U4eTq/TdoSBJ27G3vTR8OU+HjPZWcbPm1sFYW7PiQzJPgzzQzJ96PH3OtV58ur2yzSsjy+josfDs
v4CWIx4YdprOF5thL/y+GC0yXbD9fu9rDRo0XegfZNoOHS/KryIP7TtoTkyvVgHFtlSRqEGae7pp
W7stca7U4ZAVxPlf32IDmuHMVlTFb20kkS4MGw5va4gUvAJKhzsmdXvLv70LWxah9yIGI+1jw1fZ
0JxVtaLOpeI3XdoRSdvtD7MfqmOhj28W18r/wiVS7dA0kPbAQddpUdwHNBM01KWYUUfwI+8NL3IY
e4kD8aeTA9LF26jQcCcBD7/odRKSp+mY4BGZEw+esqT8Am7FPWl2+DdnFuglMxF04Ii3Vr5Xc5Ml
j8Wk+Muk21/mIXrXmM3ox7G+N68s/6ZVqYQpJap8EgxEFClvz28vymxHaTW7nI900lu/Ss3WC+DD
3nmTt84EZWAmktg4B17jayukmAtVHu6gKebm7LTj+BlUYOApWZeewpQZ6dtncHNV1IOZvAArDMnu
tT1Ftft5TCzF76Eh8yc7qd/1cwIO/baZl66FRAYQgdR3dDgUqyBOXWqksmAxOlqRKD9nDbjhQwW6
+h0SWlW7Ez1tGCNqYv6Jx4g/1mdi6vTJynJ0OxctXw5G57pn1Qrsw2Dr4064v94+nhyGkCio4ziQ
BlvTkjjGXGf6ArtNmAf9Q5MH/4xhXf+hX342QhudniOuCVD19Tcy1bqv7BHGhWBk4jmwlOQ8pdXg
VbG9l0JsMY0xK/L/tlYfKp47npkANi+On10e3GaxNV8RxfyPHrntr7hGYe+tEpP9HpGQTr+KsTXD
QxXWqXJII6E4no2ohn3Mp96B90ARexDA9cdlmwGWUzeUuCqe4NWBtV1FBcnoGr5IlO5+VJrpkDWx
dozGem96+eXHpetEfAx+i7GOF9QaSr+klEczyx8US38zQmN0V7lLt3M15Nf73a/Q5YV5HtiWRMiS
Ua3ScODoRrQoCfzMsJOenKkq7yIRQmeeZtN8bOeq+IgXMHwdnY0/HHv6j2nSDEkNA5R8VT1pOoZ2
0K+x/KCDAbHV9MpH+nk6Meab+n/mAJ5NQQ4nuzQUWNfRITFnZiRZbfm2W2Sv0yhRL0vQ5weoe3di
i5cHhP3ElZGdaoyxrkFLUnh4ituSr+YqHSrBvEJd2iqnatKMHUezDnmfFwUvqJxNBva/nspTy5Iy
axaYvh0UySVs469UPbuTPSWJb/TpSJSd7olzrx+IlU1z9c3qWcnctMXmaCmDrzphfBiEXh/iqYpO
kJ/sIaS2LgETYv9d4/p4LpPbjSiYYK9WSqhx9foURoa7kzxsrooWHtAoSbhs69cubmnsxSgCCw3r
YUyBH9So1VWD8Cj5TxcGkvcwO5v2eGeBSoLsFcbKi4yMhg1FLUw/UpPsvTYjqOHwanh1DnE/wJm9
csnmJX/uYlOEokazstd3eRYPg8FJSZ38pFpt7AEemN5m1RQddL13UNUQ2VlvjGTn8dhaqeDrUU6g
LvSCkVc0bTK2TN/5FPjDC9hMCJiVrkAuVW3utFn5evuevyifyPMJ8xhwZVy0LFJff8m6GfSacUPL
p7gf3CEyV94HVrcgPjxmvmFl/TGgZO1BXKn8cIzii5aqe4z3W0tGqlXqwfNYADe5/gm8bnOj2RPE
05WdHmsrsUMvduDwavs5vJuVdE/cbsvlEBeCNSHTJt9erVmZXVkrQqdA0cP6FTHvFy3otZMS592O
x9lcGhsMDTosaEx5Xy+tzmKaoRUk3qnZVUd1AHo02JN96MWUvSo1fZe+T74+69eJZ0niMXHdZPbX
Bg29mcYSzDh+WwoShoN6ynPIjOgc6Z7uxtVdpoSMOM6j+Va4SXvO3Ug9GGIXKLHla3mpgKE6jCK/
0AXTK7Xt0NixYJK1g4vjhPynUzV/qKWsXQ270QWEndLtvFvb55lon3YsFR4AnNcbkKV9loY6uV/f
dK5s6rT6+9EysrtOj/N/jF5RflrzpBwyOzYfdTvoGQVXhj02+s0ThqYXc61gKhFcvv4VIm7pqYSV
5U9u2l9y+K2+Bln/IcyWPfaUTUuk/890o6h2rz64Fg+wYAeEI3nnGO+DuXcfemqBdwvE3jt7u2WK
mrS8ofDswx54vahaFeGsqJjSAS1e4swxDnafNKc5zvZe6k1TRHMaSSkRpLq6oWGlmIBv8UoJ7MP0
VSv9y5KmiR+IIf7ntgfcejDx9FAiGDL1XRNpZFnnNMywmn7ous13vY95X8xI7OzdhiMwSbKZmafg
yETsau+aRevAT+A6kzFqjqJv7K8OCMgHRejvuz6cdxa1sX+Q+Ej9WkvyEKzPn56N06Appulnc6Wd
ixQEH9fQ+a6U/biH8ty0BSsipUtMWmuUu9m2I5OrMceib6qjVur2fWeZPwx3SZ9uf6qNV5nit8Q9
8F/0OFfetCto5ds2sVTWV4Z56i0jfCe0MEWYtF8awx9zpkjj1FXuHUFR4bbxLc8COIqMjsYx/65j
kNZKdbhdiAlG1U5OkGU0r9u446FmAPyDPen9qbOTNvFC/NJ9kVAYcun4fr79K7Y2W14KThH9Fcbn
ru/gVAazIzu3PuPCHYOOelzdJ46V176hVu3ptrGtQytpYP/Dak+x9toYekwMDwQ5qU7qEmYliGp4
ozV2p6YfhtS3Foi9drKrzfX9ZlIegd+qNlM0D043UzF0zaG7o5kxgTiInLeBFu/ReW6eJnrksJPC
x/iCJNmYKHBTdMZHw0kWH0i36vOkFN3RAnnAUGAn0qdgsptPihi1nbBryzZTBTSscDhUjVbLRNpj
LGschl8yyf7gEo/AXwg7tMuQzhFOf3hZwvx7HFbZzifd2l8OD08TwOiXEKpp6ZYBXQLTLxpbPduS
IbEqa+uBAYA9vqstUwbgN7wPafkLrF1hWrSNBTIMoux+FnZqPeZMHZ4ZKLB2FrV1Tp+x3oTqtBOe
b+5vh0YxrKTUnBJRHZyrP7Swlw4TxWplVkMIbuwft6/FiwECYmbww3KcG9cq9YFXhxTB3CRbUIGB
1D36nuH27qI6sV5NgV78cKuF8WpQ6RS9Y8WHXdV6l8/hBF91vCffsVH+4ZfgDqXUhVz8yh3E7gCX
ZUN86ZAteEqjzA9V6dqEPdrXir4okhQiflWbTQifIVKmrpqrHDJRwe2fDj58ZP0BBOqeIudG8IeL
pL9m8d1p4ssP9tsHCUrL6oOR5ztV+vHEDDD0qvDZei20eYdhmsN7d5nanerIxkN+ZXTlraqsHNrA
xigK9cOhtPX2HND42nkGts6aFK+DHoWvT0XremngL4J4HGPhx5X+CUp367x0DOqCqHnQArV4d/uo
yfLdKpyXJSapAIFByjvX1mZFH5kb0YSvBqXmqXGoe4zvjm9ibcgvoVpNxzCBKNWIqP2NQR4/3ja/
dYUhFWF0gxo68ymrg265yWAjGwe1YlxEftDGrdc3eniw4qg4/40pUNW0s4hb1lEEfBplCywByYQy
guXQihi8Kur6baKZe8H55ieUcA+JIwWItDqdVpBWeeIietOMMUImRai/rftRA83XZb6oyr9gWJaj
cf+ztzqYRmRV7dgi1OJWSnZaQLIfSOGWo6s4e+2BzaXBWcbAGnA6qmnX58Vx5hgqZyhMw3YMXlGn
yCYvqassBC9UD68tM54Of/7dKKY9D8nhgtboAAFIDKJU2DfzOrMPeR/rXi0bVC4g6NNtU1sX/HdT
q+9WQ03ZsyQkvpZReHA49sytFsMO7H7rylFgYgqFKrIE2l5vYdsOWpNwoXxDcdujEbkOpD2B5t5n
eqierYgAMKvc4FUZL9V33Z3avZbS5g/Aq/NiAteBinb1A4JgbiMagn7aZc7oJalpHIxhcH/lpakc
k4L7LoxBOSlKmPmaE6c7Pmfr0jPfwBQATylQydWbUpo9AP0eBdK46gs5+Vzlo+dEjvEBonMYL25/
1M3VUs4GzS3xV+vL2CQaI2EB1vRWA6IdjP3bhY6UH3VjfxFxnDPJq4QPdqWJ14s17fVqtgIxOgVM
OIGqoyC0OlNM5WlFb+HONTfKE08di6+9mii0s4PupI983HSoukOTt+2Ow9vMJ2SHksoXyRNMBdff
ebLhaG4m6I1dGPH+Gcypg4pOLS9OObiXWptYNNyDnix1HFoLDlSqKdVeN2PrTgF/o+IoZ1oYBbz+
EYbSZi48q2j32vbbOguU3AvhPt2DLm35JWb9VJqWksh2XXnPkr6khYAKs6W2/5pZq52iqkq8KTO7
I5WKvUmBzVU9PyTgA+jVrI9wkTlx0M1oHJgNJFwTnSexzHull62jKyMAam2uLJ+uXkfoLNx06kl8
az2cjIPSNTO0rmlsneZxaWKvbfWwOnLRHcsjRdZCv7ez6S9EPJ/Zc8Ezu3Tuaddef8IErO0Ya1Ta
Am0Jv6i8NN4wjsW9UtqZX4aT7U2ih83JKQ041rPyYlR9sDPEuvV9JVzxv79h7TTVpI7TFtHSeEZh
SVmi5kFrc/2S9lrqqehAX257ja0PjIeyJQmFpJldbb3oJwANISVjsyzHS2l1+sWN5/HDbStbnpBS
AzPX9Kaxs7qhY0TVkoYjigBLFf8TdLWZe06eDbHnDsGwN8uw5YoY15FMvZJ/Z80HoQFBm2GrJm8w
ksbyEsvV76sYRA0IWKMVXqfFyNsUoktCr2M85k9H22RWI4lLdMmkJIFx1+cIGMaQKW1DacEanVMF
9uzCYHSCivc07sgOyo1bh7UcS06r1IJASvHaVDrOoljo3fiLpeahp6WdC1xzZgobMPIxzpLIT+d8
Tzp80+pzZ1jSKL04NPPoJj1U7niFzp3uSpF+LMN5OatjnL9SxiJ/1XWm+hf1DIpwFIJ5XKT/u15p
aZKMPhfHonLqXzehCpB6iLvLENS7TnbrUsiAlrK7wWD7Gk9MbXNCh7RAbbpJylNZqenrUWPM9Pal
2DqmMmNDAxBVPIaerlc0ZI3ZazMdhogWyr8WJIqjD5n1eJ7jwvSh5Ynvu65ekMnLxp2Jt637iKtl
zop/uXirx9rs0XgAKYICYR8Nd22U6V7AbtyHTbjHIrRtCpQSEZCciFyt0tVq9CpDysBuXeXH2e6+
t1MwHONg3GsRbVginwTjBdMEL/HayTTjBAAsRegUbQETFqoiuB9Gx8o8U/R7Aiybtnh+KUIz6/mC
cqYNtQH2CGRlujlE0cjUlCNTXfPrKCW7vH1MNl4EhD4kht0BpQQG5PqYCDMJ0MahRhKWvfIr0e0U
wjI9+tY3tX2oa2gNbtvbKsrQ75IOVNIF0Su+Nmg7oWEWI5VDZAULcRpzRf1YE2V86RKjeOjCwBJ3
SVxlzmlyGvNtPy82gNNpnL90eZDvVUA27iLnhttIKsHjsa6AOIyaEDdTBOpNkTwN8DId21zov24v
eut7UuOX5IISPbVuLzYLiazeIH4057P7gCC5+y1Lkn8qJf/TwR0eB8AurIbDKL3Zanez0m2NJJ5M
33Gj5mI4tXgsQmIcoQ796c8XxSsk0XSobtI2vf6Qs0qdeQKxCMwdpHXoBtFd2jfMJkNctBO2bHwl
2bFgHFleCXBU16aEaJjTGUzDR8phYjogs8+xTX3j9oI24kTCMh4BelmU6NYsaGbvAC6RiCGSZSYF
q9I5zuNMsjOlgefAO/ePqwAlDVLrrgf39ufbiVyV1MaAO501rr5c49hZUFJz9bO8rd6CVR3RJOzH
o66NexHM1nZqeEz2EnAiExnX28mr1EEUQ9cJ1lzt4tRDf6zDXT2MbStAYqWEGeiMlZWgTuHOJlAg
RCiLC7GK/gDddna5/dE2rhb5N8zd0olBXrJ6AFK3E3lW02gJM6UDGjAwy1oN6uvBTr7/uSVQ8Hh/
3m2XUaTrXSvUpuyynK5W0ZrmG7WY9csk555SQevztqmtkwgWltEcSY6OYN+1qbwoaPK0hJiFlmme
EVYG/H9KdFEi+4uhZBEMoe2iXpp+is+D1RLo3ra/tamSL5y3m9Iwfd2VfSUBol8Qthe5UM/u1DyV
ZklNMzKW+dNtU1unBBsIUUBETllxVTlVgyLN8xoHbNZNe4BvcoZVv3b1bGdJW1v6ux39eklppY91
vJAjiLntv9qdEd8ts1P7mZ1kp9peuvOQV9YxgoXDm0aojm4vc3NHZRIkmS2pVqx2tEsqAZ0JL8Ay
FtkDKpzKBxsxBM8KtI9/bgmcvYwvEbzR1zNOE5o6s8q4ke/2aXopysZ9H7Wk73oQi509lXdrlR6w
HoOz6NLjJCa63tPJnZwya3nK07nKfrq9qd5bnZp+D0E63DPJkr+xJmP4iwtPt4LGrkvnwlqTC7Tg
Jxj/42zOSQrSvqNbMhRBd3GBIPi3t3JrfTw3suQiOb7W3fnJ0CD/NwbTb+JItw+xaEI/Muzg1HRW
9VjpufKvq6Z7pR4Zca13lXeOZhFAK+Q9VzeiYQZ4UKKIfid6DOe8pAlU2EvKhHBpHFu1aM63Vykf
lhf2JJ0Pkm/8sS6tKbHoZkHAjoC1bt0NTWR7+hQ0zAWG7bmcZt0ru6I5xlHX71yKrbvPIB6dEd4I
Ku+rTHZAm7teuHU+9uqDO01R7qluUe847i0zxLeyfkcRjj7y9TGtczOBo1/24tPc/F42tnaumKja
iVG2DgvBgxxYl6O463sHRVo4h0HHDTfrR8SCrXPV5srZrhToamktHJJA2WP53FwZLxFH1GH0f92M
6Sqj1c2YldEpzPxRbzooDN2ft8/H1sJ4h2x8F+0Knr7r7RtKJXLpLsFfoqu0Ycqx85h6bA8uLPJe
LNU7+jLud1zLxsrkuycRwIigOmsIiTJDVq/OClLgVt8Pnp2o1atmiqc/70ViRkKMif1BGa7WFkch
tAKQjCNd1yq/qtnKnrQKrojbO7i5GDrJYMHxJOAYrncwyg0aFalB6lgJ5SJCZZazoL25cwK3KtVM
YUM1I6u3YMxWq4HB340NzomvRvX7Qo+zS6EpP/J+il67cfSQAdV62zXDN9AL8cXKmz0Njo1HTmq6
SHC4LDCue0xaBVoiD5DrsrvQfVW0tVPhVGC7aLTJtHdOyKYxHYwWlCK8QeuWay165ndj2f8hp3pU
gw79bCunj6z2VTntfMFNY+won1CnXb72kUMbhjPgS5uZ/uoXHrL+sBC2+LD47qUBW2eFKSXWw7kE
QSRfh99a8iINk1SHP8eHt8X9gBh4aXqDsduwfjEpSKKIN2QYURbF5dTltZ1sVKnp1XwrtRldv5r1
6GGoivYYz/ZwyUqo4/1sXMi4bOpihzAc7Cfou6pTTM0+PEgFjc5LhZGE/u27svEaQYzBVaRAAPb3
WQ/kt/VrelsrS8/kj87z+i1tov7eHTKQzZ0yOu5rckRD82pDTeODSPOq3om8Nx5fcDA8Fc/FXbjK
rrelTOp6zFJ4ryitGa/zMe+BGcHolTRiOjVw4u6F2hveFXw+g+LgNamXrUNtLbYCJNdguuqsyLkr
u1I5z1bfHAQn7vMYFdNBh2b8L44zGbsEpxHIG+sSspqIFpVOwIZpK+ZP+jg5nqtl/becfOYvril1
aipzUDWbQKiuN7QB/JxZCqLrcCvQJQvQ6f431bO8OPd1o5qn26dn6/Ywlw0LDuVAWnar2zOY4ZyE
8BhT9NT09DFzqso6mTXz4zvnZNOQAz0awCJOydoh9M2wKCRQzI4t1Vu70Zx/aqM1/729mq3DCHMk
NX6mt182PcNOuE0Q4OJUasSvrCLVHoPMFoco1vvCG6d4L0nacnMm9UZZfpCzpquPFSBsBj+mLvzC
bcTJyIHXJWnXn/oiSHc2cNMUBR3JnStkeeD6XNCyHrQc9+c3otLvihxq1yEMg1PpRHs1PnlnVwEu
TFz/b2p1p43GxJfWuFRi9/TYCfoXYuq+dhb8g2jfud64MB0dmU3n5Yld7fRQtk4KID7BaYCnhVfx
eqFll1i6RRsM/nXTepcyiXLCrXR/nhURJ/EQyjomn1C6md/c5gSVpTUmYC7SOWwuczAPDHmjlDma
yrhzx16wF8mnA7ZDOVz3nNGuPl0SlmDp6xCBTLWcw4Nej8Fbly7udImDAHBAETBF5kVWCih0cOZA
92bEavwppMz8Rixh7BzyKS9rT8xC+wryfzrrRT3+HDtTKXd+7NbuQ2wLaID5J7Kq1bdvGXbKNORU
wKnm1dNcggUBDPwX4Bob/BVuTmb3zFFe734YVYGTap1gmEELjqhEfC/VWrmE2i5V79a1kaOTBJMg
laiiX1siSp8sBOYJ8RYUho4ib+LmkKlamfEa6+7OGO62NVILDVk1MrWVP9CHYqq0FDiAZtXRN5eq
4QWmBP1jGmRiB86z9Q6yKjixHJ04eR33qMxfRB2c4X7KxCmqQ7ruq9PSvpsa53G0x+leEZHy9Of+
lXeJAWMSDAlou95MbS4ik3kbrmbTRQ+TVdkenhZmodptVb9qhz3w3JZDpx1M5MXTC5JktZ9BP9Nj
LyeB7nqoHmJFc3/ATpAcB3gaPkelsddH2txUyW1LJQh+4HVxtBkaxZ1VGnFh1nVvMqOznjQl70/D
YmTiKOpYPXRBYuwB6TYv3W9mVw7CYgC2qyuuQzSq+qGJs4p+WbU3+7e9mTxVoGLoeKybArkhFD0K
Fx4r0g6SUEubqadFgFSYgImHA+kinFi3T8zWhYCThiq9TONwKNcnJm3SdgAMRGczMsWbds6NYzia
9uvUcfaUq7c2Ecgo0wPETbRwV6ZCVQ0GRIRgYO3jNPJyFbiX1+e18xftdkAENHzBxhA+rwd7Z/QS
Cy1nDL4dSmF7peiWU6CNdQVhSEHjI3Odo9vX3ZfbW7n1KiO2AIJPynK/oCDugf6EKZmWHzHxck6c
rvsOYyaQjSg2XlnIiZ0E8IqDzgwO47HmHmvvZgJkE1ZJFn9KKOukPHSo2/ORgb3rY28dmMMpH61o
UROvGjut8YXRi49AipTFM/sRfOYIgn70qt4xi4MYrLjxrJlWt6eoer7zmm/dW55YPJMM/+BLvj5m
CyMGtZPJOKzMjAcQ4OGJXDr1XUQjEm+xa803YqX8CxcM4x8czQxySVjqtVXm8oex7wg3E0OV9cbS
+JWkU/JKGdrlTRlTnKvcsdpZ6lY/GPcrCcEoXJANrF8011YsY0ZWPAIjdjKQmju0RRM9GmK2DxFo
468uqL6HgmfvCJ+sIGqAu8uBVnUnU9m6cHJgiUMBQMpchwq6HYlBhV0OPfUoOJNFhMdCNfYSzG0r
DOtDQU+x9UVha8oA+/YBx25ckjtDH7MHIXlCbl8u6WHXIS/vKKhQonkHFMj1p5wSxTAamTm4Y9ZS
jhHinExwbo+Jvtx1vV16ZQDlsUgq9Xzb8jP91QvTcuyKrAVQ3zqhtXvEts0KPnO7S/tH3VHUQ5Dl
86cwByl6VJgP789paugIWVnO+GDEnOtpkh88n6xHs9aSPaDu1m0iiSLBJoKhyicfkt9i4xLi6gXW
NZsoJph/GJOqx8DDnF7z9GqZgnugERMyB9qysxVbdkkOqZlS3qb7v7rFStGE6SSZYJu8jvO3tVt0
fq/YFkpFxhyiraz09iOlmW6PJnzTMAmHDiGMDNxWHQTCrNhqRxY8BoFrvc7M3D4PiS7a9/pU64/p
3CGyZtXGTqaz8TgyEyClDngdwZjLo//bPptVMyeMoYEAcMLsjT6L5N+2UT4v1lDsWNp4OyDTIkmV
PNNA0/RrS3NapnWsZZyx3hCPqArCR8cY6jfkxIz5AFWj+ap1Cu2jW6gZKHTF2nFaG6EHbvI/Ywkc
8TWb/Zw1oaIjUCT7s5C8KwMkB146udm3pUFUkcjKWX7u3CsZjK7uFTk5hBhIuEIivr5XTT5Dz9LA
iTq1VfSprQf9bI9p+MisjvgZp0iyzKKrShiHlR/GbHR+YCb6jovccCv8BpA7JlVQwoVVwNyKZIZB
ZaYMahfLmcwdJgKm1y4BDKOeEAzqMbtu56e0yZMdj7Z1uKBXpi5IBVbq515/cgQnBLBqTM95PL+v
u8r5xJyrc6ctrvPvzlbLv+vFVoO0ptchOzlrEA0SnEEaQYXiD26VvCEacH8FzRw7Xp4pi+s1tt2Z
TzEc2igZqElbHmO6S8Yha9Eu94ZGr/b2Xd6clz+ID0/9gDdy3T0WSh/lfRo7vhHYc+blTZc/UEHe
oxrcMkPNTKJC+Ac+rus9ri1Em8qYI6YFUVRCV1cCpauzJftwe4O3rg+bC/oLhAG55SrQkArNnWtk
+Ceojv6Ps+tYjlvXtl/EKgYwTclmt1rRspwnLMuWAYIIJBEYvv6t9p0ct1Tu8pvcyT3nQEQDGzus
QOsIbgYfQhO3lUWJAtEX+v7v6735XaBxQt4hA83tfPuipFdrUSCV7opVfQHiIPyZZ47Uf1/lPCih
I4Kp34lHCRwdkAxnl2Pgi0cjgkAHbk7y51XO9KCGOTxRsUZ3ZBjhXQGt6NJqS0m5VG2yzh/+/hec
f+fvv+B/uA3If74q9zDsiVE8l8EuWmZxs1gZXXOFfuHfVzn/9f63ygnLTjA+QET685QkHrxfPgkK
mzgq6whqHF+RNwnesHEIPgSR6uLd31c8v/u/V/zdIkc6g0Lv7Fy264CpNIiTkE6fyiPfurbWAHk3
DF2qC5H90lJnHwchk1mXoGE2k+4FevLK3g4tpH5jmrX/eCp/fxW4eqd0M4Zu61lEQ3c1LjhztDFL
ASx+ZMxTSMtLpcRbHwQcwUmf8CTkfd5ndSMpVcaQy+puKg+YQ/+gkvp9h7HOhcfhzZVOxBH0vzC0
PYdSTm2yJcnSgsm7dvSYgWX5HnxtqUGHhO3Av5+IBO8A6GxQeiTnEGqwqXi42CDYjVnodgz+j1dm
NUuTwYTyQlX01mcB3wK8P0LH6cD/edyJTAa2BpY1kO+WVxtNoPYTjZi2p8slf7e37i9CIiBmv0W1
z2dfYTbTSLuYNbFhtoENV3TQkRn3f9+7N1dBC+PkTQECw/nrpgvbFTmbWNOWmQWAZh7v+qnYLqxy
uij/fbJwuk9mp3iyodUFAsHZRfJLyebJDl2z4U7dWswS90kw580opTgU+ZK9++evwuwZwut4H+EY
fm4ny1uAiVuWMRyBPruKFXdPzKlLkeg8AcJX4RVGIx8z7pPd4NlhcLCTHtRSdgCYD7R2U+Lrggdm
1y0ha2ZK1D7mtGv6IqIXkApv7OcfK59FC9rLkXqWd002aQ0zLOXfKWPc0XTJSKtiWOyFBd84Jqgg
c5gAINtErD//1Dk2cUwR1kGpO5HBy/JI9MVx7yvMwmlHkUmiDwTaBc792TnhGkTtAl2GJujzcWd4
j95aPrWNRjipoUUYH71S9JBw8OOnksCRPe7n5u9n540rjuEAgP05sssTtPPPK17+Dx5E+yZWYVln
4TDtgj7oH1Grll/+fSlIQiMY44GG/9bZzygMUi94WfOmDeV0HJagq7Zo2GozFcWFd/qNs3pCK4A3
De4bkp7T//+fcgxjilhqJjAkwBDmOsfb+YihS3+weE4fxvCkl+216LDdUl9ii75xWrH2aZB46s++
UkdDiZBHNJV9E9Aga5Jt0RV6aFGdjHjF42H+1+oAu/nHeqeK+D/fOtJWrinBetGpfzQUmarLYDLX
mYsumeCdF9e/lwLKC/n/iTdwbmNfYHYXiqTkTbyx8Psi4Uq1EMEfx47kqhKQr/+GBFse/h/nJjtF
1JOsJR7zPz/Q4dKnvMDEZ0zh84l/TlzB4Sy6LkfHjv++FIIoaMXRiTF5TsoMzQnzP5b47UC737WU
d5/iYBoPE4rMC0u9tZdIfpKT9Aiknc7raD1JMRlY5DToaqsqLka9pyHGP1CXIQ/b3OsDyH7kQt71
1tn876KnaPCfs5Jj7htg/IF7kYfDdWZpVA+d0Nfaue668PaS3OmbH4kACnoNAG3o5f+5HmHGsr5l
oiGLvpNyxqPu2AH5V3ZodRnXuiwuJRJvfSIeKUDHT28GpIH+XJJ3TguZz13jAG/rKiW2tnboRdHa
dyw9xpst/j0hg0QPzDEAiTiRXM7CeNaHNCjjtWusMq7xEzrWQZnbW+vSn/9+PFGbQyT+d5V6jo0P
uIaHZht2TRhv6RVHpQ6NTiijDDq4RP1+611A/w79cEyYXvuFxq6dfD6aroESLn1IqRJHWB6vV6tP
LllVvX5tTxjYHDP18OS3d860dLyAh9OW8wbDAPUOfQB9S+x4CdD8+lxg1xKo0GOcBNnjc50QwFd9
67ZWQS4h3U3h7PZZ4Ur4wYfP49pd0qF7XRCf8O6n/hj0Ik+AxD9PoYk24BEHQOlzxeRh3EDpGmjw
kLp+rHLm5ytTWlFhNNkeErJcUqh6fe0A+YAyBFDNALO86kYyB+xWtFjT9G2bVqL06zUa7fqJlM5W
bTYauHyW0+O/Hs4SrTlItAPwhBnKeZeq6HlOVAE9CpQ/vu57qBEAIQ4JZ/vPxBcIumJwhgII60EU
oTwLY0tbMh+UXjYAeAEhy0G6bCtqVKkrEHn5BWzp62QCq/22LEfegNXO3h/8UqzPpl40a5uM1zNs
EndbS3Ud5zC5k4V6L9skObJ8ufr7hr61Ltqdp7YnYC2AIfx5htQkIfAQwzUt4TK/86HgD3OGmS+d
gycmY3tQPMYHrzjKf1/49d0vIU15smgHje6kBfjnwl04bR4bKxo6TfMx8v12jHPneFUUIrw0enrz
K4FBOA1D0aHKTzfpP0+STRbAWc0iGgN7b7hruMhUuZHhvnfrQz/O4wdVyrXufXZJgeGtz4QU1//G
RHijzn5XsvgYdhFB3wxpiFRQ+uQwtttyVFMoLxyhN5eCiXgOuMXvAHT2kTxFFO3MaUeLBM4tTjVp
MNEHMg6X5Jje2k9MXDAZAPMZLdzzyDPyUvBACxRibVTpIjOHIfC6MW0cffLJEB/WOHU72JdfYqeg
3DxVC2eVL5JeFNgYgiGNOleeMn42tG8XNGsxOPVJhbIjotU8ADRTGRZJ+821YcvqNllWBCGchnHn
6KjJLlh4vKOY+S9VYrclq0YejE8R/DPaimfJCFW/eSZHGbhsrFU7iqHKYTj/awrw/kKOjtDnNe8K
VeflUsrK6HIEwanEEKYaSG6BvgSQb67XDnisXSxZh3U6tsxXMN5WA1JLm3zzoh/lcfFtMe9i6xJb
uwH/JBbqA1huSbjqVvM09Fch8F2mlgONv3Qj19POWrbeZ91E+cFRF3xL17S8UhntTRUtXVccKL66
gXAnKWoLln1coxPFTENOsWVXAmi4GwIOVQz8wREs7rCFx9BoKqsRatxtNZdoHFfGtwR6joz84n1H
p1r5PnnJZ5CBjr3U9qElAGTsCFmTD7nkPIRUMp/hS+ZR5FWrRrvyAGlG8eRp5GEelofdzVZ0EdmT
ODA/4APYn3p/Vlw7bnNyM4xFx6o5zvxctyTwx35Ixui+WLPwts/COblhEJD9hNw/fvRbN39XshNf
QZabvsPtDWYCohPTNxpEvbzm4Uy6nVLM/IwCGF7VYSfUzSpaPBXhhGLCROH6gIdlGg7Ojewdh/o/
BdVPls8DfEPDHbFdJmofe+hI+lEFaRVqB0DIJqfgxxig6VH51kzrTblOyVAHLozf2WSOCRQiWjHX
Vrgkb5YkVzCmAFwQ8E6yAJ9vUpEUFcS77aeImfY+Wnvb7aaB2C+cBcvJkrXPaV0sXtyNqEReYo5k
r+oGGFdDIqHrn0M3s74e9ZIkd7EDhr0SVKihSoteuR0UMeRnP5Wtrtdy89eToXbYDVLqo09URoCh
aIeuGjanPgpPw7EyY7vYGlIe2H0qoG8JU+yQvBDkYLCyE1s4VZmjy+cMNNP2WmKxH7B2T2TtJIX/
HaphPPo5dPae55VuNz1EyX+CfYrHqi8B2W2k5Ggj9CCY9U2SO/3OlEmQVyYsp7CimWV7g052XvE2
db8gdNF+KZekAOt4c8E+Ht36eYrF1tWBVpnBnrQhElAgQ4DTAAkI20q7tc4HUdLKuaAzEHeH1CGU
T2XU7dfQK11LEveyVrLQ6yMEm7asETPNJJRndXY7iRlGDyQIwu90DhVsnwBkOc5J3OO1G/r+hx+B
OKxWKYMblnj63JbB+gR9FXRNCF/WqO6hTHTHo23SddIXHfkR5l2Zv1t7vzUD2ux+R/LRzlVEhmWs
t3ZLuALlTEPufoVRMMOvgaK6VtTDmc05CN/dbfj3vpIhiMhjGy8JeB3GdogNNofw+9HH0cCeWGBG
ZisYqKffpbN5vh/yTOhfcLKD4+yUbDZsBqTwDy7iLlQ1EawlNf6IVl/jmkx91eWWzfe0jzZfwaxt
vs2nPoCq0qDhfAljiol/SQMC368lUmqupzzIj1TKyVcuCo2pwaNuzQe/kGQ96Im6vpqDLX0BepHe
ESYyllQAd6zvwHiGYtM4G9yxYpgXcAxyIfvvpe2A7ZFx5/gDKE+qmCo95ix6D4n53tRbxruPg4uC
sspJ53sAliLvIHAB6jAGgcEM306zWL1jVCRJVaxs7Q5l4t3nNKVtVuU9LcAc3gIkanjac7aXEIOL
9tsGdYL9Gmkd365Jx+WL3yLaPiUTU+a9bjV5gsQfXoeqJFbfpzyOuztb9LP7KYI2UjcFWlvsPg8X
EX+xlMfFXeGHPtqhhxa8HwY2CAQESjL4jZpEQEt8iZOarD3vDgam0C+lyN1tOvezhaoVYsw+H1Kf
X5W5HpG9d46NoH2MeqtVxjP8iF1gQEvOZntIWDvzPXgSndnJNncvLOrC5G7OpPy1gJ62wfUdiMC6
b5WL77jcxMchWGx7ndEhBPkk64r3uQsj2WBcJiFUTZz+lblcZfAFZOvHwDovaoecr7tltluyfYm/
J9ltrgSGhqzRQK/DrPUFhKpQ716JgGzzDVAICJYbNeYmIV1Kv6/Wa76bVLptOyLEMFShNX383pxU
E9/hAI59DdcQEYy1DHHc7nMkXPoARdt4+ixWEZeHbOizEWQQkthqAtMpf2+jOAjHOjNOArwO241l
5+dV55CV6qfV7AU+ZrwbDIVRa9i53sraWzMnVTe57AYNUQhEln7Ly30XyhVhM1hcVPMAb0e+x/x1
WB7HFWJNsIBNJxy5eG2LRrs0+SjycJ5u42XaaF/FCQ8/Z3Tc+E6RrIPt14RWg7+lbQDppToYt3xb
au5KsyEXKRjeTlDkBxnACBvEgpI2bcSW8leUCBY+CBGF/jMo55Q1UFBtx/2CwWKa7DMA9Yv9ZLJZ
nKxTs6lJ1iKIK2OBV8wh5hGt45eQbvMWVAxGef0+MIF3y70iINYcLOf9UBG4QfMXpIgxqfAqb/Pz
CGzQeIBV0mw/ZEE4rbUZRobgSIYt2s250vBwZluP9y6BcjpufqSTPS9cPsJIcpoGGFrA3brKt3wI
v5VdwXUFmmaW1DNbhhI9+jxWNYKYmitaJMtQL8uCu7xgnp7XYdwjENgQEAPgLIFkv7XAL8jd6lv2
4Hwm14a5dmV3MUxkbqZACA7lhFHcRmUfyCsJQZiwjmZBnz3HT1l3YdEL4DBg11fzDtLPjRXWATcQ
tOm6Y06WyzWg7tFUbTGdt3oRi/myap88eLWW8POd8gX9GtW5sGpDOh/RuEFOY/rOIsb52H52npVu
VyC5Siq+2PVBeZsGKDVDiGKsiKyfyhmWFJVgvXiIcobIK8GBZLABwdtRpY7E3bsutChkIgIiW9VT
25VgkUYuhYdEYWNSTyTe5N4C499DxHpW8X6FND5IX6qf4DiRrOuDWdSUYHzvuq7SLFsI4BBWeOBv
0RCoQBr19J52JWU/jeR2EbX2bQ9HZbTfVJ2KAulvxCX0o3AvCr4Xekmhi1ukhhwNYUl8JRQon1ep
iexwoEFr8bfD+EyuvF4mWWYfxmHNxh7pjzNtCYL0CEcKwlNV3o1EC3s3cEYc/rZhLuMqzreVFNVK
8mD8guR0HD7n46Dbh1aWFKEwRNY+A86Z9m648XO8oWcdL9ZeRW0m7ykA3XSXjz2zR9IWhk47/E/Q
gQ1IZYoWtzJ+56eMqiYLAPCCMUeBzAwxQpKKThFG5Uu6wZ9kLSV11eLh4HF1khwNduUqkvk9gOHk
Y4T/2nbY4BxGqyWIp6mRuAfDPg7X4rvOtqGtQDPQ+dVoKCShUTiCG5aUyCBvZlKaD/mGfmZDciDm
d1RRCeJaauz0MFgBvOSS5b+9pG0W7nKECVbBhckgIAV2Le+WjgW8Ynhh/C6a2u5HuuTFivvC02/x
3KZjPeclfTRITeLdSeUGBjIhX6tVlPAVQDHD7G7rItA9rCDmFuevDTC34RCvKDGJeDBJqZcDxDMA
5iwY6SE6bONfW88BxxswFX3fkXn5amfJ7+F0gn5w1xeruO0HQZCGjC1NK13ObrxioaGwOtfAGMYt
ayGPHPUJa1bMVkRTDj76mPYsnypLVvgtTl6oBzHFZq4DQaayhr12/G5c4L9d8Q1ezQcUXOPPbbPy
pnRFMVwtUsxfApjt3fG15ARXDnZOSCIi/BuZL1dz1fX53vRJ8KCIcgjELCmODtDKnz3AqeqxmF38
gIOZTKgZKJQe0MJhyPREfw1wQ/uRyECaqkch8b7tW4q8vpv0B3wWYTc5g15PhRcxfFhggBLVKojs
XZkBtYi812ztTaYX8tmESGbxKe1qr/ia6WRnknRGEirZ9hmUO9z4pHQrOaAamNrjWED1tVokfp9d
odvpga/jlFe949ShD+ax2yGevJtwjsMfitAezy3o3c8O7+PPQNNCH1Zb8rvFjnjgCufDrhIe4afB
VSBf4EBlFTRkQg9qj01TUXelntNq7bg74NLZrYpoFx0LiBKjZzQXdL+1iQCHfAl9XCcEkNSmT3x0
qzuc0Qrt2FZW3IhN1mjBtuqqnAlRO2x0ljVpzINrlBUB3Wd6yn4wF8CFbvOT7FA9b6LHCwMsYg3r
o9LcIyEDWY4qk0Z7gxeg2KGmYy921QuQVF5wdejTvn22m+MoGRxP0gZu0hlMkmIY6SWoail86Fk8
VSUI6etTYooIaSfUCG+G2OC/DU/GUFQ4Ciqr+20Vhw2i2qBBdeB9v3c+Cn8AY5a5mo55r/YyBSYU
r/NAOe5vlxm8C1n0o89LQcF2j5Dr922mIpTvKXATGl3KpbaZiMWOgyfQV5Fm3VyxRXlSCw0XXLSK
PFqq2TzDPjlQBCbxo8m+e+ampcGzTQ0eZjFGFSSqRnLQIKT1jVpG7huX5uo4dBq6foHy7YofGE2V
K8YzzatommCglBHKpvulFcO9DEVuKzoMZXEHEWtx5YVMPoMS1bpKz0abaqNl8sSZDQf0drptx8Tp
bUhcDFhmGE7I7mOOLli9uNy9z4iJWeUyRvi1GjFJrDJOyAegziBpaAZeft6QRt7yiUbfQiOgm7J1
2XR6U7dxqKGjkjzGCiyQd1xlw3dOAqH2G5Lbl2XDY1wL/Im/NFDBiCQg2N7NEqOlCsmi7a7WWDvs
ZxJ0uoJQSWyxt2mKBCKdtruU5htOaUeQtqgt+4aJv6fXwihg1bK5IL6G+laK0RhJZQ7d3QW2Vhx8
BrxjGWRa752a1xwdHHRYHrY86V0F8Lt5jOFluO3ncNEvsl9A0CvSpURKtbQQU1DwMnk+VSd44RC2
5z1KX/8Tr0HU7YJUdfA5EA67khVLt0/hFvh9W6BeupNUB+UNsSx+AAQxelJDGbI69Ks7Yn7JUEHl
OX+Exv8KX8M4gyE9QKLQqIVwnfkYtaR7jsGPfLGLLTGJbgd9WGyCtwrlG8pygkoYCpemHK/7YvOm
sqrg8ETTg2gR1KP1BQ9Aoet+cvO3RIcn2ezOUYx4bV88yCIEnwSuxfKHJjOUB4kszYgGyNbyKqNw
VGk3HUfVsmyJrAK9juEhEUgIKuzx9H0IuXIV95lbkN4W+kNeaHubwtNaVwrH4WHSXHzu1jV+wVCr
vUI6G8zV0kqOBMRkx37exi+zh5d5NYwlGgYqGSVa5EB3Yk6bW0jowjE7urad6LpDIiECi44ButpV
IKNFHZaSItbxGerjxwxsjKHGKGhkjbYhqoJQ6vjeynwNKsucn/DhJLrCZii6MxBqh8MKbuhTxsIU
z6xMxn5HV1g+1QDGwFtxSe3wjOZLHiIhoct7zmms9mwmcK7mcxb+TDHIphUbuAA3uxDmWY6QUqiG
aUL9ukxLcT9Nk07rUvLoKQnC6Fsp2BzVi53iH1aU+pHj1G91Osb+uljpkJ+EbyMAs6CbEKMdmerr
CZBiOKRxS/ZsRY1brUji56qPiiVr8qGdA2Rps1wRoYbuSwo0yOexjPovhodoQ5hwpenetsP8bDzT
70sOZltlyszEu3RIs68tW8D8gkMhzmlLk/C5I31yOwP1NtchC6IBTBZPfxazRlLoUEchGMRp+DVL
2ICeFvUU+dM8mtusi3SAor3fbuM131gNBT3AsOJSZx8iw8kx7n3/RaUT1Q0zafaCnGvFbQzG7MmA
MTnAjm7tP6Nry58xboZpIY5nepzb3Ha1BIUMZsjg1zB4hjuAusDM0M9rBBPhqsdGzxUE9Vm679FT
0xUewIFe0UFHyKFaiUJuMIs/yDaWXaNFSq7GvKNhJXoN6bipcAE0UtvpFLeBGH6AurZS1QZ66M+F
jebF65GbShUF5NcSiwZ5nZOYvt9QmIh6NeP4I4SgpWhwrtKXFcH5E3Fef8JHxGhFdCnyCMjKIIwK
MQ5TnXd9MDdbElkc7pzDJ62fTFigI4EJXRXEpQ9gdZWNpwexGI6DnxELZpd0D2VAOauz3M673nvX
1p50eIpmlEUvEQRXV1BJVHqUTgLdjGKHfLIcOJ37tEd5WOPZtpCLNFZOu9UysdQSwSc/hl23xO/K
aBPrKSsE6QN6i8UKnE+BoJk41hVXE1q8KPJ0Rth1gpajaCzj4npIFu/3MgxsWUUyTJfaZX6I6iIM
BowrwKj2VWyy/DvAFhOaIiBwIfPEH3UoIvSVDyWP5qSmGGbMFfLB/kYkbRLcJRw1P3QEy2CoCgvt
+KqkKRkPOe/aruqkT9EIN3x8mj00JnZOQ++7srJ07AENe/rNxiyGSj/E7d5ZmUa2yjaVPcydS+f3
eTDzn1Fh2m7PThOziuKtL0ES0GSqNzi5H6xxXDTj6uXTBBciVBhLjjy+RcIxAY2TlXe6XBUEg6yd
73kC9d1DB+QVch6RAh7VBwmIWWjMEaAqo257H6sZsnCwkONfkQSh+AvaIV9vbImGTJVTaZ4gyIK6
xYoldzs+cH2kKtFfu4K0H926zNmpg6yHG4spRFHPHBVNvUHS6zpXsMLF5RgxAitVCX/7BQmaPCwy
LSDKi4bdV4E+yCMNckhxjHjtS3zukIpdOEeRA2eudXc0WXJxs6IHE1WkHdBoU0UafF1QXjywLbUf
Rr/27zTE2RCdC118wIXCrzMUbX+jcT3HirKo4Nc5GldTHZZB0B37mCbA49pBnaqLzOOfDPwNJFMp
3nZB0My2BJUhQSnBPXK5FTZBMCQrIGRSk7AbOISLeHog1MfLQageWynzTD8ifKh3WomF41kIZraD
XmfUJOmoEjS1fHSHJM7jKrGIp8XtNKBhejuhcruGpweFnA6cvB7TOVq/OeVsd11ayIrvqDPxFQRF
WV7PGFwMtW7T4iUY0+iBItbgCg/U9o3Il/LjMMoITdlO5V/XdgSycC5tgfPVuvypNxNEBts+S3ml
5ASicld2va+KfsjZoZtj2CKGBboCuF8QdWlGBaVCNPdStIaSKXfmlMwWB6HRy9stfIw+OELEx5Q6
cj+PIfSIkilEGxgy5Cu4mOgSQmNF8aEuXVCmlS0Z+zJZ15or4F/pY4cx5Y+160GAQGMJZRH8rkO5
L6ZWhE2myvRBWYe7wRbcKjz1ZEGXExlnuPMZGx5zjMJ+kXj0vEJ/BpkJpWi6VgWVACOIjabP0Jvn
z1CJAbRxG7i7otui+lutHOrNGG8ACpgsX67Rh5NpNdHcdI8qMTikqZr0BWTpa9AEwL8n0ARmiQC0
nrMV2nCcRj1mGEE7gtwLPoz7ITRRvUmWfuDULB//Pnl+AxKJBclvnk+Sgepyhrw0woLXF4eiyTu1
3ietgWexGRHLzFpCPL5HUw2lxVFCz2nHAl/uneTBhfH3K1om4AXgKELMDAB1gBmKMwgRDrtlqJMk
0NztdLPhjDy50vY/4aaRw/534kglGeypu8pvDO8P0ueR7tJobq/B0kS79u+b8hofA9488FMnQWv8
DucmDBZmlJKNVDQxbdUtCnn9YUxkd0Hv4K2fGj5fGBujaAEb+mznt1UVPfWhbAQq4CswCvU+x7Bm
L4A+3JlMhf/8VYD8gPUK7THoD7yS0GWYio6ClqophQe5mw3zDeYe4YXB+xtIGBC84UMHBQD8oq/4
j9JuSbFI2YRmQiCQuXjR2zh9SNtsqcdt7eopGJenv/9gb0z7IS0UQlz5RAkA5fDPaT8a1DMAU4Vs
NjbOtS6W5IqUut0bptUFFOGbF+ZEc4XmGCAbr5gHgSiyDbB51RBGPw1O+0Pivakx24OgdJy1VzEU
Ofc6i8wnnWzQyxCx/ldBoNN9+e/fcHZfaBzQZLYlvnfhIQb1TqhbFoj4AsDoDWQDjglQhCkQBpBy
O4EP/oMUCXPh+xVtkQZrZRVqARDQU+gG7+zmyTPmM8gSeO/ZV6Bpsgv7/NbtwA6fJAJOokfnZtI5
xLERlbhqlCDutgMLvR5WNgFPMAzfbICZ8t+P0JvrgcYEuV0gw5NzpfBuAGk8EJNqplCsDbr2cw2r
umz/m3vvhL0kPfZKEuD3b5gCcAGISo4AfApC/9ncPM1oCAlA1bRSDFCzXrFSreO0vYXzCr+flsS+
NwYTO0U1AVocdhNN0gdbVsXEFw3VMr0GTy/+/Pd9eB37cLRyOFvAWgw/eXx2tJxKE+jZd6qBZVT/
LXD99j1ol0uiHW/uNkQtANkGZAal+Z8fz9xiUQjGwJNtaAV0ZaAf+mjGsBrF3t2E3OJC7HsjKoEt
fPK0AbIL7eIz5BHLxjH1JJcg2UflMXYOdpVMpeigAe0FOb/0ccsn7S/gVF99JRwlQHrBEYadBayX
z5BW29hHBBmsaowa2pc85f0nUKHW+yFatuNKxHCJ7/86OP1eMYcoKBDVUHU9C4RMLuUEtxXd5Knl
R4w4yAciSrTRig2SsgB210rgeK+rRQsvyoGqkEDC/P0EvYoap78hgdAWcLNARJ7jrO3kCedrgIMd
5lnF1q247uFlsLMevXclaLwvwqGo+SjcBSuIt/YbbBxsOfRu8AecnSqM1BIozIAi26pUXDk70gbY
FFMN6zw3HJ4bzd+/9M31ToqGwApCTOI8d8ITusIrROoGIv78e8FOuqg56qpnKEdAyyHeJnshKr46
x9hbCM6h3QtdGFCQzrBmiywxEAS0G3Qqv1VwMjQPngGv0gVE3gDtkN8DUpFfCAmvXtfTosC+n4SE
gLAtzxbtnFfF6Ihu3FCoqiyB79aYYgIhKNjh7zv61ved3m+scoIwlGc3BvOLmGBiopouD8VYpYEc
5RVsyqOiSrbQHlA+9N8UNvfCur8vxh84OnwjhGGAm8dFhUP42dHRHtgSIISGJgBb7L1FGYvWWOmz
WvA52cAF7c0ntPx4Mw60+AwkskL971t6ywDJwniCog6CSk/xxFjUFpWIMfz8f0QT8KNOmSJGEoAa
/xkzkYEmnmWtbooBEvcBemoNEMfDoSjRAWLb6i/oHrx1utFWBcr+pB+FJ/HP9Wg5WklmKPMM87jW
6SrYfgkYuSHC9Q2j/BIb9pWYB1RIkddg96GxmkLR6WzBIZOYiko7NO1M0H0O2+0dkgu63LTQKHvI
12yzzbSy5KsN4vyeh0q+y2I/taCob+RxMIC7//uWR/AqRT5wYmNCIPvPLfB2GL1R7dBQgeSyNHq4
kmpgjVQi2udTdkmK/42bFkEdFVqZBIITcH75cz10LhJFwxlbzpPuyk32OV0z2hS5/1fbROw1VjrJ
5kJXDySAs5U20kKNLMbkhCNbNlUWdslLyYAS+j/mzmS5biTN0q9SFntEYx7aKmuB4Q6cZ5HcwCSS
gmMeHPPT9wdlVJdIqYKdtWqzXKSCvMQF4HC4//853/n75/nXd8E2flyE4xvhkW3BhxOa3A5QcN5G
edWoO0Q/lQ/anSjutZh8w0Kr0caOcWTL0O3+/si/7ik3gwiyXGYSPGHqxwUkmU5e7UxGGxl0JdlE
5+gzHEeEPYimMWoG0z72NZAYXbDOMXuvuRTtIB/ZIk1vf/9Vfr2rGvEzSNnxRfMk6dvPf1rp5ROb
SRVtRrRqbnwgXWb+7mHTuZp6q/0MZf3bYzmUDyyNuj/Zfe+PRf/RRfnMsdxW7f1iNtTdD8jNvCx5
9K+fFk5KFotwoFkwf5irSUhs6tW12khdJIHnjlEc9bi8z7U2+2R2/mVNyq3khBxIUSpk148zER0T
A7mrx62c81X61IZRiQqZNJ+FwG5f+f1bYDsQlw5ZPNv+j1tyLGLtZA5ZFw3d8iB7+07B9xCuYyYj
y27mcDUoQjmbDqFV2vyTEfu7W8cpUgABQY7t7cOGQNbIjcTKWU5K4e06GjVHhEnpIe/W5pND/fqa
BfhMG4vngq0dK+P3owS/gdaglOkiJ7P6XdGo9tXCyilSnbhBY8MeyaLj5nWfVDx++0z+fNwPy3Dd
boWauxy3xpZDt3hMjmXpaju9Iqa+slL0qJrTHQni9XjD9N3tanbu18rG/PjJxPSbi81GjzoRa0Kq
IR+9M6uZdKXISRqY28EO0KKrJ07ZiLDtvM/8cb8ZvQxZhq9G3AG39sPFLhNLCjboXbTQWw2pOfWn
NaXu53/5adyYC6CQDA5E4eX9LbVpw/B+bLtIkbLaN+Miogp7vz9X2mcA0l8XBjiK2dGwe8M7xhT7
/lC16mmJ2+o8JW3RRW6R0miRRvU281D57ryWn2Gdf3vADUvMOei4jD+8hoU7a2hDHNB8BpBFEvvS
sMitV5QF+A6svPjk6fjd2GDyJAbc3WikH7Mz437rA8CCg4yQGEFaWSpVj0IF9bSIT56I340NC4Au
HkPeDsZH1xoKamcuvE5GHVf7WptgSoWeDV/gk/3v747Dqpp9A6wWom0/zC3LkDYiz5MuEr0LYDHu
L7CAdId/fQjC/9LY+1kb1+7DQQY2tAo5sV00Ca8Ma1oGu8QZ1tCqeM7//lC/mcBIUYCY5LG04MQ+
TCRSs/qxmxsZlabB1s4TyS5OJXqXMZ3PCyAkwZCOzSevod+MCw66FRhRyrJJ2X7+03u8VnLRjNkk
I61k5+51U3fAoHLVLFL7nxzJUV2Y9ExSRHa/P5KGn7CaPAD5bqaOJ1PuciS8wsHktp/tKn4zMriM
8ICcDUiAlfD9oeiNVhsYU0bFMrVX9KIc3+yt8ZNx/psnmNeaxsKEsqln/aA8/3Tp7Ir073k1GedF
vkSZqMWhog8XJjYtQGrJ/4Nl0Mau4vJhBUXjs61LfzqeHktDK5ahj2qBzXtQybttK5aBWSnmfxYd
/tfL/L+Tt/rqn8sD+R//zr9f6mahKy76D//8j8vmrbrtu7e3/vxr8+/bR//vr77/4H+cpy9dLevv
/cffevch/v5fxw+/9l/f/SOq+rRfroe3brl5kxQefxyAb7r95v/rD//t7cdfuVuat3/88VIPFSnE
N29JWld//PWj4+s//vhR8P1fP//9v3548bXkc+dfi/7rL7//9lX2fNT8E2Mx/SsT6qTO6GLYTW9/
/YQZFZqdvhVNNNYgf/wbuVC9+Mcfhv0n656tLsqinRLS5vuUNRBQfmT9ScVjS8QgHGkbp+4f//m9
3t2h/7pj/1YN5VWdVr38xx8civv/00IPoB27Arib9JvoiUAtfD8+1CkplQRJqE+104dQQ3nVDHGB
YTcYrit60enytTeMK634uoord7gf6n2vIyRaxLU6ZPSCUXVnZyXtVEhKU5z7tTx06gMz/MHIVcpq
WoTLjoixAmj/wdWuV72nR/C4Nud2mgXboafmjqZwr+XBeKo0L7UIPSXSlkNyb8/XarF3uru6DMsR
MOlcHXscIwbScx33Rx2HdX1Y2wKLwN6OUZ+J7qTmPzmFGtrp0SUtBPGjr7YZyv+3Aj5eZxG5LK8a
WrQ9zqb6yt6U0G13O1ZZmDffVwSUsfe44PgAB/tNi5fLXl2OiKd9dDT+BIfIMs5z+q6p0qHtfHTz
bxjMUWchIkmxTrDUsLfEdGpDk8c2HYlz/qI3zVlt3aqxvhfjV1JGHyw3ieZ42lkLC3lQyocyfvDG
aoerYgdA5DRB8+QYyU6btaNSj1zEfjdp465G/dkraZg7zWGqF6Bj3+ep3I84h5zrJX022+MoZt+s
n4bkVLSpbxEnoOb0C7qLMm0DYzMdxH0wxS+l7peoZSwU3+qbtr64K8v8rxqayb4zmNuHQCzfrJX6
TpJeETR5h+ktyp0Dip+oy/O9KhesfI9qSg0X98bQTJFiKiCh+/OYRlChQVoQkUAwO2uhVxVBsub7
MRku54pLblIXlPMuN7RgEMZ+wRfY2EPUNWPkzM0F4Ss+rXxNryO1mCIhJFpgPdBcOBXtV6qnm4LK
nwiFVU+nUZygQNxnKxTbIQvHJT1tYGCv9a3R+nP2WmF+bLOERK8JN99xdk2/657VOQ31usAMuvio
KtBi2txfYz9LxrdVRBXmO1RRyOsRyybyiJ9VqVWUPNXenJwzuxxPHawAgPeDpkr3q4vg2wqw+iUo
RSu9OEnsh3F8atYGhOF5IXEXCL4DT8J2xMR6RsMf1CgMyuopxzsmZ0aqQQzrizNPEVpaBDMz8em4
n9mM4DIJR/R0q8h96P6BZSo7+tM7M10PFd6v0pv49kmwanMIax8+90uZp4cKIh5r3yUsqiRAVbtr
Zw3R6owPTQ8K58ruOHH1bNRum3y+LD9Dd/+oLvwywWzdVlZw4Iw+diR5I+ke7qHB14vvgE3wV9/n
E/cyLnf2FK76VYJdy1O0cO3cM7PNjgvNCW0E/LXOOyWe9nUR72a72SEH342J7SfmVRmLHRkJfMwJ
Gu1bNd+shb/SjXsTehakfEZrAw0FqrkgjKl3U1b4Xe75+nhai5u13dWOEpS6CBYXhcyU+47xvKTI
HWffVR/owUQ6T7NN82V0ecZb313PbPNVwMnOKuXUlqdtWYeFPGbiq+H5EtXbmO+V6a7gS1SuRGMK
MNm+lOKm7KkYzp+sij62zP45a/90UbdVxk9v9YFkFRKKuKh4utQ+vwIRFYoGSwb9qbJ6XhBsVeoj
MtDV3WsLGy70J3+/7vwR9PTxvpp0tSkSUaHjLfX+K1SjoriohgZ0i05k2Jm/iCCfw0ReFSLM7G+r
4WNUXoUTWV2kuoGl31BoqpTH1jnOcZTXl0wVqv6gpmc89cpynK3TBK0MVlG01ap9aNSByfRfK+Vu
F45tGug/Z/vmYFref2uNEZNqXoES3Ps29EU4qHawOmdLvn5yfT7U+/46EDqOjZ5q0jJ9fyCs2MWg
wsLAOhagIXcRvW9O3j3Ku6T97Fg/cm/e3QzqThTDWUdsFXHt44ZjclVsK7EYqMac4U+6cWLtmMrp
kJT1YcRzuqnTK0/4WmY8TjgSqfTuNeuY15GFWSWfzgvHQWW8oqpfsntXYlBiM5lkFfrn8guQmTDh
PS8wvPtqiT+ovs2SMpyMB8HDO6X9q0K/mPkfkVd7TEcVKTSz+dD4TXIxyRfNTPe9tVzhKpPudD7b
3cl8aarXrTtEBiK0ZLnuhOY7GvGZ9vcFqGtnwEfhwUTm5rtZ548LtsHVC7y4eR5R4dTqfDbjSTY1
ppJpjpyuOOjJQ4GjDMfksSEyUhFEgRTAy7+XCq5TedKJvSudgFGBv3imC3ehoWVEPp+UJNJoGmsV
3XfbjnCGO7U4pi4+6v7gVNc1MnrDaXZTiqfewTnAZXCexqTbTc0XxXrYXsO4ZffW8oXOh2/QJIjL
9YDiGDnnLcrAAD0mKt/zacaCtLxqmNjJQLVX/ATK3ZIh5CteF7c8QQIDLOVkGUY/97672iuoYd9Q
I6VNEd5/hUUbCOfS0W6y8nLsD4N6zPubkTeHTQ+sVb4k+RiquIp5A5T1l37wwta1AiSLALCbQOpn
EwT7LA8UIgRLtL2FOyAFW/arsYQoxAIEc5HJoq2nUZnMoaxnZs/FV+wpwD7U0lXobM+HkYD+zDj2
a3nnFv1eJPiVipQky3Ei2NU8zPjtZZ8FWX1YOHkD86HHq20dBobUi97y3Bfa6apFtWYEXnoQ3T4p
dJIatb2zvGQCLQULHoPnpNaZ73n3kcxlJWdodsLaFJHJ2ozDVcKOvM48ZiOq+O4hd9aTyT7R5b4y
9lJYflXnEGceNNiYI/4lx77qoSjQ/z1sr1QDqWY5ZyHOvD3M8INKYGRR2IFnX1jpazzE13MexYXF
M9PvGXo7Nd+V+qOLJ0m3+NiQHIzZ3CeWG4zW6YjYMV/EiZV5x82eMLm2n6MaFLTEOoTveIlX3bot
jPvRGs8NE6WmY59ozT5O7jcIV+sa/lZjkTg/3QJERuqX8U3OmbjKlYg17H7X7fAyoeexuikYyUsg
9nVcWBKgn53wgLryRHoxa5gs1Mvvw2SzHrERMOs3ldlFRQNNBW2i3nyv1YPd3zQYtzMjnHi2YkPz
J1PDUIPmPXlMx4mxmkGwUHxc0UfhXbH8m9y31S4DV7Cu8wKcGiRkP7Tu5WBpobUeDFZcpcFLvPR4
USt3VvplmO9UAxCEy92ZxG1e6D7OxECr+qDTL2NVQeveHQb5otTcL/NxAg0sMEvSoj6BcXu7LSkn
6s0DQq1Sjr4pxp1oXir5pcmbg85ac8kv4Ujv+uFJTcU93vRwlWpg0+xmfWfIgxKfSy9K3IfR4U3Z
QaxKvusNS00LW0yKMh9Zs1v7LLqJpPGXXvVrfJhGaQfT7DBUrwp83AbKVGO5WVmOusMXRz9PmGbl
+CXWbB8DWUA3POjNNQKHElTuHC76Y62eSCVqLJ75EUxqfayqEb14vzP0K+2QiwFQBt2Wh1YRJ6CD
4GPkOEfHaIqLwE2taNtKDFpx6ThJZLfLzkCPDMATlWWP8bfyx8EMS1GESpFivV58NZaXreYGiT0f
MggkhX00OtYt9kYH5zGGhMGO3ytbAtTxfUwPQ3avVd8r1kpKhpDJLkIawscYg2eaPUhHjdYaA/tt
Mb9abHvaesCch+ZmuVEUG5DheiJKm0pgg5+gu1bkTQumJ6b5XjlI+jszsNNDuk4hNUw/wbuqV4u/
GnPkVre8GqSGbL4v7tTpVHSMUhAG7mmrfNWm6sdX6es+1JSrfEJCwH6FQL7I7vimdceySqJ4fJkm
K3A1Hlu1Cw1Ga09Fcm6izf2KInrHQNoJVrWJhr+B91DOztbtAOBYFm7UL9ZyW2JqcyUu9bw+ydxX
ohO2KW+ItVM25PskFcRowT8JnG/uejJ6h8lEIGOdU2g5jfv7XD1AVfTHbp+Ph1F9mjYzWn/Wgi9o
8HVZ5qVi7Wc9yKfrTgnT8ZCo+yY+MfszY77Fa97Gh4JVgauBWGigvZQB9LGDRKZLGKqcH2P2Xqx9
PETd+ACZC04bLNiZTc//ea0emu04ZXFRdtmzErf+aLXPyGCCeKiC7KGtZejmhKc4+k7Od52TnOHV
CXGl+Z46+2qGn5EQpGG+zHFFT9MALgPzcuNcAEsJ+qndrWL1u7F+dmm4jDp0nPa0n7KoWHcme9g8
StT5TquPtX0x5k+j86zpxb3W2YGpfcd55y/rDr17SHeaphvjdN0JEfurysZE6OH6PI8dYqNdXAUx
GyKRHo1h9ZU4ct0N2Y27Cwe4iofRYQLPmYnIhfKuV24YAOoAKQjYR97amxcZefXK1rWxcSuFM74W
T+cZ7fpdC/AEi0sotJOOydRq9mVvHEbtfvXMa722IsjPPCz5Pu/G3ex6BKwoX1qm+qkedwvbK9Hc
zvIMGAwEFlgycXOmFbeSt3KP1cmdROQ5j2zuLwyXOkl7H89virJcSKM8KuYUIDz1F5l/V1PLb0mZ
WMWx8iKqEtyYJ8UY0HV7UZXy4GHYIFrm3MMfFc9MxPkQWjHb+bsJAFCJxnomCFMa7FcY1g3Oi24m
MofzB28RNSLxNbOiY90HdZvshyrDxIfVjuhSd81PVvziHqSRcoyjbFYiW/UVyLwIDYO5Ckquj7rG
ERnb+KSYR7i6G9DMikde7tW5rjeRLQTF0DUsRouwBd7nTYEXuAwr9QCR6KRXTR8tOtFhaYRNLjLq
U6K78DkERW6yONmQR1ZQqjNm0CIU1FX6+Hs7l6HUi4OoYjqlV7N30tgdrXAAJDnnYsBnWfcJOHeH
kg/J2Puy03wX//Rarme4SBgq2duoWsEId4Ik0j3EnYMpCywr7oXYVimGvMzS+d5o1DA1D9pS7hY8
4k3B6FGbczOpwzrGMh/XYT484FsLBqLA7JiRmvmjYoR2Nl8UWN7dvDxv+suSdvlQ0h7bdq1z9VXP
2ouhS456l6O3wHydo6cvh1fJlEnq3QnO02NiJzvXnNiudsHcXqH1jbDi7zJ7PXosRPELuE0SOXb5
aiBrHJn220qj6PIs53mno0LIuY+4msIYmcBSQpXRWX1yjVxrs43vmIx79ZS4oHBWZh/zyM60n0r3
dujNgDhHJtpHRrMZB9qiYv+TftZjhyJjJ09EWMTPUmNlAkPBXNgq1ysuoIdOX3cVdu6ivl+rezYF
Oo1Iwmp3ZrEyh+265mtSOPtqPC9X5THp8pPB1E7b7DFxH8ucJeU07qfl3JhrsqRkcalM3cVkyCOd
uH2qT3uKcJZZnIwsncoqvfmxGf2XKs+UAPnfx2LyuwL0f1tyfvdb+7d6K+vKj3/q/8O6tM2u878v
Sx8paH6tXn8uTG8f+GddWrH+RMjjsB1mH0w3jNCi/yxMK5r6J+C/LR4KETAhjh6f+qsybVl/0mei
s7rxTfmow6f+qkxb2p/k6CKDsEnQcvi89a9Upt/3SWjQobxFgEanmN48vdVtf/1ThUPDXCLl0mFk
1PUnOobrzoNfxG6OcHercj4rZ/zIu/qvHfQ/j8c3pwWJYh8hx4dWbq67eF0Ex9v8xnhRYzzwjY5E
c+Stsuvtsd97sVZTKbK6UAgK2JnVAlLpzfrYyGo56af5Zraa/CQtBi2kCpzDcJHkhv10C/+q4P9c
sX/fevvxPS2V8DR26ETU0bR/f108r15XKohNkDrdc1tP4kQYrUeVvm0/IfD/egdAyno2R9s4/L/4
F2g0a+oqcTeOnmj30zzbez2jQTBmbv2Mc8r65My2TsP7O0CfGWklshakLdBD359Zqhdp2ems8iCN
68GSrWwH8oq3ksiXc9qAnZ8aivtJ6eQ3JwlehaMRoG4jev8g3SmyopTFtoyvDEqCSlFSspB5HnbD
0h6MWvn+93fvR5bAx5NkiOg8WHB0iW16f5K97LDRpXkbmGsFwkvSGr4XcDQqv1Yr+ZgheWV1DObq
loKDhu9o7ezbtnCtV0etCzJzjSbDuLV0GsCTRlhoLZUBcx3nsM5hnJn2XaGNxouYKvW5TS3IO42+
urdZSUn08Pcn87trxwChrIuPA0nhhy5wl7ZkTIsGnB8GvbMKzMC+lPN6VibUlUBO2dHfH+/XoY9B
CA/ENkCwJH2U/FpZ3Tiq8GDYqGl7qtSxc9SLTI26Vn4mH99uw/vbtDlaiNSwbGRQcGXf3yZSuWec
sjW4gyUDJel52cF1k+oTLcIHFRAP86aqYM7cCqjoHD8GDloWEKei4zCkmM1R1njQH7LY/TZT66ZC
ykIfRAaVfGGtWFHrfj8gNPN7PbY/SR345dlzKdBriH9cOpSb6eP9+SaO3SmDVcIuHGPgaXAt6GhU
1mkxs0ORgJ5DI/G0T6QL2wP97iJzUIMGJ61pyrE0xN8f1Jm6kT2TsinxjSwwePr9uKXFY/ZJTuvH
TvYE3LghqprPQj5/d+F18p9RuGHr2TRm7w/NotDAOsv5CrSneHpjL8gyobNJL/WzToFNDrpIv8js
Tj/F+A17JYNx5ILf+2T++d2FZ4wRM85FJ8n4g3xDGygL5DW11bxMZQAX4wzVM+hAme9tBFjXgCi0
Tx6jXy87akgyApltt9byR1EPKBbVqAAZBY5VNLTddAqGvWqdVFnCJtKp6V5g1wrEmHzqGHvfbN7G
O3r27WVONi56au3DbNvHitNOwq6DGlQyDIUOB/SgiT1a3/QBhEIeLnlRscvKRQRzpIswypakO+vJ
Jw2UX6aS7YtQLEfPsdH2PwbZzBmL+w4EJLe5A49YTXNgjbCps8n9LJ/nl6mEQ6HW2iTGm57/Yx5E
gbZP7y0HWgcux0NbFHFkGeryyU399SgMIp4mOg0kK/PCfj+gF02A3JqnCgaH2u31tExvZjgMn4zW
Xy8bDk2NqeoHaRflwPuj9No0u8kqYYk1DmVPUeZ7iFIUoMZK/+SEfn0weKUQBEvQAIJa1pPvDxVn
LSULg0MpIFqHaGrodpKgY0cl5vPAg/UzBkUi809Mm5gz+cPvZqUtEYU0NtYgSGy5pu8PvFqwCEH8
5lCeHHlCDkNNUaHVh6s0VZFF5ppMSRJQqfnIYYbrYRTGI7xC75Q9+MClILkouzAXlz1ztmZV6pvu
JqPQIQadUG2zFxwdNq9+cimXN6NsrUccJUp5TAD+nAtZJuwyc90EnSzYZOUyyQxEBFr1wGPAbl5Y
rpj3Ass07XTkZ+dw4RDoOVWvw27okusMQwxEVcdOoXy6gsZTrVMCp2RQZzfzsDaXjRzVr627mKwN
tAJK8YJVaobWI72bfsXPERl9taz0QHua46M66xAeweI/eIhMUKw2eQK/tGZT2DKrbxW/BmPVmsWt
dTCHRnmJ09l6YN1MLCILmvaxaFZ5lQ/SqgMoHc7BaVXzes1UqkrjlKgHKo6GdZYCAHuq6x7QhZuq
7be46Nx7yGEOuB1B5X8yjFkBGhD3ZjgP1jxQvYrVF4Tt+pNZIhW+anVhEGhLIlVJKSdfFJoms0Tk
APCmpsuTboU9u9uKB3jjYDUiU58iUCBaGwFRBfRMcpw4dypHv4cUhSlMoRi+UPMotDSwKgPF1rJM
oNuWwnLPFbJcKGyOUM/YrCfUy4axUYi7s/K0i8wsRh3tSWe4n3RIOGhXBPALIAXmk5xUN/HHBr04
tJFmBJcgx+65VMEAU6SuJZuImawTWB54d1ckhugldE0Kamhtc9HQYuZKkLZkBkyoE+jcajXNnTTg
V+wgbQDf81xns203hiWIPbfTMmhZMz6QLULhx80yQIt24w2UMKba4P+bavXFaxqqtp3XKU9FBXrD
Z4BP+I2qYaWz50CR6cthGOiRZ/OXrgF9h8OYKBTq4+r0NKFMB73iZfNXEKZO409V314JSy42pbm+
cVd/cNdE7EyzXS8WAWg/wu3Okj4b5mIvBrvtwdbgIwbVWcshtJckPtjLutg7YNIgZhurdfrATKV2
pYP4JfBp7DOPRFexEH8Gnus8nYr8+7g2bQIsaiy+FLY1XdmrOoABHPFWBNmSJxd6UQ05JWPdnXZJ
XG+VdfJjLptSN+7ViQV1tLh6cxSlUeYIeqnFluPkjTvPnonQmXrH/jZVY3Xhdm5a+ENTaRaNHsnA
TbpBSn+BHPXqjAOtIs+mxh2u3J9bbYJU7BMhs/lYCrG0oXAUKmrSbefjkKwtVaFltnB8QYimqpMJ
9TuXn8VP3zfAXNdl0r4vFNtUuqOwAyPCDSATQBjtaOPmBrId9IZwiXtXq8LJJCYwnCsVGBEgcWsT
P1Q88cJKzTMs2uiFALQNMlRMG0RkXxbocYYE7ktY0glBpmIpE1HMSgGfS/bN8i2DdGfAJGrTq15x
+9nvBzn1firhZvm2W9uPujLm0P1yzMNEaNOhcYq2NYN0bL3XQRs2jIJIlbuqz5frcmIxvx8bOxHB
1JR0+9WYtnVvmnt7ARsdMEuNT4rZeF/kygO1kexqzR+WakoDhzmOwlhTem+e24uV7RrdBIQt8BuF
u1B/FSifGIHgJMtAJkl9mwKzHSFe1rQ9jUWXZ3lBR5p9ulrYRLh29rWsJmYGG+KFDDr88vd6vyKr
zki6eLX6tX8G8VTX+2mUVn8k5TUOtUQVVtAbI+v23llmI8jyGsBalVZNkPTVPOymMcMfV+BbSgL6
1Op4FDC2L3MzNSUTQOZpgQUoFA+qtU3VmpiyvXBi8jjnIjG+6FPn3jVLjOHPWvTh2VudtjgalOnJ
XJoU8xGHKy1SkZeILEqd6A/QLUN73i8dKNxqlfmbcIR3zlPZPItxqV/sDCRjaMlNPtdoDoXZQkfH
NI+TspxSlRGXKnCEPFLtCl4V07P1upIXQGdIafTnIYeNFkDZaS6zvqWUPVbJUpFGCT1BI2EbOAUb
6nw32hbpZc5izu53budU3Ux9TqcwxpJMxRRO1LLBa/XXLE6Krd2Qd+FM3/ReKgppvsKhtAmqas6h
tE6DelJTj+qDohcAnfoymx7ZjeUxb5PVulyJLUeE1ZCndYhHCI5+qi6QMPiv6Bhar5uJcncnMjOb
2HoZXQ8UULzwMMCBtmM6/40OP3FyZ/bK5VgmDqrBuqPgnCk5yil1UY7tuFGlpnbGc97CwK0D0RD6
6cfZWp1l9iTViIJVShnXwUzmj8CyVl9Cilf2wCzyyzaf4wVHRVoo0Azj+H6hEgIHt2rh/bn02L7w
AuuZhScwSA1FCUGtPV6/2XlFQ5gRSstqUOEkzyX4Y4A7IyLBFfwkjfhaNZMQKYtHqbm0694fyxxq
CcRjuw2XykmPZSzt1XfKnHaWE+cG7wNiEfzYnJjioWuu9F8aXT+rbaF3gSy2U6BK0T20ZosWMy0c
quGpiOeadK+FhzJBge33sl4fDXtteJ7MQi3RWjnGd5oNqH50tEg0j9WVqXWAD/iEolVB61nU7ouG
3UacrZODkEMb0CWtyWLemCun4PepkZ2xzoLUpsP+eXFaR32zFVBAWI0oz6vEEHxPRreGocmlynd2
t9ZXHXtbSCiG0ViQ3vP4LHUH49VYpz4qqrV+LofFuoSK5rX+ChyUrq6inyv1nHW89oonx1bmKzdV
BIWFFP6fT6pgHzHB0O/POl4yqiF2cPjrY1rTPQPMDUitNWD/+lAAh7e6SdcnyxLmnQJv71R3WnBi
rS6JeqycQT5NcimtAJ7sANAIPf25aVSmPGSrNX2ZVo29HxdOPa9nR18A89JkHlkwfZ2BRmtH0a75
XVxXiGQynddNAPNyiWKTwLOz1nKyR5Cd1A+8tpLw8fEho+LJaQsnZMwtMA1THiw1L4aTrtn6fPVA
NSh0t98JeAEv3+Oh3FSgmoFiLBvbkupChhRwrQmcCdtyWb+0ta3UoYQRfJHV7Ua/yGc2jwNDyKP8
ic3+ZjanijZ6XDt37dQwM9PCsC0AmcKqBf3eRHq7rIrRJFKlir8OutG9SrRjd2j41MYvtAFCmZrV
8r4UW6mFLAXrkUHr3IFmaU54zyUAH0tn3iJ23bIKWRq2XghWykbNXtRpGzqT22vIyVoiBOKsaWh5
aUWCd0sUqThRC7c+thK9517JFNrBeqHrj8ri8EK0SwWBSUswhMMbRRdnulCNDiRlrn9jy94MvqZ2
qRelIP++tVhErdBF1Mt6yrY0yrCEzJ+aC/h3FP2Fd6MOre3RkEJA6ONAkbd9zAcDj1zOe221Mvpi
I9wnaWbl01Jvojj2p69NqS53mkNrPSQxgz5tpaY5S7HGWYFyE9PwFBfjaMKl7jGDw0rXk0OK++9a
pjUBMoVTAo/IVGFctkKaWhC7cab6iLuZ390xme5T5NywxMTCmq3PBgBPOgsByFOWp1x1WcJyzW71
6jjWCVOSQTTNK0IgFn8ruYXXC3hhh/sE07DpmkWF1zq6OfoRK4UKDlCNJVs5xZhbcWJCXvOa9SpT
4g4ct3SaV4Rr0NZqgKVpgDllXZCF0SUDFG8f7LqQ+zl39cjkTYICXFvsQ01VgDszDOMVfGNW6siJ
6QPXs4RfrOpyuUSSNI7Boieeco0gzgABsAoCRzro/W8YF5HgC6Vz/AZ7ISqxZKP0zWVcAiVF7ylD
a6rFdKhzpGOSeA8ibIuC4r8ztMNT1zmbaHtUuaYxk+kb4RKEkpuD1vpNlq9oB5wyVaKaUAl7Z4+D
cKA+x3QNIN8syMf0nAgL+L/115HFUIwAKGe3ShhBmQdVp02gcDrhnGctMOOdM84z84BNs7hz1HlB
ldKhZInXrSimLKp6babxAiI3bWsDnB1tXr9Y+sUMp7btzx1jWWHceh2v0RyVDBaWrb1IhbT2486a
6CwrxvgGDIzePMhsNBGGVnILAdh3h7me6BKLzkBEZI24W/3RHue7zC2nM5csZpiXrPuPudagWxix
Fx/bamTAgaU1YezO0wmOGu0LsN2W3QKPJlLevp2fY10vkX24KnKClvUg5fwGPYLV9h2bOV7VUUOW
xHXsKGTs9Hbu3C32Rkmda1erqT+RlhZpNDdkYJXMOQE4e+qEajbON+ZSMbNt2M+rpCZgotd6lvht
LDK/M0g+8IxevuRo0uaLTK7Nk0U8C+tBJwNOyGn2Hc3yuimvB1kajwP58k7gmgItKo7CvgqIa0bY
I1TJk0NA22bw550rUFNnahvGslm/yL4z51O9m+kOyWw2Lv4PeWfSJSeSZu0/VNTBAGPY+uwxj1JI
G46mZJ7BMPj1/aCs/lrhESX/VKs+pze5SCkTBwwb3vfe54ocysbatClQo6g2msPcTpzsNMMeMieK
uHDbsecVrG9FgVKrtTIQzDOkeENP7QdjAhC54eULgNlkwFCKatUmpy09b2oTKCANONdZW6mKuXFk
nFdBF9FtjiuSi9m4MCGvRlGVT5mMXX9T9Dr71uQiuNYpOdokKpCN0TStO68pNOafRq/V9yMJBT9S
v0HRjBkzzC5slY3Q8gpFrlfFzvV6jpY5ZQzTUWzZJ4EJ7jLfyVccQP291Xjdp8CDjH0wpzI59nan
vwfBRPaHP5GwgMzTSKLNXAvKC9Bvoq/OYJu8sKos15hYZ5u+ONrBtcrFmG09cJGXViMM5IcpDvG1
k/UlVgWVRT/zBgJzQy3PSHc9sIRD7CDwYMPsZF9mvmK5IdSquMpJTeDFxSq5AQtETlE7OT+6xGov
/cTz1IHNG6c5PQbJB2v25LNVRswXbliE4bqOy/SWcF8Eprw4ANllU8bHtk8qZNyp6/zl0NeeN3ZX
80WQ+1DZK/irjrGfSulQHMaq6WxU15oX1Cwk3M8qmtvVIAq2kTpLp2PV6AwefeeacqfSptagO7s0
37PK5vBgxkxVnCD9xMde0RqXCCh77jCKU+ahRHF+NnyWTrZz9TdImGmzkVU03mR2hp6m7/urLpmM
z0grjM85hV9/DRjFYoWfgtK+iJqGUKKAVbSnS1+3QIVTwqF3nB7rL23ZhxDK23my1nVfRQDI6yLy
bxxRmo9lknrTVvkjjFaq8+b3HuNEgXxlOT5XxI885B1JURg9yDAB2irSZ9mPzkvHB62PRd84P6Zk
nB8aKDUR0mAHKwgZRC48xhTfImq7EPld1HAaAdw6GZcZEzL/Oqv8Z8AYRbBPHEdUG7silomTBdZX
WD1cbA0WQ2Xk8ij/KiizhCeu4hjRm+WKteNA0GMbNNhfPTelqWBVTlceyQmVaoPkML3ooJjXzMQQ
rxGJ5t5Cy9Wmtyn7QAQ7j0DpaAXbk3ZLHqB5HFJ3wEZUmM0NranYoNlG7O2+6efuQ+h17W2T2NSO
zawmeWLK3dLZFQ2VG9DzVvsdHPAyaNj4LXpTc7gv5gg4LQFd2Qv9GE6pCVAx+9jyYbPeVCi8t+ZQ
Z81FnHZsK1dOy1lzRRoDUQB4I/BQ8Kd+fzumlfyaCJooq7qfDBZGOI0frbhHbETztPU2bgEEGMrj
ZFQMScj9e0EB8C96Wv7VzDYfEXCQFF9Z7vRVJ8Blkm1RUxgozVECzm9IYdrQj5JIvqRbbsi/KYIV
UxTY98R1wrumzdnlRGTeNBfUVdJLDhdTh2ifw+W66Rx3voJGDg52UtQXVpmqu34d1EHCVl8rkMaP
mnsrEewZZBGpRVnd2y4HJdtHCxoBeRm37mSpr6zFcKoCz4qvNeR+eLhVitIuRSLDbgiMqMQkvwzK
1M2j27xK9cs/ZFEKs+zRPTdUF+9q1cwPox/1N/8ow2xCyzrShM1x6WxMFvBDm1Mv2f2+Yfmmhk1C
JMZLl2xWtIfWKYLCbdounMeqoY9tOBQOBhCK6L/A8HrZTVMY4WOYut2ZNvoJ+WpRCJBL6TvSpMfs
2pClXhewnaYYB2jc+HId+LNsBSZ8QWne7lvcNVtg4eFRWE2yyykRb5JSWwTLBNOfdgr4EfQS/+Zf
LTnjr3+EIf2usiNZr2c9WBdJMwhq1ra8yaUuz1g63rQ+lkuB+QoEhXs6ICetD2toXQMiKep1pvFd
bJX5yiNg40yz+03rY7lKgCYFqADtFXt517/oUToZd6Lx2PBjVkZcbIR8ZO34aA5s+H4/at7eD3vS
gKMFNLhFEbH8kl+u5EhFcXZpiw7NXKHJCkGgL70I649fEZ2p5anZHtpkX570QAstsmiOe7LhYqkP
TZXhnIyceU0MSnLmUu98COxebEnDUdINs06aOVMWUgBplqay6UYX87yEgpBxfykgTRzjuQ+2g9d6
Z57jmz4njRyMraagw0tH7JQoYBdjXIP3byh8c54bFHv1MW3cfSvLr00ooGHTAAXu6+VnWlcn+Kaf
XyAP1SOPlvRieAYnb9A0wqXCyBdoK2sUBOmNOQlHbd0f+5QjAIczD/iNRcnMTetVW7fDZUXDxoQK
6teb2YjqM49CvPcsCKQVNNQkhrtT25PsClo5Lc/C9LL6ISPzdGMpamyjnn8MisAqEqmwTs4ECM5G
r47KwU8TOAsCN14OdCqpCRGuLVSZXnNnNnP44IZYMCtiBM9Mmm9+qs8nxtfsCFzrHH5Ppi+cuEZX
Wqpad56R7SZp2Jc6Bz6rxDhddb1l4lxBU+725+QIb767nxfmy0bjTTN+kcr9+t2JfDSJYBqQDlta
P+WBxopgm9nhD79uroLVmm8bupXJTb6+CvGaXe3WRbV2CqLiysp70alR3/8HF8EtxV2g4cIm/voi
auCzN4eck5SNEncUTX6n5so/N86XcfyqVbrcCzImIr0cyB2nX9hg61YVJUpumlzOjU3ow04xtV2x
1zcWHAk5deQ67lwCdu4HE7fB3C0h1NhnrE2cpuWhkFZy6XfaeK6k8r/8/iH8xCue/rzgZzA0PnnT
eoM+UDqxQg5lpPPIv8wkaj4NdfOwxAxc2gHbwBxy9XqWA+UYkpuGa4CZ5VZ4w3jjRlO8AkFP+Vak
48ff/673BniwZLUjnEL/c2qcbJd8IGr+JFHWothFVUJ1TYloExQuou1G/SDBs9iJKfj+++u+87ac
ZUgs8k3qrf7JrMRJyAcPwKDIXPa9JM2ycQ2p/Y5mcU4n8HYPwoiAHYWYTy4Yp+DkI6bKrIy5Sej3
ZgVN3ho3fpFP9rbI6Wb3U2YiU06Cm6orvRsZzFhWgvkcS/tnp/7k/UMcReaxqApZvk9WnRyk/8DO
uMSEZ2G9tjJrm6P8WXlm13K8ntKjmNCfU1vSX2pCsT7bgf6r7V2BAojSVUMyxm3md+VWZV54V7Q5
PS+raNzHeKKWRtYRpuUR1wrpH6YT7KDrQxV1G/OcNvWdAfOTxRgA4UFEcvriCkRRY1jj7sjcSH+S
EbGNIfv2rexl+TB7ofFR0Oi5JpVcnvnCl9d08gQl5JWfaxij5lSvEztmX5tUddaFcIavox+aexNN
LFRIw3xopuDcp/HOFOyiykJYIpEUog17PW+VdIAtM7aKdY628AGZ23A7lY59ZjV850PwkBbb7Ed8
BDOn8wIrTJKKgJZwGTfNo0k+DTNWlNxC9Rdn9qYnRu1F8cR2HF3OomSBZShPxqDupcMM05Kn1Yt4
Lewi5wA0DZdCGfTRyAtd9aOJV7cy+VYSCzvDWHwQSXjFHim8tFRzZvJ5+4TBEpkI3vBeseVzTlaG
Om+ibFBFsSYIMd07HUKvGs3JmTX87bhBtYOKl90r0wCCodfvMbAiEhr4htZRrpOPJZEOG9UG46FE
wXtTYb04c+Z5+0a5HiwdJhq4xqDjXl/PMTLobhbXc6wy2XUOzRDaAeEurvAD/uksyqVAfbHegVtC
Rvf6Ugl12bzRWKi9YWiPclEozRnRHJL0yzOXeuddLSI1lPaLShK53OtLBRltNaJxkeDkSbWThevA
DhHnoujffVfA/RmmyKzov76+ii8A0enFEx7S5eQ1yfaypBC17rWz2GexuP0HD/CX650sQ55uzMQn
xnOt2mF+bFxfrRCap7tYF+dUvO8NC7BRy0JrQ507zaNvg44sJcGtMVf7KwA9IDb6vL1c8njPaFnf
uxQLHZw0BHhUiJen/MuhLbLGWgtFVy2te+eoerxBti7ETWX25/jsPxFRr2dl5PGcZyAvUM8CqfH6
WoUsaV9jvia9zBJfG7dCKOuk/l1N2FC6q8jmw7DkDM+ZNfcbMvmMLVkkzb0bN4S4ybopVsQ6AstA
e06DBrLrBqOFOPNJvh28y49kUAnUdIG0TyYas2ffWA9Msq7Oatx5YbiLqHOfmWjePnYwbpghLDZU
CFpPZY90DtBuKzKbLMQg+xiA/LFpXHKGM9mcudSbM6yPEWYhRUqkUxyYT9amKhkIA8SUSpN4LknR
zEPvg/bpgU6i1+Q45p6I1sqfzu1i37lFh0Yh66LvoJn9qVf8ZWSFAQIoh8004cSlFUD4QGbAtXr8
jOElD7564OXj/Q7H+cZSjrqcMq/a124Ybiifm/x3ZBl+N+nuPIlmnM+85re/Dh206/ILqYxQ5j55
KgTI6Nokym3dWv7waJhRdT2Y1C7iCDv97yeOty8AyiILF1YUJl9O9K+HfVNkJmWEJFvnRhB8tizc
6orOud6MJnbB0Gup8ZP6vfn9Vd+OYwTXWA6AalBeoqD1+qppTa+oqVErV43TPfsjJmi/nd1zRZ/l
x7/+ptnZ2XDiQfPjejr1odQylJWfaWTwFHovZnyfxHRRb0Xt5utFPUcvU43+eDSoD6+CnEb9H98n
xSC2ygsGjBPwyTKQdTNwkUKka/bRwTaohnSbxTp6/P1V3hkulEO8hbwiyXs5rW0xSbYoI0BDNKGt
HvpJ3eONKF5kzlrz+yu9897w1+BnwNPDKu2eTJJTgytyXEyrmRmEu5B03a+eGdRPv7+KeO+GAiwM
KPjZ6VneyfCYiWTEqU8mrDbaYZtaPX2brAcD4E0hcdVLwjfhlNPGsXpaXoD4ttodv/Wy8/c1Oqsd
tSAEjOnUY9Wk2fP7X/feoGJYLScw31lOD6/HLpIaEvDGjjYycKzbDu3Wuszop8ydpsnHJ81ZHM7m
zkubCW6Ie2bqevMKeCwMGmZl17N5ESdzA5NjGxJIE5LJrLLn2Aiya6/Db/v7m3x7zGdrzf6IKsRi
5WDD+fouATXmHQsy8ZvIKSYKQ3G8T8cQsWCZ01JwwVocgpRIr0igk9uS1PvFEbHak+sNdygBjUi2
uPcc0/zZ/Pxpf2RL/f/znP4Wm/i/0HgKzOuXt7QAF18BER9B/sw/2lP36c//6l9YRPOfDqxN6ty+
zRfKfP7f7lN8qUxCOA9ZVkzJRMSf/Mt86niwDyle8MFh3WFvzEf9L/OpAxaRkyODHFvPgkKy/sR8
ysh5NR9TrOYgQbEa4yM9OP53J5+OnXRRIxLLImJmjl8yJ8jIq0e9vxIOzE54giYpyhmhRpg7EPzF
XrNBj+ndFQ3tlXhuTOz5gbly0D7dgDivH2Nbf667oTr24SBuC10Fl5mRR1cUKdR15FOe3VAyrq7J
nKUjOLvOtQraLf4l61hHAfq9UnXqQiezfyQsq9u6BkGtaHrFeCltY9gPbNUv0rbvdwJh3idEOWKj
FW2YYxVU02VEJt+lSPVjGVQJACaj3tteC7usVIh6I3LVX/pQ6u2CkdwBK7zPpQS8QNL8huwj9JEG
Gvy9Ny0giM62N5kzIH1up0CQhpTQDLVsROeEE+v7tIYLgKcXgFNQwQ50CD+2nbS+8FCn7/OotOHo
eOrbmKOPbW3nR0uXfmtW6JorZjPsn0F64ebkn6Lp77eG3apr0UXqQhD/WK9Kck+Oo7LQkIyxr+qV
sKOeqbWLX8xyMr5aBrteUSMUVUU+rKVIpgvdFU4PXkobn+ZWWF+LIfUOfW+jfqjcJvgUiT67aJOp
BvJgR5vJUYQsd1n+FxKP6JCVUCKQ5ALnIQtYIWE4xlUY0i8Gz9O3Znnwi7p+HttuBlQkI/IXZ+8S
AlGDBx9NzqGKuw5qUJLLy8qrwB3W7XzMs8C4sROTAEe3qPZBBXIHi4YxYHMtSmhJBjBJxG0UIqe6
A8kp/6qixr3k2DQSGVzN97Ny5L1VggqioOwfq8EO9n5jtPsg6LpL1PhyNdiZe8EZLt/lSpcHbyz8
VcRLfbZygyTlTmQ7zhDWHvkgGE8y5zfS57De2IZ44uSRWxunIfWxAFbhyjlc1drbT6C61hQOypsR
/ALCFu8rcQL8rapCisGZdeNpj9TXotmNPV4vimcd6r7Gu3Ci0bkuuxAkFU4HwoDBnHsI2+A4SO9Y
+HOB5r7pD3UAOckdg32hlPnBBp365Lgh+Eu0RgawlBBMgZv7COBdtY2r1Hmp8iE+tL0BGpRMz/Iy
DEr0QGY3Deui8omVdrpUvMR5PO+nVKlvkSLcnnBcC7TfaFmbjtPb0UfY3azMMonBUbUh/5D9dkRB
u7Vmu+Ko5IFFDSYk+7aV2dsBMWWOZLCdFQJyS2x7cj2HBerx2WpnODd9rL+WViyf1Dx+zpB1LUIJ
1EKtuswjxclICrG3DUIpA6dFIpRPxn4EKonDhrDDsuAR9coV100D9aMsi/rgkmIcrxhooIXoSOI7
qQFvfGjGgHzSkJPSNpTDi+H287OlcG6GCghFVxU7U+vqUBqd2FhGCyKJNOEKytt2dLzwI5/qcJWC
nbqHCfwBbb13GGi7bInyYTTORWvfaid9yBMi3qeeIGwjybK7cBhCzlm936DF1cNNg2dsYOPIWo+o
osk+uLRRDrY/Drco5L0fjY7F5bQ09gvhIg5nr4S3uwlHymIIbq8KB4bddiT35toa+oII7Wgktlq7
QXkTZ016GceFDBeS6b5yQqyiw/zVGNvpOsYT+73xKlSvTuFO+7rGJ6NxNewQIWFUmvPghwhzgyTd
rtkb2dRfENOJUDfrHTSNJGLk2TMNellvEnBYHlk7QzFe+HCzg9ukmiiRGc2QfUS7Zt5UnHYBoRjl
fF8Z5bUftc7G9iPryFIG5sbS5C6vyWRnhHpO+aSJ162PphmVHE6zrt6kFhgkssLR0xgXlheNGz0l
JN1Kpru8UfXC2rDIHU6MD/nQu5c4ENIna3B30D39q2hETkU8l7XpLYZuVsXpXoMugYMbdRtlBNHR
duLhKlIcEqIaL4VFOWITZOqb3fSsWENawNuZKFYL9P9oKz3CQjlbslEKCJ3Okfm36XyduKnaqqTY
V0WX7AKn/OZm7ae8K47wcF68PL/BkfQIsRqFGPk3w84tXaCNGFwHCvu6PvRZ/QUn8XRtTFV0RbGX
H2vb7cFMcoBedk+3PtKRONQzM2U6dzdTMNgvRigiAmac4iL2cU3YOqyfssSbPidN4W/TaclNzAZU
9oPqEHXO1Scrb14CNd1kY3Dr90xQrWq/923T7nqizZBQ1WSaxXiiECTdzIaDqoTXesxlR/Tuwv90
/Hs7F9HOMsavhPqGH8kRijc23AEknfPMsh3Q3hoT9vJ+QG8QeBegrJS10SCC4CEiHuk2h/K8GVTm
3+c5UiR6XFdDFuXNWrIAVysGIaSVJDAfa+VlX4q5SlFwIild6yQJj2osmz3x2JrZbsg/TpxxoRaJ
ee+7E/3aLglpGHvVC9bv0iEVArxwTbQWGo7a/hqKut4JDCdQhnrbu5RTJ79XcW7dckQ071sisNIV
mhP/1okIMFy73QU54NPF6EXhh0ppmV6CDMrvdBh+E+OYX7Qhi5hb6fuIvsCjYVse5AdkCFFHIn3j
1R4AGxRIfi/jTw14n2DV1LbxKaNnfSxpbpZbk7hqj47FhnnZ5x9S7hmYJkg/qS+lpd3bbEKSQmlY
1PeRnr0vaHDuFMVdtWNbNYtVXHTlNa8YtlXvTeXdOE/DB1jSHzs0jhpjfoSlCCsBtZBolQ5Rvqta
cDrwiu1ni1huAJtq0S+x9cQn4CDbXBQAaqE8AYOCF/VSJz7rYG23l6HZhNeuldc3cZuqhzbq9FF0
Gd4so5nXU+FPiNXslNU70MY3fmPuoAfXPuuK8r2bCCHBZRT7xi6Iph5Vd7+2ZIuBMioo4ceuvY9z
Y8HrWTkizSwoYlQdISyTId4bSJoPlSquRz8FvufhaLtQDrIxQ8WmWKVolFbZQOCh14OkqhS8IQhx
g/OZ3B7E19ZiEitToF2+cL3vOAT0wScx+qYK63g/k3N3oVvRPqXKH1hCxISbR/h6PaLVvVPEqfdQ
yFy50Xzs8hCnRImtkzwUn+kSZktOnoBkZRT+vkqiaOeFvvFIQYCJqwpdg66FW3+Y27T51FKRN69y
fwx/5DY6n8c4LDV+OKTrO1yRdkheuve5TRSIXqETxyLGMTFoGTflHk0cFs+q+6u1jb+q3rUfx4DK
pF+giopZ9hdjXl18Cey6NzdkYDb7TPbBTet4AzuQwv8wu7MBi7E3jQsqkXvhxzk7krh6dJyu3aOE
kLtGZfODTBkqjZ9gbxjVOh36dmdObeqz14oQHBZWsXGk7nc9L/xWGu5H7JDTTksz3GEIirez1ukP
v5i9jQ+3/ThMrKQeJ8sD2rF6y5toDvgL5+dSk8ylis8N7YqVF6Jn90zeDfnwV2XATgzGFFtVuRfF
J5K+cUgkyZUj58eoRaVe94b6kvbyJs369q7Ls+jIPuUe2dYud+ubto1/WFWw9afyoTGDH2U+PyTa
+WZn1oKl9qCBz9YVZZenpU6Ug3ZGpS22ehJHpK/dyisx/XQNvHUndo9tBH1Z60hvmQizdSvZ04/m
Bo3m3iLp9KtOYSyn2TixRQv6NN2Fsds9TLoRwSFMqrE+pkNVGPeVh7n93shgVrODvbcMu3/yiGUZ
VnGP4rG0pujeiAB0EGNHIK2H3m7WdvEYLqy4GRX0ZmgW3GiXR9txHufbQE6o092gBew3J6F76c+u
4bLqReQcR8Z4P5pDBM0wN40NZt70IRr4K+EIAlRM10SGGYeOXJSDX8+cFrB/QMY2nfiI4Mi4g1sJ
IRb9yHzj5Cr5YTptxJGrqtaJbKsbsJNqbXuJvKObRCZQnVAr12I2mYxtdz+wy9EJ8eV5R2HBy41u
i9kOfLwaMPvggmIWJjrnkI1huc3DVGHB4wVLOo5wTge7uUx7a1wLP9LXBaiuaUxe3GoR5nelNo7l
hFfAKlAohYMGxlbAvm2nVNzVE4srKsuHfO5xVg4vJSxhFpPhsUhmc0uySHFw7bDdLTTLKJLeRVn0
QDRtm5zANlf3cWNd4e+8c5th3nZu1Hw0jdYG2zg1q8FKu005Ia10mxm26tiUa/Rzxb4FeXGUlhHu
ybmZtxNb8Fsv8a3rWKAZbJZ2lMxB5E0pzYW0YHjP1jge0dWP7Cz0NSmu90huxZXTj8ZxrOf8OoRD
vTLNEmuzG4OwxtGvioe519+HtBIHnH7jZhIGEvTJjrCMJINRXkk+u3EVdp1cJ7FOnj1r0QiTXf4g
pjH7iHeYxn4fqsjZYoXunlo/SDg+FAFi9YSHeBUlDv/IEgLUQ6vU6PLLeju1ARZDwYxgzMJdR6j8
gYGULxGR5DfCcBhtKjLUFVZev9vQRHlpKz/dFigYVh0ZOBcYFeaLGVMxeGf7kPl1edeo1uMYmUZ3
84g+kBmueJBy7qFRmjN+odqD9O7qr60S8ybtDYbdZNbN9xo90Ee6+Yh16bqxt48oMTgIQ7DGytD+
gFRe7KvUzR5VM5mbkUCWXQ/e76i9ObtOUueJwcDmZ+gn82I2uqbYtrVTrCsQEEfi45OtZ05QSGXK
+42bbiClUTnLvcSArjTU96n3H1v0XVDak24Buk3NZYelinpHXV8PNNjWNp6GJ39G0ukN2vgazhPO
pLJL/hK967+4BnKKzIQ4+Y8KywaSPt+C0Svi5evqsEuG9kEGowBbZX4Rfjpe/mPwsPRR6JArKCXq
YAJEWE1RoG/q1L1JkyFc0/CJ2C0k9xw70xuhxXT35wW6/4vcuAXc8e+5cXviW779+BUbt/z9v+t2
VvDPBTBOnc2yQLj8GmcS/NP2yCMxkdxA+RcBpfL/rtuJfyJ4Qz5L/4xeIN3Y/1e3sx1KekLyRy49
gZ9Qpz+IMznRHbHE+yBmkKzQGKWI+La/wJxeGq400NFP1UWoXdYTrEmoLYOeU3w73DjeqO7ryDb2
/TCAqVXVnymF//4NS5MQsz08H8deyuK/NOy0m4x20UIgmCAkHqoZ24AnjPay5rDxd4EZHOH78S2v
K+x/X4ouCpm0AsnYmyolfo9OYlMzcI7VHmfChokStE92Djr3M/vof9pTXChAqkYfDNkipXTe4ut7
yvrQhzHPPVUaO8AwV+w1Hb9J9jkVipvRK1IHcmgDK6thvuzX5lS42Ka9Yfom5ZRet9Mon8KopM9g
u23drFnUgycsUZpZX5VSrJuxx8SHrSnuwISqDuONpzJ86MbiOZ1GOwGZkrn1J0R9kgqJVyZbnQu7
W4JRxu9e6XrbTo8RdOQ062hA+l4CxBKgwrTFNAfVVGA8ucTv4sy71ihSFGEj3vgtU3PtXHiJQdXg
l6/m7u/H8yuq783bQSWy4HhQ3BA68KZ1qG2LHjEtUZqh+pvbaJK5lJGdofSddKDo1IENQyWL0YBy
OaP/5NU0zTBaCU71tRd14mBEWJCnULO54GN5DpTdboUhOZv4RpUegkiIWxhHnKBafL+Z6DEl2wL2
qF9zSqHcFpzpw1Gt/6Wxufw85EYuvSTSyYSJxOT1yMHq1ufQdKD/dpa/qTsXvHxtcNbDkWZu4zw1
nn7/1H+2lX4dq1yRGYoCPlI5dMSn8ghdaJnY4WRQkFTJsygyhDmxyRZJl7wleqdJ/rV0VPGRAsBC
qDHj+ZsVKZ2SJG8Fe5EmUq2FwOiO0XCG/habuCNVVrgS36aDjx384vTFD2cr3tdWhjPS7DpMl2Zd
Yzz6/d288/iQ5HATNk0uNB9Ln+KXyWSA9djjOGUMmcUzS36PJSoC598717X1ZwrRn+8KJCg8ROZi
dOKnagojaTlT2MQFEXQUXofO7OzJ951uSwTtZ2LQfnblTt4SYi36shzjcG3IkxsD/wuPdjBCGhCJ
SW54ji1oByjEBWUijOnQ+G5IwFMgOpDS0ol+zLIN7nQ0+csmqhbsGvIIeymtjNQ/gr/KnrtAe3du
iut8LUEgWCuzV5ncmE5uxxvM7vlNX8YehxAVG2BksFJxGk6Uuqtk3TorZes43yrL6o31FHbmtLgh
ySqootK669n9Brf8oXtPOUJ+1dLP2aNhL7qoSpgoVCs75izq3ZzwmiAmPzvJ2PDQGmricf/7QfHT
L3H68Jb1lEHhMCufqgozoDsWGgReFI0Ikm6sGpubb2mKwz41p2dMbe0LZl+6M3PXw1hX4I22Dbq2
2zaY0u90S6hgJYPdfm2rIHzp2JZyOEjdO89VIKVlOmbYgmiJfmhJL+yxj/rZme7wCXH179HG7Iim
A6OER8vv9dBGiEVfQi4mgrJKi52kEXaJr6baREFHFB6vKl8hi/H3y7DcxpkFUBwSybbF7LueSetC
ohsp98JEefJsuzVhBuDQwQv3GZXz3z/x06mcOYVW4P/81pNZDK00vcxlkk0zG659SpFXdl66/f1V
3mxflskc2TSKEwfFmnmqWCaeWak4h9PQFyRvNa6dbABsTjeOjKPnikgZgPZM1yyHuW7Whm0sAVam
HP7eFv/bbcVr3cDyZvgZPnp+D+/M0lh//WbqRLtR2GDshJjiQV0pxwfM4tGx1qReFbKgMNSW5qa2
I9sj88Btz1z/7aTHTpDiHEsaFShhnTxtrwkpwTtsa4x4HnYxTporWTX1Cus3jHCz5Lz2+wf/3gVd
h82s5y4a61PYnJ5LpWyTuqI1AfQup8o99Lj3FuAAeQm9V5xZo94OJ1Q6rIi+zWSLJedEytQzdGgl
9pi3qflvaqGoMSNv+ONBy1UkGc6LoppP7OQDgyAGFWDkruI2cA7dSFoCihnvjJ7z3XuhGw87mY0C
UcKvB8vol54/BdxLEJB7Iw1qpwYMws3v39B7V0FHzY7epNTC4Hh9lSJknlYOYJUMUgdNSfgAsgdw
9h9cZZFVsqEGCXz6xGREE8ofmZK8eqAtKXs7P4z9oB9+f5nl+3k9fSOM4a2gC3cZAtbJ6zctnUi3
4MWM2TjuoPjYu5q/us/SzD3yOU0fgtQZ1oL4lzM3eGJNWz5t2qV81gA4YRwCpXz9HPmC7QYcBYeT
hv+52c/VU98Yww4eWbmt5mBaV1mPB7Afyt3gfOvy4In9EC0Ian5nPrpl+J08BYQfGGGWYySV2BPd
jtRWl8TICJaHDVy+qWBm2E6N7WzSfyeT/tsJ7Wew/OtrORTB+cRt7IfCPx2kbhK1eDSIWaiSOfjA
1x7g/E4HEiU5SdAVooNChk4ymuaFbGk5rfw8Da8Ku4KGK6Ih/lD3oxfeFvxfHrQzFARpoFABxD/E
GSFiVU7C5eQHIcA3uyM1y1GTalckatD67gZ4OSvRmgrzc2PKaO/4cLXOfOxvn+YC7rUkAkLWDbSY
r18snN54JBUwgPzD5rqMSFU0on44zLZ7zo/ydrZk48DWbRHoLDm2Jy+OMwPBHqIPV0ZRmz8Iv+qv
DJC9nD+Dv6qm7M/sdt7eGWJnx0TvzP4EXu2Jki+QRbGwnMLVNM3+CrMcatu+p2VCO9v0zjzGEzLw
8oFwUxC6fVfghqKe8Po5FsoL0WxguM9p4q9q0ysver+rL+aaGMJwLs3dmNvehyL3rYehC9qjSWdq
kwmZHf90kgBlYKGSpoSAaetU9wvaIFF4ucOVR/bZR4tm+D7RLQXepl3Aa4MdoiHJTbkVSSHP7M7f
PvJlNreQ7XF0RT548oazyRFFgXpw1deZs6ZM50Aqb/GxG/rcAz+d2JfPEYNYsICBOa2dLoU41eOs
M1L6aenwTZQ/lbx/iPv1sLlYix+N92pzBmWFf/1SsQbUgqZxs04pmN5Ec0rMCzTOK0RR1ZnReuI6
W67FNaiCMYCoQr2x2aWZrKyiMut1PRewFAwvCBfMBzUpNWkN1cjOJGE0+WQmR8MFjbce7NKYEGtp
4u+ilOo1BGyaLWvNyBrWdVuC+uqzgGbGqJV3P7SDHEgQzaW57ksjARcWLHqhFtTAXTSgkdrlVVGf
i55/+6K4L/zvSPOEuUh4Xz/D1HHqiOgPEOGYiQ/aMMhiUyI/8/299/hgoePYhs0MvGCpIv564EWR
AKkqb3twq6r5pHN8oiuKT7BftCvHW5XKwl+bgRoe+66smMWVwVTA6xAv9NzBLCnHwdMYJGwQZIha
LRFAe9tG+yBG4oinCnMRiQa1A31bD2FLfqFtl/3K1HZIomjemvWZvcubbT1DAus7ZnSMV4Ll5OSe
gkUt2aQEzPZ5+iTAXn/pxoH0MNhDFw5upW2lpfWg6yJ5CmPVXLm09s8Y0d6+PT40PjCub3Pc+jnt
/VpHKHJP5SGyizFEDJaEYc28MUdn7vSdq7AJXHY05CksQvbXLw8uYJqOFQFvogHJCFNQHlWozO3v
Z8Y3czQ1VcxK2K8g5wNjOA0eyOi6lEpoiF7/Rdl57catbF33iQgwh1uGbrVyDr4hLMtmzsVQfPpv
0P/Ff9QS3Ng4wL45hthMxVVrzTmmPswvHfCzP2PmlGcZtpbHMTOIb9DJLoy8zEvfGTRCb8Ie3Pne
uBJJeeLHbJXn/5YWJreVzBOWavre5pegklSrPDDPFgM7/R7XT0CWGKxPakh56khbJf35SCxgfJUs
SnkeT+Po09RKBzqlUk6B4zXWeLkyOAZgVFt0GIENOkUwb8z2oEd4JCNmOXYeAq5x9FsGpvrjv097
e2Q//ZaNLMLe0OE9pT113Naz4TMpmiS6jNmpdUG7O47IoKQVpvSdeuLEvzxVVDOMVyn7MShgUdv+
//95dqHxVW2eEdcmRExYLBUGwrZh2v37jL40VdjBYBMHIoPPg0/v8a5XUiw3DsHwgVuQI9a6mJXo
8/UfVqWTJK2n3lW91E5AjiDis7axr7plntG86hXmBRNt6c5eYCsXi9bsJf4nN1hjZb1I4fqcM40f
9sPiWg+mLecIuuYpy/U3N4QseaYrlEi0XI/9DlmjD26tMru1TGn+VRD6BunbwWANp3qSR6ZWPnE0
7ujpsoGhUAKSfvQgLkMax9LR60Bn0D0HscXUJUiG2UPKmmTjH8Aaw7Lnm1ciqVMz/YIRjEarbsOQ
8FVTs2ecuaZBdaGMJyoXnMLHTyb0iM17bnusD6xCR9/6sRo1kSS4JlcG2wx94hXVYO2Vq7aDJWsR
VQaj8M6o47wnIcud33IBkJjwS0d5qzKpPoGA0F/M2s4fGIOS++XV5VM56msZoiPIfraydSVEwczV
Imai2pVepgasPVrfpKiZZF+a8aAkt82A4MqfKwUJbMeM3z235sUiV42s6SLTFMLyejRik26NZeS5
cfwsZLOg62lr5zBowvtFmU0EbTWZixGl7moiWaoawwhcL3Ug2lFYMSTZqJTsCtzzeJuP+lJvNEpG
GmW/M72bH1YCiuLIVJNVh19rNa1vZIt4nb05Ie/LSesfnTXAh1Nb0MM+MOQWqZPdO9NO66T1q3O8
UoTSdbOR/D0oyTuSy1UGByDRzVA07oLO1UJscEkGTJlBzpXWDytFSUbrLq2fTQYecNYThFPnXlIW
pBWiEUDMMIm43etT6uZneeeRrbmAAPbI5KadEMb0pp+GGjX3Psvz9n40mv4pHpMOOgnjvN5nt0rl
0cRjcY0jTDwbfGXacHLBHbeoA364qcwvoXulyMxUQushYa31L5XBf6RXspIHM+mRNCPos4cQEVN/
4Rm1h7oQOvTvTijdEvRZvT4DCyW11EAIoB8GS2dYUtQlabP6ULrZTkzNqvidOTvvjbUud5Kh/50F
P2JGo6Pp4CnRyP4UKPZWv9HyFSa5wDOBf7OVeGLWFXZ/Naz7aVTFNf2m+jU1VuOHXUNVCbaInz5o
R0Z8O5NWHe0AOKxQ0ODHpzv6b/nHXJGFKxwjrq6avvIW5Dy6PdLpRgvhS8Cu10R+Dm601gY1hlo2
Y389jkZFFHxRkkynYFGqQ8sRS+eDAoS+jvqP81Xt1dOg/3epGjaGV9RhNYzOb2CLyhSYcL1RFpA6
sOAOHm07iE269DdlPecOX6NBM88mIqhtNCCognyr6wsRbMzGsCty0pqHWSoM5twYg8BIrmMf6pzw
dQVIdruC9Ro1QkPulVvqSjQLALkixNA9EPjjoYRSwBgvO1Ce4rHNlIkpT5WnrwgABVS4dZ1+wDzr
3cDGZ5zuRtuJr+aY/dVlvObpE2aNtH8eJ5jOgWW0mBkwWY9DgLcQeqeB6nREt9vmTFEJ8rXhdml0
RCY0yP0FPfH2KcsYOIEq0w1ezFXHJuGkbPGp5OTvBUHgRdESbrh36nl6LKq6J9KlpVrn51T1m5i0
NEHh4QyXieuSMKFNlXLQMst5K6F2vy6tC9B5q9RURh454gtbQxjsO6tXPI6qtM2LQtoC/adw4eHM
rZfuy2Jk4IAEhGRpaZro3cUAIDUE9La8NVYKZ9tpJ3mLUEyFsev0o3netqWunutqWYkLFbkQc9p8
NHbN4qJEKqaivs+4PQ2SHWWxyYWuPePCq+EeB0BtCDuMe4yqYTcIb09Sy7SCtSNeeDfAkR+DtDOm
Hv9F2lzJcmGUAjLfI0hhGCstzHIIEp6WaM4uzdtZEr8r048l6VZI82487BQbm4Bde8qlbtBUDKQS
t+9sj1CxxrRvb9GttF7IaIhiunAr/VeSYusOjJYw+jCtGeazfm6rbF73OyWxUsi+C4FlUZJoi2Q6
WufxbnSdFFF2Kqj3hTuhq1fVKnsSQjfT0KorZkEQ2Il9ZB3f8rchmpL2ilSNOTQOl4qke/Z/oSmK
utuZXm9vq39nMI9ux+EDoW/SBLo+A50aKluoZ0tXqF3UGdA6nLWTv0v0gOUON4zxagoJlGlMDL4g
85B5eTAsuldFhQ2jtmywFoRVJRtorZNTExy6ZlMRgkE019va7dP30UF4eWl5fPXOhKsOUwCAkVlQ
BoEXdD176ph0BZWoS3XCAZeO2foHCdz8sOgKe1E9sRLPX2xGWRro4URx9xNw4IdVza1d2mlXaJCI
Yo2nC6eH0dhVKu9pFilO8q60zntlKfs6YbK0xalXvO4khS9RC0u1KsbHOnNuF1E/uhPPDINM0KU3
Wde+4fU8sMeM5qL4rWb5jqr6YJELTDfmprHs69hWmW96gIu1Kqx4ll2rGX2sD3sntR/yrnoZ+Lqb
7XABljh/aPLsepbThWWX77mj+ej4rlbtrRkfi6SKXOOXJlAA4hky+QuDhHsnCBeqjB2fV2eHoK0I
M7PXuKqYelcDYmcqOA0iNWLjR5Ly+apbutttrN6AModznmrpeB/XhLgQ0estZ8wjLui28m8N8mJV
S0v8clCr2yR2iE/viL90hkeYGzs14cUYq+Yqhi0LAYi75Dh35lIehMKe1V6qB9H3LxQcj4MCjZpk
g/mHWjvI5qWzb+T6w06tqBu8q0S3gDT094ZePVkInq1skn4h9HtiRe9y2zlYxZObXBlW1Ycj20Lg
Y1lywVMmonb+U3TJOXrex7gi3LZKxJPWJldmCoM7X+Z1b5BXOyxkZSTZ/FAN2n6eFM1vTefQq8ZT
POQ/tZ6cIaFbBMO2+3rWdzGDKCJQcJJqxuui6LdaSqcuZYKjNuqDnonQ88BEta5Fj5toV07TRnen
70WTPhhEE6e5C5Z+AoeCPTPqMMbxM27tynrF4PaidK8G0rFEyX/lovzA6l75Cxpx8lcuk7yIiBen
KKpuYhxluMO1Q55oBvnF3PgF/I+hzMu5ltZhEsuLeV2CdCXFQ1c/Gh6gqCvXj8z4MTPMny15Q+DB
S8n75I/QEVdbPUtGq7ufSZGaaH/BWuBdnyPVbT5MrTiTy3Tt1Mne6jrLN5J8Rovcv+nKQMhsVtyW
WX+2RYoDH1YDdR3fefFvGleWh0bWDdA7lriuWe7Hfu6IYRe/irGYMIApKIB96LFUSouDx7Cpr2bR
qpe9Gjs7PszuS8qjYx7U2bqC7nfmSji8MdnwbttfFgBBK8cFD282vmhE5sNiubYBV/PBNhi3ZstZ
TDGzT4fio84LQmWq/neuV+iGtTenT5dgGH5OEx5Bf2hJ6TjMCdRNpiGmStxx08SX+LWWZ7s2lB86
ipKPSi8TGeDclyNtFILb/ArEpYK5JvHuPLfVc99iW04hSZXlhWKQ3T1Ops47oNXW4TqrUjqkSpBw
E9ikGWEqGcqMDAMSOF5J/NTAqqYyq8m6bz3COdKpuHbcztYi2dH/KpHKauGgJ00cqBTvGuimhTRH
0F+Ivb2+Ufci/0s2bCE2mYOW3cQe9HMSlrf04xSRjhOMME/oz7McvC8Mv99VFcO/D9d4NSO3miTd
/CaHCtW0hGD55MXjRJt1o5vYW1TgT1U3lpG6gvnxvRZNQ+Qw5OMPCHf8yb6hvuv0FHg12PJ8Rwov
0wFRA5Bku1a0FJRK23jYFFz3Ix3z9Icwp5iH12i6O2fi7QqJ5AD+37vFzPolFIvMFEMCQKB9dE7Q
SDfw+Kx1GbYyL0ZcKqLP8athE6RKJkyYVIcSz5TZdx1JOHxd7t288Vc+hNimFW+IVlwdGKYLQ2kR
ZJN2ii9utLJAMxfqEGvR+l/tYC78k8q17z0LaSvOThvVOgkMrJYtGfZwN6cWP1U6t7PpV0iW/sjY
JFxo1nvSsJKunEy0P54zhsZsWDnfkZkad9YLzE8pvbHpgkAPNGTkWxj3xGSqzXXHCov1liLNiZhd
JRcekQxaaKjzUPkTmYV/8rrj9jXdmLyYE70T33LK9F3zAL9EtCnAawttumzkgNAfsRSqVSsGJ8zr
OKg4NjDdXjko+zfQs1B6v0gI74BPnGAanK05gVnpEIsQrF473K5MOrsoQxH+VMJIT0J2yvGz0w31
u6VsbmHFqrWfepxCyyZZpr0x6aJfFRLi+qGaEOGHGjt/dMzdNv1L69HLCUsnkem86SoYrO6YeCNP
aIeAQcVdf+l4jnDP6C8VxNnbXnZfzFp1oWALfQHkOF3TB+DkpSK4ygwrla0jPEPtHxpyhlCEYC4E
Ksn8ympqh0KjiPUfrN46QX/ayqfdHSfqt2R1aao2hUrUWRe3ySGvpuwVn6gxhUqeOVOAIwP93YLJ
9524keZW7XODN3tTvOMSrJ5noj1yPy+3ETCqHCTM4HQbhihJ7b7mHpIef5UbSKwkYeswGBuGDhFC
dZEJG9+vMZq2Flp5nG1egZGsr1gy3M3sMb+JMYKuhLFIGwXx2k/XUN7dxJ8J7Xtno0FGpmus2J7b
qWiuNKdLIQJXSvqOaN54tcHhV3yEXR0TEJgP2un4QSkiBpDIDldb3GINrH+uXslEcBoV/Wdjx80V
na9RC7xJcRpfofL+pVA532VatbI1cCrNJenUzKGexC5tyH7M2pHwVbyevDbsxVBnj5rj9zhojR0y
7174HhqcIWrXybLOkhbN4y2zTiyazryOv+iGqALbi+E92Mlc3/Jnp7dSa9jQg6+QDymZKWy32U4S
AT504o/W1fE94THDm+htTHNy2NamnNYBu6AWf4dPa8abrvJZ4Ivt67TcJapM2qgnogSINnw+qhdA
zDg65SDbcM5M7ES5voo8AoSfvWjo71+gvq+sGgRvsOS1Rc/Yy65uwCVsSnWzpKJUoIJ2fk3DAC9q
tfbSNwTZAcR6pkU0EaNF1ppg4x4YycL7MlEHkPvAroa9REtoCJN89WN21IyABUvtX5rWbAQNzhLF
uW2P6flaxLUJXWMmCdTJeQCIO18WjWh4jBKVY13kA9wogPk5YnnEvxdklivMechnK9UxG3lxtfFX
tkx17ZPTZZU+j+BwMagKHuNyBAXld6ykRLAa+t9/XfT3DGXYA7j1jNE4L5bxmZIWr4dmxpRZyYqt
L/BSK72Vsk4eE9Uenhpcg3zBkmo2I/oWPBNdLvhyewtdj1CQNIIJAIyOgf1q8Q48c9jB7GppCX2Y
CzmAQrdSbQ8DRj3XBFqkcBkcDFi5neI+mFcvuU0diZBez6XCJIk0Ac8fJovNyOA1E1Y4UxEXaCMM
MyordiNhm07OlWrmCsY4wMVvXW3XsY+OVP2JCWMl17rt1beRAJ3fupza9ziJTdLal865wtuFL9Qg
IuBOppmn70vZiweFUqILygGYfhD3dluGuekk3Z5d9NbnMtT8NyAUjYeB6C0ZzgM9KB+K+/hesnDl
m5VdZqG5dF4WDslINJMlRrE3yglD8jys4xC59rjKyB6rlg6rYsdY3+M6v6MfYKrnkk8XWTYd+ZP7
zinWsBjM5EZo9MQiFzLQihN1MkjlGOsS333H9ytsxiS5tfqWh8EetoiKwsuMjBC4FRflqKwr1P1e
K18rMVofEFMHHmJl1CmajZZtjsLMYNHXbN2bhC39yPHvGZGzYN2WJXjLs7GSxS9GAjax94WAZmnz
TBUUxTatxn7+6c5FdzUlHq2mCoziJhog6fE/6m/4xMCnsLaOLDRZtJSfu+N6vmpNnINF8ggbv1iq
eblid3xCQPGlqcpBkI1oCFA5BpOkzwchk0aQmsH2FDoAu1N0lH4pmzeb792Jsbf2dQIIsxm5sAry
znKZeBw1cE1WfYFKA3+8qKuPNNe8CxBWHvuRTrHMMJHFTFhHufQkUtSF+tF7iTlcVi2uKt+gB5IG
VpIsMiLXx32xtbxe2M73kOe7ymEf7qpNrLBWSY2tXE4MN/2MMv3lZNjLmXLXZhuR0zfYBwP7n+tb
siveDFycjm9mBbamIovZG1FmQs9xspaoKlLrYDQ5Xk6EwFi0SoZIaRFXqXA6E3bo7Dxo4yrSgAm0
XfETa1294Hpvi6LBiuQLXaUuhWKUPI+jp//BPMQuLk/NlyHrsgmnez78GQhze684yHjG3GchFLpA
gB+QYmv/xmKg5ShP3KULTRZe72XqRcPgXheWAy8BLk641CN+Wsueszeh190bX1xxW/BFlKFjmeVL
Ogp2AgAo2irwKDP1XYPtWVyuBj5JGgUmqlqtpIMVxjUezKAszfK1zwqUEoSlwcdSV5b5s5ktjYKu
PB2VIFsncRha4o1MPOv34N9ombdaDZ0kR4jmK2KttR1eYIpw3SEWDwH/hO86ZgXzpUvTlRCdFq+a
Zs5P5KhNCt3HnEZXN9kakU800SdyPi2W8H5R3NrHkFdyO+pMw91XMwGWNRbhEC0TxvZpTOuHghqM
WpPC+HIzdf/J2onaU8hqUqJhNLM/ylhtlqmlpz5PlvQxh+WBOZfggAs8x4NftATgEegD2IUcjM4E
LF475bs2OGuQCWs6MWb7S1j9PGcjMAmKm2rxPvCCHykxyMPI3dzImLov8FmC2rPiF0Lc6OkT57hi
xSgMPPdMbJbhVltHAjg1i2EyLAEFYZJTLAofhHbqrvWVzhnZXZV9o0vXfpyGfFC2+JOVPE/0+c8r
zID5hMTr72ju089HqbfJ/20dDjtC3yMlKXT5LOPqi4DwLvYfiTtz+YVT9A9EtCxvzjxMNz2ZWvet
ky3XbEaXp3axjXnftx5uVR1hTIZzAcEaHWN1Phsmt2335KOpf7pp7a/iNS7tXVGuarLDv139iPuJ
LGcM8BnZq4oF2sDWi/jVzLMJvEobt9dqgv/Qn5hYXmWpJl5oWyRbzo0k9gX393K1Fr3pBtkibeaq
81S+5QMjk4O1qEsVxHU3vVetsf4qmyWjbcZ7xIBj8uqnMqFTzueIkvHfk8mv824KA1TyuKcIJDbI
Sv+8+nq91/eDVxC/N+brAhqaR5sI6/GP1RZNidt+8UwaBe7c7fsR6QgB7i5sK1OLFSgXM+KQEz/o
6+eAETyWINRJyAq48p9/ECbftKcn3wYkh7VXEukdFftgvtQLIwM9LbULki2NG6Nm3scAuo6UsnrU
x4WGLm2M8870IMUMAz05M45P/Ljvfxs/C/ONjZ3h6POx1I1bV/QtAmllGhlUfbqzmvi+dvMlOnEZ
jnWciGGYfyIS012EMUjHPl8GhG+5Th4j4TrLTKSJHHrnj9dAlrHIJ9nyvprQ2jbiWDfFzuZLFwjA
EG+rRkZlMjDo9ydHqJdDYshoXIr63MXIHlg53eGm1+OnEz93O/NPLyM/F+8degkDzxBuoc8/d0F3
BIAGsr5iptVZlncgkRxv2C39oB/GLO13fOayMKcwPLf58RGbvvE8U+MXryJ/mYAecc8sAVhGY6hX
YBhQ5K/bDKppwSmUi3aK37pVFV9+MF4efjWqRvPvqPd/Bv/tTDiUAKaClKpxdhuHYENKcWd1+xcR
3Nmp+7ktpkfHQ3ePumITgQOOPbqfo6rQf9OIubSteMKF31FNmmYXzaSrHtDeARMYV/V+dkjkoLtN
MJEz9XuWtOo/CuB5sBhhs2Q6yDygqB49wyqUcqy9HMXSRvFbyYcYD9tc72za4odqqe0TorXtzh+d
OBJxpH70Zzn7Yyr0EqtW2ks6Ht7Y1zc2cUmvlT05l7NZ5P+5ktwAkAiE0PCY3NQjNaerpLQCZ2ZJ
TJ4ak1RrVQRFTNmGVd47hYf9qhyhBWVxIW0XpxE39fMTb1rjYhgsUbjd8ES6fWWG+LzTE8qRb64e
a6HGnIKLx7kdVeBKm2X069I20IijDaEeKddZrdWXsTbaz/9+h7++ERYfAW+TVuGZxY/y+YRIa4TU
7IL+Xft5PRtLtT3QHqkOncEgfsyK/yr15V5RO9CJQYCDzfD4eDlgoXak7RGMRBDu5zEBGoQMIFK9
yr3JVsx1J1bvr2vUBuynXuCzgprlWOc/CW12tAFdUYlngY2vHj8APuiunF5z9sVQ0EoeE/EgNZc4
2IoY0xP6kW8uMPIPD/0Js0wNjdnnC9zGdWtSrVdBldUWkRZ5EtZ6158nhsr8wKAE/fcN/SLI5wpT
FwETp+LllJ2jA85Jo6auyaKmhcr9ema9lrtqH5+tf8pzMAekFZw43jcXePO48MHaIPsQDj+fYJPX
06iP5FOHPw73v+8Ph70fBWezH97N/olX/e+u8POywrn9/2MdQxQlzIVY3Y51sXvccaD9fv/n4eLu
xGG+vuSfj3JUIjNhqtR+4ijL8LI0zA68U/XOF0vp35vEsqiir0KJfVzGNrMK/2g7kS4anpZLcthu
pzProtwtAVqIYAiXPVKJA1NqMg9vgQG9/fuufV1hNuko+QuI07HTGkdlNG2FHjczSfAmTTR/iSf3
4OlE8vRidf/z1eRQHhY0HhAEcfbR89HGI+D+DjSb7PTkBdQjkLjK+6+afpZlmLymBbp747Ye21D0
rmLAKPuMbU1WPnZJbd1LUu6iroD68e9r91V9u/lcdBdlJgQ6dLhH8sHVnhdTWl0WUNGP5wtSj6Cf
aMV36CdKxiZq8qOs4FXlmB6IKdbTMSSIwb7698/47hZusWE6yrTN7Hj8K8gL39xaBCCiT4uYlM0H
ou+evT5VT3zMv74PfMvxsGHjxfTCR+nzG44rKm/sjB15DgH5gBJ3xbgHpuTf5/PFvskt1HgmgQ5g
P0cUfnQYVCquPjlDEbCnnsa9syZEQ64t3TLfWPQq0klGe25EkWgIKiv1LWtV96ECj/MAZ3J9MZPO
+4hBAWLOxpEN6YmREAykePbIxOmEOPF7v7n+dAnZD+CQx914fFUGIi8lGpo8aCGbRrkzq2RDC3no
8m488cRtS/bnZQ8cAxcH+PSmxzy+1aPqDYQYE3eUrlN1Gdu1c5ca0xCxQ86fet2wDWb1y3DiAfvm
tms2JGrWW93ZzCufb7u2ml6OWgtQOY6OgwerDYMmUPwTt/2LCBn8A8YG/BQbu9c9fpsysm5n5nBg
5Wsz16H4FfkSJCQL0kYA20WAqt6mehRDQMM61awIkt28nC5IPVFPRR1+c091AxQwrRHy8vhufz5l
MJSD9lf4TOmYh65OExShpdy7ep+G/z7vb64uyYLbHWUJ5n9HT3u36OR/Zym2X2sZItR9emTPWMz/
fZRvPjTcws1goSMUYa0/qu8Sb6oQdKLoqmTXh4NiFz8ljaoesq6nHujFZ5FYyzZawPYQ0Jn14YRJ
CDdGS9po0cNSJE3rSqBUD1pkVJkPOFe9xCmPOrL32lBUvTinS9+GndJ0YTUxK/n3KXxzT9hd8vGg
mUeRcextNNCULhpcpUAfHGdX92gL0UBdMNb773p4JOE6XSU2h2yVeNE+334Mu2D+hMPCbqzU+OuE
BAvDcnujsFW8yyczOehr2t8V/WoT/wpWM1Nq7/rf5/sXjH/0tiNMdwhaY2EnQmR7cv53k2ovaGtI
Ow4WUYCtkyhor6xGmjSPSIsOFTf90y+pgQKtUPeKPmd3LETmx+IS8o2+ROM/ZNkDacUI3JTmoV9x
gpK3TjMnngw+96g/lgkfETPkHMBkNKmbkq/q8udFavWJJ/CbtcvYrAUYbbHgwO34fDaiRjRlLLII
4INlTww03Acg9gi62B4yvSyUR4vx64mi+5tnBjcsAZFU3lQDx+EpZSNQGM98ocFyINAYtfxyGDsk
c26qnjjU/0s4OrpfNv0EepF/ZfLHzTRmzEVapbniLx1KGt8iiWkmNpom8gT1jBjvqWF0PmBIBK9Q
FcVjVqxepCZGd1eng4cSwAihlSqX/Ug+MvuESo3DWlvzx9XGhcJUq0S/Ca2zGKMuh02/xwSsmYEa
N4Z1ngCM+akXjfaztVfjHfibVkWKkPr1hKBdoU1v2RiPY0aLOL+GCtSH1qho0palepLEh1MDto0B
D8/QlVuRanMeaKNXXuNutV8VgucvmqK1EErH6nJddCtdw8nttGvU4AlpMBOhZoEjuvb3aI9N4y+V
3qCnls7QI+RVABq3xB0/jsLSXjaS66tBC7TbXLKtvFcct453Ouv+GDpVp5yLuWX2yEqWkwOfSkYk
THbvSzWxTR//PuzHPp0hb9I2UaybpoArEiWm0GFzWwmKEvrD54zhGLZ2iewg+WZZR8r22sahlO7A
2+TOswcGQOVXb9tNl4aroTi7Kq5Q8XkVGinS2x1EemCC6flZepKruMEqGUMJcbIbN7EswpzloFS+
N8zyerRlYeykMqFFLwu7y7B8JflzH1eJDJk+9z/tpoKj0fONyyMYf4Qy22XNX/WAOxKACd/zEmmU
q4Tl2gPyreJatMFIfhxg5C0ZGglb3qJzNttpCdxFrGIPPAEJIVr2tQk13Czn7NljGbatOz2RnoWs
SqFh0oXzkrfAaWOnuqyWCYBVxQDYL2jIfDCYWWHIDRB0w0LY6dU0ZnYTId4fr8rOk/oeguImdltU
5M+IT93fKeMt7i2ndum0qt5GZjl6PKtLMVhIFKcJeSRpTGQxzwqMaGG2ixlJtXA/6BItANF12etQ
gdHbWGMrFTJvksWCdjmvb+2SwCgU6jSTIUxfEZVATX3tp3W2AcPJ+0EOors0P2cLiJsqpMFDbMZG
jYuxB2zb6owro0a1y19QVugrEEBbK/46b5e6sbVJ7EmQF1WkFfrS7la8j100tkPXncVYzIhzooEM
TLPzunVX2bPZMolpJvtspffPjGzQWoMnP0WmzoNI+rRMG+NinRRThJ1ayB89OdbTuaW3YgyUwi6d
CJSnJoIaaiYcR8MD56x0tclkry89K+jSpIAePi29jXtTa9prd0TtvvdQUOdnRRXP6FhaxdFxG2aE
U6/thJA34fWVJAW780PiEK97xlfKdPysz+bLBvX8y8QH62eqFE0fAdEFfIKfrFNDpJ+wO5XEHo0b
j9DMDPMvKPq8y5KPTKj149wQfBE6g2Y1l+Yws1D26sjDktvM1iJ3MoEVu30cv5tSiufBKXQXbcoM
h5sCjZkKePs5qlGhXs4a6XNvk0vv3tdUesN4B2LvDclijHRnym8tlDRPCkX9fVrNtCfUubA23Whd
B4pbgnWFk66d5yOg8Kgg4PdDYq1/QgDRPP/7W/tNs8Sh1Y6RdwtcAYh0VPAhYqKlN5DBNE19rt7j
LarIRh41rUHMYsWmzyVMb2em2G9KatjnyoTPee+x14ha7CA5Sus1O1EAHOWPbG4oujfYHsHN0Vyn
A/j5k9mk7tgvQK4Qawzmk2QwgobDUq0Lu6k71p7KNH/NY9mCr0FtBdo00UoPzuKMSmRUjeqnlary
1bQzQwZSpvXPf1+0bypXPPPM0pmqsys87l1YeIkhaNI7wMTgBiXF+XWlqMXHv4/y9ROOaW67OaTt
UI8f73kymaDxWziK4ghf7y4TkFVdvvv3Qb4ZhH0+yvGlZrY5ZxpHqfz3e//wFkR3dycOcepEjirw
vnXGPtkOUfiOX4a/UcdFvxF5+g/FLguxSJ0ouP7iAD/XI5/PaavI/qd+tN0EroHggPCmojUUYRuU
V8YBDE1ohPWuuwJHulfui7PlLN1Bptp5+2ZXRlpEJGCEe8mvr+SZGyGNOfFgf31wIEmYbPM3liJv
3VEpqAlD0JenxGnxFUZON7EKGyQF/PuCf3O9kTPheuMR9WjPHN3SfEBEmIJWCkhDIU9RWOQF50t1
O7RNE/77UF9bnxvIkDYe9kUMu8et1sKq2XmBxEFX3CC8SnoUGO1kN+9zvNrn1bTgtYE0MTySoZHM
Z1aeKCdu9jfaFodRuGcy4FTRdhxbWZmCS0ebkM9rhZXXlwhNEGEOw2YWqyWKaKSymYVOm4Tw3u/k
ID6sJXbLyBZsbPxxaeixYNTrb6dpWDeZty5rakbRYhzX1nVPQp1R4US2MKk5XaeQd+ClxcF2Y7cD
yQ0LO+zGjjiRf1/Zb5pBG1zFxQ5KV5n18KhrCCk/GdVhwRFaFPhNC1EYV3U8TB+97Odb6uo2DqZK
90Y26LL9VZOIkwEebM0HJV1sgZbLWCJj9lzlYGnFeJ/a9N99twMXGNR4IczoxA/+2saAc0c7la47
42v3OKGUPmM3Lh6DjXKbu+rCWx9coxqDDiz3wzCNEvGsqv1aizX7kdJU2Mli0qtT69k3v4LdKyMd
Et/oTB3zhsYWGk8CToZmyuwpFziAOiDswoh/lQbFV1B4pfyxiKaw/axdlzmqmrb7OZA/+H7iemxf
zqNViB6pYZlsw5jsH0MTpxLGX4HMKrB6Aa6zFY2vg0+9SHRzOc8NuP9kOKgRuQjyVuTp8gRtBxOO
Vig3Tk3U4Ax1IGJqJc/YShU7T4vtPYoV80ow4TvxtG1L8PFv5XNLA2pbNOg9fl4xVdhgkiY1v3XM
kh08/Soce8XYoTRJglj2w4mL881CyLScWZTGV5TZ+dHxphFnYxUvpCfQA7pGmtuedUIuZyduwTcP
A7tfAqy8LdGG5MzPp7V2SeXlCVGKGRj+JdiC4gvgQ5aCQnVR1gRN42DXJCsJLGOlOtXSt5g8viWr
ap9Y+r9eYXcT7dDe05gIf0kjXJ1ykUwDc/QK3viaaUTHD6WQz9ZqGefIMbOnE+e+XcLPt5QtMH2H
v7IEBBVHH8GO5Gyjr2kmO5On/C4HsA4s1dpdl7O57tLSvLK2fAJQNVMocis/EIkxh0aJBdRXpFLd
rlopz6Ae0VNZY+dEa1X/Kgz4P87Oqzlu7FzXf8U19/ABsBB37fEFGt3NZqZIkZJuUJJIIeewAPz6
80D22Xs6VPexXWXXjCkKaYVvvd8bsFTixL80EGhMHjat3R57dljmyaponDbYcPSGstalivorcSSm
6XnjWj8tURFaMsD4eDTRTvyy0rxBW2b1UAdtURp30J5kA1tQYFsyQ1ll5S8XGRhtkvo7iUPhkzFP
9o9GWuq47hEd/wetEAjXrFt8VgAX1un9ITYlDdHMEShmm5YQUUUQKcMdCS1jx5Zji1/xpLSf2l6G
rw3ALVT3hjQed2rK8cJGeOJ769yKuxTxNOYPcc5WV9tknHQsHUbXvOoQVqG36owb+hSX+EAn9iaH
PhZ4D6yDZc89mFe6iCdkJjg2tnNibcjuIP9ntrJn007jZw23md6jWgi37Aa9lzpa+5AJM7whU7C6
sotm2EEvKO5Tt3O9NK7LnaIk85XGwSu9AJ0er8EExdADWihzy3nioODqyJqpOxwxV5OQ6lcxth2S
QbW7KYmHvLVbJUI/O1Q7F4uZSybCJyY8NRHlj0OiC+vcwcDo1UA0ZFzliF2aYWIhj+Juk8IYCuHs
lfZDhAoB2ncydxAe7dr9MSSD/OyqAxlSA5RpgjSUor1VWqePfPgL2KZmwwTb1QobTVxY/4/XY7wh
OXORir0YER2ux3ZL0kbEIrkSqZPdgmCEvqU103/wNYBAWf5Mc8kwPliS3JrjeT8gPnLCcnhOcxuF
LS2395GC5bFr65GDcNB2XkFVecGs54TBBrsa7VF8SLD3ZvPZn6cWrHby2Zx0FbhYuJmYAt20RDKt
OsRWv2AjJbhSlMG4QXQ8PWQu/BkvCUT9GZ2CtY3zNniq07m5hA2fui0TS3PKO3uB9w/5bqHuNrQx
SwKYKgdBoFQl/hRGEYBDpK6A+KcnP4zGRNqT6yzETaG99Cnp4ms8m+xdUOcVmruwvcSAP7GYmBrT
hnYJ+wczaP9tKSN8rDRCjTMn/fycA74QMaWYu9ShWj6/UZ24FIchbC4X9iNpcweDwpo0geNJ0NJk
w3CiwZ7B1+M4vSuldamR8tt0dH9PhNfv/EYUfvf9D9atKOhJQIpIFCJt3pgeEAPma5ema7KLtLC6
R/TdY4dJzs6wUsqO5k5DluudbF3xliYN4EyZz9FLDTNY82Jyah6FU4YQ2m1+6Bu2MqDxS+b62raT
6W3G0QAQhTrHRH2Tq/a9M3TC2nT0oL7BgdPecFNp3zJUmK+aov3U3Up9RVinfmvIlKIPmm3moU6H
9ewOZGCRnaViIlkbbCxdVoekV9itugmobZ9at1VNCPQq7O2uZgKgsowRGKEyylNfId0Za9tqoH85
EDo5eGPlBh+aRAa5TTN31DYRzThy9mi8Cq8schdRpop/N1B+kc6rIdM7sF44c69x0Og18qVw/CEt
Xp+XyLEjNIksojdzGnE70HKUWPx6rLAZdxatYESG469MZ0HZGrB/JvSjVvYiQsu6dBxdxsrB94Xi
qZOVQMcWqsXBmouqHRWWARTK+wx2oFiGbxDXu6lSU7/CpCREuTi2F1a1E5wc0lNhU7K2MFXwA9uf
LEtU39w21FLuhGjOhHFPPk0uHudEtUBlR9vyW/Sa6B6U4UrS2fJp+fbbTOT6U0MOzAaevrELkWJx
llNr97YAr7tQfp7A+X5z3W3MrW2iJA7NLIUZ5EoPiE7UiJIRXuKmPkBkstacAN2a0xhvSyTKXY6u
ihO7KR5KisDbbLDGrRYFqPzOz3pxvD0ST2GQKIGDGsSKw0+VVlLV42iRW5jk1PiAaEPhO8y9j15W
iJXq2iAqMhpVQUJSLl8mpyTS1NEKIuFbpAjf07rEEgc9fgw5O4vxRXGrMnmJ4mCavZ48BWpb9IF3
QhtwUQmqRlF8zcRAA4UzJ086nEKavlH3sXuFGt+2VohOp3jlxK54j2eJiHNO0+ShmazgZ9sVfb8J
XWt6wDimvibQMjI4zgnlo+sgZl8oHk6MYxpq0B45smDOddiGRTgSYuZStytjVnq/LkX3Dgqr+U0e
Ev1Mf41GVpRcqAGOFmIbFBjWydKo5B8POZdBG8NfxmRk1WRKvgvspL1Gg0f9UtmXatXjApIL0Cxc
OpScAVn296cMGyudFBaXlVPgErUOSNV5p1ehvcRBlHxTjJ4K0gyxh8e1TT6jTiJ4ArDVvIv0WXtv
dO2X1fSql5Mk+WLW9vQRWW33RE9gfjs/To+haPBdCiNgjaW8h8O4f6eU/Z3dVnW1EgqEKELguloS
c0H4xsbQiOu70xI8zvxKqwrsCpolNSvQR0lnk7oNoA9Xx3lVAupPXk8CT/mQD5W4dJg6mkw25zsO
uGSDQyFhH92/yYIxyNcTCJonI/0+AlD9mswcHZSb68Gbbc648tqjNf0MqyR5HWYVNyNk2tQ4WAw5
JDhqSPJIrMxqpEeazMOdOlRwpWWPd+IOS0pqd/f3qayDN77l+TAmCY0KdRb2MelA7G3mVGvdyOgZ
OQrszq0rytm4MEKPwWpslpFrIDknj8+BK7P/nIbdFbZMR7T3Q27shkSj1SJqY+NE9gDCkjk+SpNh
3WtYekU9rQMXiey6IYHhP7oTuGDMzQVrPuR8dmydIivYaaI+/+rQ//R0s91GunIdxqG21YdxA49n
R9ai9GsSzLw+u7RI/F6y93a75W1Q0RLPA6GY/vv+2whYqcrWXu5Bb+W9DGFU4oysW1+t0HACrw1z
QoVtm9KBoDhC9/B/kSrBnAFEh8eFUeK3UTHvZBHYV20YqXeuQesx6NXotpFmv4mLoMYxZxy3WS1I
PwkA8+ihqUj0U/DT0mg2sHvCdV43CObbrt44BV4HpdrhV146+o3TNN3r+fl4vEjxoOC8iAoW6tnv
be4v0H6SoHxqXZNypnWDl1kdh3VX9vYG79f6079/KY62DDRdYGdlHhSm2NSkTRejwOgNSY85I/22
6tgrkQqWV+cvJY7QEJtzF3jLglryZL93y788VmcrU1jDmyOjYca3tpYTlRqKtEzXHF9LI4xhS7dY
0howiRiAcXzE2SNpPSAlUlvcwJRx8lS7JkkXHOqbWmX9biYr0h9kWb/pAk1l7PA5nVAzHvMoVx6A
u7XHkObbKkvi6sqoh3AzpnmfYbNQqDtBVOquIFPktp7K6kKH4jfnZX/oEoHNzraUTJDCD8/l2oTz
JuhgTpL1ZH2oUZEVPtZKymMaQCHZwMIclG02tuTNRsBm8RXnYvw/ZVbRAQs6HAg9S6uw5ubIp12N
XR9GnlaY5A2P0lCvKlI5MfiQdpTjLpKZr3pXiZ/nv9nRHk3ng0wcwMtl/nHG3599iHubOZpTbHsI
JbzX+mDE+9aWO3fWyRedXHCROb607py+KNYFiHmhSB0WBqRx4FVH1BLEW9k9NoTBbSNLEHYMQfH7
nI7zi9E51QX+8nHtyKMS/UXVSY2LYPng2BSXWBuCnRVwINLyigAEUoYbKnnePqVPkBrlauZ/OFco
WA1Oi1uNVAkR93qtQSWaKJdQ/qWOPxw+gKUcGZYEJO3weCoM/CVlhlumGXOtmvb+lhwK9cKsPPXc
TH+LXppFyw5kfP8Tk2yRpvSw4KNPjXPbxnn4edLrbIWEKtp1bmv6QZob9yUOZI+TATkTv5Xx1mqG
doMn0/T1/IA7sfRxHzT08Ielu3douN/PsZQ4nuUrLe6Tr1aSY4IdWsE3NXQpT85f65jhvfBR/3Kx
gwJtQnLPMGOChm4wrqPYukaQswFMldiZtEQ1T/FXvjAeSA5OC3m2vXD9ZUgdfGFKLm5A0ENxCUzZ
f/UiS6GhYtKyoo312uRj+CUxa6IWcWyBas4uU82JfJtodT6MtBA+NS74GNaP4qWV5nShvjox3Fis
oLlzWlkG3AF2pDRDrRUi4mY0OC0hEv0rEyPxS8NNnHhmfH9dyk1Ok2j195/ZNuZIjwYX1gNHRgKE
nPaTPunNl0jChcQyza3srdpxVPE4ehN1LdU28lqRZvwxg30hLdQwAY3Ns3p9/nOceAG/t0D4/ks3
5ZCKEPWsRoXN1whN4LkOp9IbK63N3fmrnBjgYNdYMWMtrvMPBysqUqDJNmICeSYHg6R5iImZyxI4
3xb73flLnXogikgOOsbixn94+nRKl/aqywJC+oB7Y+AtF+ICU8zP5y+jLSXYwTD+Z2vcsBZ50CG1
2wzjqnANTHpGwkGesfjNE08NEscidZyCcIokRKd8bKdhE5VzhEZ6iKTtERhok48VDc/CHeNiiydW
H62VvoJbRwz1hHNYWQzYz3ZzTtx8VIHXnr/zUy8Ilh8UH4jH4kjYSh4Fvmz87atyhh/rtIZ7g/XM
pdStE18c4BM0GAUBCrFDtnkZlbrTxaCbiRYWeLyp7VooRl5DzZ21C5P4KNUPg3PslcE/yGEAAD7s
ODUmjj4RbXMIO5IzgoKfat5oxQPJv9gLlhref7OYfaco7TtdkLCYloWyCkLDfaCRqPi9OlATN273
NEL4unDiP3V3SBBZ2NH2C2DQgz1Wq+AqIGYrcPskq9ij5aZ+6HNo/aCA15y7KVBta5dgR0CWqzDK
dZcVw6cO775iZTFk2pXIVRKpHXvEGkXojDmvqVXtEt3ixLhwdIrCJccDu/LDM0cZxsCFsCVWABfN
rteR7s7i0vZ+jIrTVyLFx2EpxBObwKr9lZCcXhdqaN+sCrXB4n8Ysb6t5t7XCQuETRvHvo1X131S
ttF9iRsuPtLuHH3FDPdt1hThQ6uqLq3OJ0p0IieptxdAHA+VZar/pUTHCLWBxWpgjFTa8qkyOmT2
ap3+wqp53hhy6q/gwayVJP/oOF+vjdGttlIDYD4/MU+UzvSyDGoSGyCbmznYJbD+LGocauuV5VRE
L9qKuRUxfV18hoq1VWvpbYe5/g+jylRvcJLoNRmmCTK8fE8d/UmXuPCg1F6CKskIJCBev4q6YfBH
zmrrzhh1okjTS6vJcdlKGxpbGpS8ENoM82BwY2nrmlXBp1QUSLBdWzp3+Ka6N5kYyURChrdVMulc
aPkcD1UIIMyO3y8KjOmghJAyXIyO+xpQRO1oyZrGPSQkwzv/PY7RXxJ6kQ6zkyBU0KnL98dFF8aD
kw6ksWeBm/2oOqF/KqF3fXEqadxj44h3Bc5u7nfLinCOBWnRtVVhYmiFA0yQvVpRF/1ocQS4r7GL
gqfbjmEKhBTbb+dv9BgjgoqCtsyCUUiD7/AblFnfKp1a1RQxWnCVIRvbKFEuPsuiFd/grV8K2zmB
8RHRgeAYghghSvRB919MDcuiTkwuaAxwq9lQCBLMNGP+gpYozNnV9fxHZSTTo6aE49uEo123intL
y9YYOoo1eLUwr8oyz5O1qfb2tsu74D5LA3Y8BFJYRJ9/P8d70bLNwSPjQKpSFRwW+204Z4oDYD/o
haTSDaP7sAPYcJz+Eo516lJk1AHsonuCbXPwZkhxBwoUADcDDkJrfBFdr3KSwZvwq73wVCdmHiso
siH6nnwFa5kkf1m1ohQwT1HpTdgldp9Q1Evnxyz08Fpx1QlnX5ytYXyLRr3ksHLiGaGuUcctBRa6
xuXnf7kwDl0Z/oUqrg5aU6/DdnD9wihSzzWG8ELdeEwBtHFk5UJYh1A8Qh7ev5ZTJNB4jOVaQVo4
qwre9UfRoChcwk67zktHwZEZF+vZ3Yx2YMq1zRo0X1WZhU2+ouBr6VF5kjdr1a6CX21OO9LKnShc
YXLX6LuQOEPss8O+XruhXge+4srgW2Vhie0NEOhdYg84JVw4hJ34djSF6ZRDNkY1fCgcqkhvR1Ub
VKt0NKNXoiX7G8HOcGsSQPgJConq53OSPJ2fBidWTRKCoKZSt9JDO/Q+c0LAPLx/8Heoy2BdAUB6
IpHqpWLs+Kzz23Nh4cchNSMhZP+TjVov01ZzUZjHk45QYbKerHFGsI8kZfZiurE7vDJNcGiDZbtE
/QqdBhuRivoJNYji7EZ3bi+yeY5HLWmEdL01RhT4yuF0UQi2mDhFNis9clTwjHnM4AUEWondRaKh
0IwkZP6IbFeVvAphb3qtr2cM6uosw7YzsEOvaDP7W6Tm6UMctD0ukH12AQM9XskN2Gx0pGhJkE93
2G90MoMzYKWiLiJR4ZuVRWgiMFXxJwsPWa/LrGh7fkycqMcYXWxuAF7wfWz7YCtlzSWHSCG9NC9r
scaDyMJiHPJEgofbN0riKEFl3DhrLTHqazMb5aZpSVscRhF+gsRq3dB6vkhwW1bJ/bMVSi7mB8CM
RdfqcNbnSqHhIqzjuIU/VIU40rF/plWUfI3Mav4oU/q9G9eAy7hOKxQm66Hs+2cQqrzcBIFDEEJG
0wQZKO6Tb0rTiXeo2a3hO+2sqatxhiis0Wr4eeFVHpeRdNZYESmiAVj4kPsDX9YQ8dRGVbCgG0gO
GdqMdtJkjjudruTaEJOBZjHCkaqx5H3t2p3pD2ol3jE2tjbn7+V4sJvCguYB6Az/Dhhz/1YqjHUp
tLGUbMPqu6242o3bi59yrLsLAOLxmsKF4JWyqUIWg7a6fyElsuOc4cWFGhmQA54mtFLpUJx/nFNX
WQ4mBmwrGqdHcnQ9SKK648RTpTEAqSU5vNaQbs9f5filsTYy5hAVLkvyobBSH0r8NyyWgjgqm9XC
NtzgZxlet7r5fv5Kx89DV9yiVcWrWXoQB2+t5nC8OMiTApsWxQ24IOg9dOb1+aucOHjSMqR2XSoE
SnRnuY2/bNQdCV5CqwPEtjJ17+JqlB8hwLPftDjRSIbmW5h1iYfglmDifh5WmdYPPh6qFNZFQ28T
v8KbLIyxd097+8LWfvy2OS1oFK6cHjgOugeVEsu0FgRZhrLUqN+DNNOxR2vFp8RJu28X3sPxxFzw
DnZaWnomM/RgYgr8FFlCUsUjF6tj+s1a6iWa3l5D7EzWMhlJo6citVZQSXU/sKL2pW+b8JW6Vf+3
/SawVFjkWA5U4YUqd/BNkgKMQNISYruD3WCo87iz9DC9uvDIy9FkfwV1MeQxWTwZPUiZDh45VPop
SGtSwAq9ST+77P1e7NCJwUAZjoqhJsAQON+n3dC/C06QPgY4w4/zN3H8hQHyOTzxHyTn2N/tDz80
yogZ2SPRMljxJpo4C4Jg9Fjt15fe6oltbDHoIYyYkpss2UO1CnF9rLl5l62cqCTVxyRjFjwtzjrt
hpiTAsvdyDR/ZeVsxx6olXE3TdQDq4CMqt4zCKHV4TUN9D3m1kns1fkXcaLbwPLI4gXjkVx0cSjz
b1TdiMc2zzkd9iE+dri0bXWEvS8dQvsX2ebNdaIOarwKBSobrJ7CtVM4SEMmzg47oq+YoOdv6XgF
Av9jQugLRxtHoINvQ3ZEFildmq/asc/grRn5zsJQ+9/dhhaWIUIXkEZOi1Cp9keANiadyum0WNF8
Un5UWVze0DCfaeqb6gWU7eiBuBTtTwdTYIPrHQ4A3ESNqoBDtHIlCYacMsMt5/N/G1zGaBePL7wl
IXViHnJQ2xaBgtOlxI4d5UF1BXkJ9+3Gsf3zH2d5LXuTF8wdNApMitkLg/Rg8saZPY84B5erzCnG
z3Uai88Ch9dXW7TqDn6z5YWW2lyNGKzjeTeX//5XAxdeAjCZvyo3sf/V4mBwy8LiWAUlZUFT3WJb
OT0ZLyVZTOef9OgcxPdyFtLw0vBfpu/+pSCRUfC3OJHoeol9V+4VukbK1HVkulijX4ziWz7PwYul
tQiL8Dc7DTel/cu1OMy41cCxOEcfjjbELXyL/NldbUmHDuds+XqaDNu07o0VmXfVBlUbMtkUD398
todP5x8eaP/k/dA+gCFA7+lwY3Ik+41TkzICOkAQhexxVF6pdaPCeyl06a7MdCSUYsxF+MANkI03
JYP8njVgcZ5TCuM9DqEfbiMzlN/nTkw39K37bY1rir7CLUiHop8X7HZhZU6YDNB0n+EFuTPCbT2D
PzqHWv8JvoXVIVSpVfPZsrre8NA4wA4DhyXPK9Km5iUKMEdeGaE0MFjuJDbGdiOn/JraE0Zowdq7
QvUN9KiGCkHQnSSIZl10Rhr7EW/4vlXcIMFzZGhvekys8NQvIucjj6bhyqrGTCE+KZlx14fCiih7
sJp7mlZOgmW1JDLRbXoRraAPKN8TO5Y3bgSrD8F9LBieYUhkdy9t5VuJBfZbaAc6UXvN9KW3W/Ee
JqXyrVJjs/DQ1Eel1+up7bIF9Mo9Cb0Kqe6GrLCDpjiqb4fFfsivhg6XYEor/JZTdcZcCYJNouxm
NYq3o4Et0jYPrWgmOKXCYc8pK0wFiKZTfaXV3W85AQY8IJq0LxWhu4an9irxWMqEWOyhiwzWKA0T
bBiA+UjQUp9NlrXuzZr0qiyZMRzFWJPPNAL0JRvaztXXIS9zHRf1dsY7rUvGF0jCuuHbo9p8bgqZ
F37vdiSgQPRtbK+E9177aIRocZjahKNU69pq5cmp6l9nUhNfsFenH5VUdVdsMkZJCPuwGsu1SzRj
eT1X1NaYiBY57tA9exqhB4D5/oBF7OAxyizTJ1+UPh65RORmjUWF2x8HZ330rUUV56f2nL0nczsy
p0E+dS8cycoRGjwXL3RNcovgbfWvvZvPKsbRAwUmIHPqEI0my3fwzX58dtW+fk1xBoNICPeKEcIB
9JaGgKqtOq2FwB1TO0XQsMTwWGQNsa5pPuKGgD15aEMfjAiKgSKNWQXzKfLCQNqfcRJJypWIXOe+
mpvhVvA2tVVv4x5KYIghx/WMlJIs3hph66rMltQDBqK9EPxSZz2R3jp6fVuzAp9fCo53L/ZJqiTW
/IU1c1iuBfOYNEkKoOqGGPGrascO48LyPn+VY0B7EWbBrGDu4BnJ0WN//dMr2471cklpkTGetmOU
PmdStwgUgIsaREZ2BR7gPmmjwKy5MFG46EoXYT5cmY+2liWfx74m5wgkzn0RmWt5QGjywk0evwpY
bxyekU6gigQK2b9H+FIzBAYDR2C1ch7KIhuf21Z1L1zluGBEx+qwzXEuWFw7j954E+u5GiX5SpHZ
OpHzJjBc4pfVFzM0N3ZhvkJZuk2cGW8pglonYitxXVEfmny4gJcdVcm4ZJHUi7qLJinH6IM9SdMr
p5M68qhATMEPl1wJvyjn9qa2iEg6//2PXy0edGBgDkZT7LruQT9DGrXMKH6X8AP4BpXIgl9Va19K
PzhxFW0511H4Izul4b//AQ13Mu2WDBUiOLt0I43QeInjNrwAPJx4bRRhlNX0gCDXHbbfsXAn6qEC
HGqCISXuo5k3RKQtJvb2hePjiedhqtC5hZiIueuh+2IjYA/YRICvTIcCIY3taRNUMH/Pf5vjMwJf
hB4xLJGlQgGM239tvdlGbRKTGI91eUPgUgFotJrVdHbWuUhppEMLiD4vkj3CtZJJvtXCkuVqNGWy
JCzX/a4XfTZcmCcnHp4DAr1RjFfBk37Tdv8CIbRRnRmYxONd0hTWGrGjs041LIXOP/xxwcvfv5hI
gxebNDP0/Wc3YE3MfQbsoNXIDlfxYkPOGGW9j2OD9qc5fYYfiB8U8a1eTpttd/76J54SnNGhd+xQ
isLP2b9+qtctoZpgw3amEQXn9vJezTLtwic+MWRpsAO8g5dxKjokFpt9ag0y0aolp6bB6wYWHRKH
+ioLjOLCCz2mUy+Ce4BdOgwLq+yQhVkFZcmuWXOEsAf1MSLw5TWZ3elzH5vRlU4OwGPfa+lTGIQx
jua69WYMqflSDxyPz7/a32TJ/ZqbOxGs6VAfXPSrB982qjjOBjE8GQunsPh6Cmb1S5T23Q9YiYB5
IQL41pO1LJwbPL7EqybrJLoerHjKVrnTGc8BHZnPWloS3FekKAMyvex3U2eP0TrDqPQnwuzaWOmg
ujeZO1XtZp6l+p52chQ42ITg9kmV57+cQDa6X4ZlpHixMVufzz/n8cfFII3GB3U83tZsKftDqEus
sdIgAa3w8U18jhYGjoOJ/gWxpHPhUsezZUF1DWRiCFIgSh7QBEwwY2Q8uD5PQsT69az2/dqujTb0
qqQ07uuchOl1SZrqF7CICgK4NDFKOP+4xwc3bDPZsyDeLCjT4T1YTT1hxEI60KjL7rVISBIh1L3d
CLsW3/QoHTdGUKev5y+6bP37Q4mVCKkGXxRo+4isR7ZIy1jCFdaZW8ihgTTNN5y6zLs2iGc28vSS
xvg3sLx3xUUyw7LHB6U34h62c1POGGpmIJdIU61+zp2ZmGNtzskpq0OnF7spFGFD0JpQPkW6ixrQ
Savs2XaLnkyxLoseYxlwuigrBbcuDZLXc0pGii86JAWrscFOd0eXqf5ZtkXzKZplSePPjOKvRC65
+J6S8PHYomomSLKgaUWeldJ7oleSbF2FZZrejkFqKR6BjjU6qL4ih6V2lFzzLQOyjM+xx/il2FNb
XCUkOhseyytGunWDRWE8p9OXRmnsaOFbBv3VGLJJewXr1iVB2NHUwIGdiU/LEXYNR43l53/ZQxqT
WFESCAkXm9v2FpisR5NABLKBHME/P0KW2mL/e8EpXSobpD3Mw8O+aoieylHjoQfOtrO7VEcWt3hv
NUSPht2VDfEQnYSt3wdliuvf+WsfbSKgJUuCBgsAYCn/3X9MRF0KhJEZVxT6JNc4+dYrfkH8c6v6
Pz/H/wo/ysd/Pkz7j//m33+WFabOYdQd/Os/HqqP4rlrPj66u+/Vfy+/+j9/dP8X/3EX/yQBtPzV
Hf6pvV/i7//X9f3v3fe9f+GQHnfTU//RTJ8+2j7rfl+AO13+5P/vD//28ftveZmqjz//IGui6Ja/
LYzL4o9//Wj3/ucf4D9/eeHL3/+vH95/z/m9Xfc9m47+/Mf3tuNXnb/TaKZAAzyHDQ4X8I+/yY/l
J9bf4SdQ5ANAU2Av54k//lZwAI/+/MOw/47hMHxcfWEXoLPhg7UliS9//iHMvxtQsKCDgcAtZHzj
j//33Htf6H+/2N+KPn8s46Jr//zjYK0EAl3azXCMuT/aS8bBel2aeT13DB4PmwB5k9jqd8uV2irr
dHE1IxReRZD9L5wq6O8cXnZxieIgBSUL6T9z4aAOhydINI/WqfRvu3b+XEknKXa54lS2DxhDciZo
TGLdlsFUwbdLFuMCsrQ000sNo6hvkkIxm2sRQMzbiKFxoO20tjauBrQP885gN10jEtPftVDXiM1O
Q6yiKFzdcpNk9qR+dbJSFVeV29TVtQrBnnQXQeQiO9Uw+mmaBuKmoh8fszvr1VsY9tO7Amxbr2Zc
G33sX11Cfu12+DKkSTRwjog5pOvuYueU0Ep4tpIkDfxBVrhRAVSiYjbbLBC7bHaNL6bSz+EWzk80
cWuj7EF46BGJNXpvnqFIYg1qAvVYshImtELiHQlKgy6Tkk3vazOehDfRAA5FHKGdNWQrNY0hd12Q
j/mn1o3BmMpwcLe51vdPSaRpD3oYOlTtQH1f81x9UOoxan18aORdFbfFJmqsgdBUIe0vOYE7Bizf
1igfASXwkoROMyrPrRCTWHeSKv5WhSMKwoe3V4JGV0u/Sqw33kZVCdY0dCxjZVZ59dWpnOZBLRz5
o2+NuPUIcHICn72QBy0lqeYATRNULJViQK6N2uShM4E8cxHyac6qU3Jdu1JThf+/ARXxeyWvTC/G
8dH25imUGATp4nkIUtvciCIT1Sqwwm4dQpFcz73MBHTe1K37x3iahuEZXjvXDKy8/qqaZbSyKBLw
2GyFAQJJRMv1Eox3n7atYlw7ZR6/2EapxZskbGVBKGeQ/FTzrgaJjWszxuARYfl2FF1FPuQ8QwIC
Ica2eTsPOuKo1exgf/LQJMog3x1UUJrAVrVOihn6BiwXQoZ7+AAdoCeBHHWctI+5WlZf6fLwj6li
8O1xgzbaTRdjgomhrR2XJZnrZNglG7wgi5TIXTdoHmGziPSxFmS+banwxgrjrrGIkm3XCcaXZuZq
C3G4UcLKK6ey6KUvEXnIR7Xui+RzXpHxdGsy7BmFVrr8aXpNbS/IdPzn/+nMWjxcja6epD7eIfzN
AELQYP0mdaxWwGrGA372NBmYw+zHbhH2OzMNbLwGQgUj1inES3xTkbGuvDV1xFubI04aKxHPgIcx
to5rpV6C7ifZ89SFaPlhiJ/qU1Ehd/Z6OI7tV5gKRkH3My59Zkpp+tKxO6x1ptAtVsVg8PtK33Tq
trRHLf08ZA1TRa1GXOKxz8ySV7uLmvRRWkaVv3RxmbfrJo9ZNzroG2KdEKBKXJKVtC+xUSvxrp6S
ZPLriVbpTwQjie1bY9+qW6J3iw+cFOJfWaO5nzod+7mvUeHMXtKXGip8TbumHGs2Ckm8ryIxUncj
zdZ4CevYvi97Tb2rp+yKeFGvVonhVXV9YV4nvj6AgScko8RkaWU6OHcRBhQImtVv5tCkx5KSUxHy
rbpi8ESNKo32qP3ohmX2WNPBWvW5E6NWnuPxRqRagNwWN8t1isGR/WTpxUsh8l9wq2TnERtublXa
jzv66iSoFUCz3hSLe2BJupS1a8jnQmMlzADk3vU8IDZvVK2nrMyv0jFuNjbJ6kOCJ3lREGbbz9pr
5ZQfOR/6zq5RYYIjXymjbLdTXQU7u+h/FF3+QDKes9Y7GflqoDwriYujbGtPvrt8GXeqvU5x6utm
Ij1bGT+TWLitOjXatFFMJjxBQ3dDC47cD8O2b4BPp5huDAngHu7HJLejd/iCA0sFBhrG9y4EZEJ4
1xym5lUW6uQ0lDA/UiSHX7RQI5A8fS2M6WbhP6wQp173s7O11Ki+7qwG+43U2JEPvcFx93YGqvQM
g81A9PNNWLYE8FJmb40gY4SI7kZ0GQtYn3xi95J+g2M5GuX8Wq9YQpPZ2bBMmW+zPYFKWo7Xq2H9
y27xgiE5wovL+TYIhm/VrCCALzDpwYAAsByPCk9LpbNyCYzzwl5s8Qj2ZtfxRdn7oS7ewYJ2ipZd
FbEOJtzm09cA3SidCFyOi0hCVxvUYlNpyq2ehC+kCWzY62evcSfa62PTTRDb8hr2VpxE6QqRdb9R
B+E81Sphe/S36jtET9cE4bn3fWA+qdUgVxE9RbiN/dsw2E9qwmGVptBth+/T4BSt56bhvR4HLNUj
mZ+hkWxDQszXItWnnWZOX1g6Jd3WlLCToh6fzJZNCZ/reKdU7o9kaEeJ63SM3Afmrjp7KmuhxzyS
T65DXLnGOrM2ZfYER0JJ/LBTa6/p2g5LBWcqvqNJYRlSKjtX/GoccIiHVEeQcj3gGGtlcjsg1LyS
BcENkxpI2jKEV/CSG0kctmGFX9wJY7YpntveU7Q+rvxI73FODsbqpehs7btb5+E3V6kqqBh246Zr
1KS3rBLTQ9NWhV9mpsOZttCuDdSZ36OgbbQNTaTZ7/Mk7dZTxdsam9APbTO9Ci3AbA+CdpWs+1p3
XtqKkxMppjKqvIAI4HUr3XJNvHl8h1txxjoYzqGP7rj9OkaddkXbwIYJ+n+pO68duZFtTb/QsIfe
3DKZtrxUVjdElQy9iwgGzdPPl6V9BlL1OWr03Qywd6MhtNKRjFjxW3vYdl1d3BHa47AlVFrvfMKb
b0YrejW9od7SvUm2ylB0dbW3rKzz3zzyr6zLSPHXKA3PMnSNDAZmHJCGt+99PcaTGv1Nthr5zWBl
849oKOwkQqlNePhiFE9e2K8Eb6alvxlEh2h/tNDzxmcLbbElF9rXiaTxlyZQs1644IxvT2ZZq+sG
QpDTj52b4a41K/Mua9Q8JYbZ8qVpuTaSjCbLa7JufMarXgT7UWM+llrkN41hyT1R+sFbZOrqsJqT
ecImSSdqkDlbIZUiEuCcHARbubAFlnMfU0YysMz6A9NE5N0FvYeDcEF3lPjSoM/XsiPSB2hXHuKu
khCqoho+D8OyHmz+lMTvtLOOJmnNxCzIih0+y/RXiOJl78jSeh56KuBZ/ep6Je5+pq28rcf8kHWl
+yxH2GlczcreZdqgkLwZCvMxmKL9EMHbFM2gDqkrmqPZmDOUEzwzEnzO6JClLtkOQ3DK7Kb7HM7B
UwGBlEhJHEJMStehGvv2usAQQEG8vyeCh7LpzK7sRDgEWQiZ2tT8EKk4UIC1WYd5Ig7Ncu6K2i0O
LmvlQQ0EDxVOV+9ShnRWvsKL0RTLC7K+xL4dnYjBptZHRSx+7BSVf0fW8Xo3ipEYuWzwLxRqldmc
62Nfn9fbIdQ4h+pRdNsSSWQUR11mXZXAYSdfjut1blMKg3S5LMxtljbN14E8+GZbSt0ew0i31+sc
7cZOpHti9dqKrhVYLGY+VQWfFIxtDv1VpnvLWClW70rjDbIxfzYFkChUfE9rJofu9BDgT08IWApJ
CSf8fxV+dyGDBk1lP+Xf2T4JTwqVmvYBcc1Y4DhAhFhRN840uVBy3nTH0jMWMfuNt8/NHn0wmePj
YbV0vdfGOqLwRriZKIdyqEoW84nqb2N3Llp/UI5j6M3ZfHsopVleqKxUu8aenJeIQ0333e1S39zY
yo/GC+2v6qYi1+Kx57Du7vrG98l2J7EfJT7c6+dQD+GVIwKL0aXWnzg9QhGuRjDtzVRzIAvnrIsl
hece1M/aUZZryvmeiAWteaApqfAJfRrislnsL1lgeRspfFpezCVyOP4LwA2ieKj10JMZ7fsWrCj2
5zBM9NBUmwE35Fs/2X25i6pc5xvh2/ONPxGaCGwQFuLgK4/O+LlEcXEhV++uVmvuxXMVdWIvtAhO
ueU098jdXOqAGnmi13Y+tU0NYd6F5bYOyq+Qu7T+rsoisaiLDANaIR/uiBKYTqVHt3kknHprF6qN
yRwjurfOJmu3ujKlZ1mzqHfGQE44xbDlQp2dzuhmZrLJbnIuPx7w3g/RInAkjz3Qvthxh6bY2yN5
7il35sEJvFepu+VT4asaEmgqcVQzdqmNq/r6akpb46hYqS/HfMw3oy4eUd0VF6zq1kXYrN61LoQV
09bs7qNwoH599NIrBL/2jTe1wZaeW4M9PysevGloN8FAVkK32MT8c5xOJC66r+G49k8g4/JyFrW+
M1Kz2lN2+lA69XA0F6e69LymfaBxBcC4n2mKIWNjb7htd0htXCw71qA+qdqRgP7G9HtsHPZ0VSmb
LXqhJHpLVy9DPa69mGgAFqdh/rTiZtt7rcmIUXRDLpK8Rid+4XF43ObLoBMHEUwfF2z2+9ke9NFs
taMuzTw1dmdk4xS2UGYbHhnjMDRTtyPlc44x6/k9b1owDGIU7oqNM3beo49BmoJdzti4TFQyespm
E1/l+QSJ4iOt+cKVsrJbgmn9XQOSTPNBGzxmhCj9KCODyGRlmutNY4obDot0EQ182m1Ua9o3iOzX
MY2eFT0txhhdpCVjoeGrzrwI8WSw4YQuV4scblGI9RO1rV6i0I5H+5r8mFs/6DRFFC5Q+MZUPQsY
utPMiQPHyk9jPXXzRgTzurWJvd9MaV18Gzq67JvR7XdLTgzCbmqMXO3awXf0hkLu8w3JkfJiChB6
xD3HyEuDwJjjIim/Hvya1KSOR95F+fPmL6P3eZmW9UQyql8hv5BprAticLdIN2zUCBwmKL4Toc62
ZWdWyYz/44kGi+HFqzMyCoXrfLIcHCEe8oUj2UDFCY2Dww0paeYdJ9wNG7+lJ41shC764bEU3ROJ
+L1B57Brdca8S26LdjZc+ehck57aT0sWiiK2S8IqhKkCIGA2OMaAmrMmIYmcRVXVX+QkTBylKPTO
EPmA77sOs+1AZuPGKMpiogdXdTveOd9U9EwmtkoJukUdkxjeKJ/Y3JqjnIRzPa6zOgj4H5JDuGds
FMBt/ZnA3OqqdurivqHX49pdqBvSvVr59cOLgMtySktR7QZnma1t6lej5KwjGBSEWZXfalnLHTrL
wvm6jE71Sg1cw4VdgjcQxPnUe32/L9u2O5oiKrxtEGGriGVV0S1NvMJ0pwRNHXGdB818HLXlfV6D
ydaH3ka1ozQXfdOxjl1OlYklnpMz1WgsgP5FtdC6sVtrgjAojC+qvT3ktN8sqiruSpvjzzatbP9L
TQrkuAGfafLEXnuJymTBQ3sI7Gq1dkTLBG9Tjyb1svKmFe/Xss7OMScm5/Uc9vNqGs36MJs4JOO5
MyLBY8Rcyq+XG+JqclsUu5rICPeiqpZp15Rh/pT7PcMPe6i5HgQT5w+GM3wrXZAjZjMKo7iyAe/H
BJ+MIJCwsV5Aokya0L0puwgKJ30amuCe/dtk50AS+m0aAzMnQD4aPO6sRb5WKBFPU95y9E7fsSyv
1vx7Y/btV/YFnR8nwwjuyOE65ys2vngoKpQqsZ07Zb4ZgFcOaz6s+Gypbj8Z4Tpsc8uc7gtlBNui
8QTzY2TlT2Mf1qeytkgVEqmXvaq+A0TwjNTijJRqA1xhntALQDGH7ZPG3uft8tUCSTNolFooO87n
bGsFkgiBSDl1nsyojfNkYFEHksgpN9yoxiq+zG7NBiPGDtQhj1pwp7DJ7Xljk3fSn1IZUQ7TTbn4
yt9m6Pc0o4ZV1f0LobfpBR3a6cTRAaVMteXUxov0HltUgh3R1Lu6D8ioShdZb116JB5CS64bdib+
M55Jh5s30ivPkNOUCI7e/7x8x5i8M05ik+t3DMPslNHGQB166dv1sUg9kzaUCuoQGof+9xH7VAPG
sB5qac9VsQEG7En+ykp+DNsqV3OJ8xVZFFykpvo47pcJiMkJUAzsgoYakrijlVLe+kQ/lpslmvsX
ajr4rXr403kzhSn/tMrGbi7Ap83uwbFbyq857jr1g6DqWHAiQzJCDPDILgQVtPABEa851ZVEZzK8
0eQD3NKkoKn/gW3AqviRbFUC+9A7UtSXNDoVXtIOQYrqq6G49WBOhjlvfG8s57s5HfoXw3N4AZt+
bep93nEcp2devjDoJJa7SZpcA7/P+HK+M/PfRN00VFvpZZa/X7x1AN6aRMQPNVaCr6Skw+srrhMo
a9+33Y1xZlJjQDWruRjE0MiXOgDmRquYrt2DaY/1fMdymZV75D9udWW4gpsy56BeXTXL7JYeaRLl
WF1bLD3Npcaj8MTgL6Ej/TkVD5Y01343dUF33tCyVO1HYkCGjcBczSvgBfL3Yuq8+hrlIp8qDKPR
PwL5GcOmbdSyYUuX7XWJWwJBMZ9hvsB92EVgWA4QHYqR1N1MRt+OW7qF+IpzTahVbNvjNDMgiWxf
jB4OYbTVl4a/KORys/tYzCFumTEkG8JDXtgGa3Pvpnry4/9l2nkLtOZ6SPhSL4hbE7Kcza6U/Y07
4eg5hp30Xn4hUf5DVvxKTnzkVBGb4Wx2z0JfG23Yx46FciKn1sSxGue2M9y0KL+sWDXapwjIDESx
c6yx+ad2yfci5F9pOm5c7I80ZZwLtGHLP1ATDNPwMAxPsR8Y/QtInTaR4lv2d8HxLrHH1TtRWDQM
caiNlgSHsUUAuACyxGqqhrt6Qr+7ibRJNaXdjnE7m81ucQbvyzAhpkq8fOJoPKw9m/2inLbl4KLC
B9c39OdgsNCWWIN1Up1hiSTyS/FPztyPLCRf75xx4J61VoT5fPxNV8PuLbaPJeYMXHBvd+KY5dWQ
SMebb8XkTldOgKSmRIl3/y+vJq2rpIwh7zuLlaCdfucgBx41XbSkZOrSZrCsav8IQpx/xzfHAYL8
KjJX/vyOfxPS8ezB3JEbcSbfLJTVv7+laAs56gYYSTR1er26uqUmzohOc7l6PYlCUXjZVENwY3i6
P7WhQNgtZpltzDGUxs5Q3WQRc+LY/5Z15hJgpSR8DfIPcu2jjrAdhF0NbOhxTWjjbdg0822ZC8ZF
YZbMBn/+FT5yv+c3c00CCTDWkoLw0U4RLanfddIaY1qsOFzl9BeNm2jO3J/s72/k769P60cqHZYP
Ti2wwENRKfGz//5jLxpXMM8U2cOmBFk3wYrqrehyGG+gDPaGP3+tjzcyb2efRW8ObCiYf3SmGH9h
7tvFKlrWoy7u3zeeYi7gGZYFEGgfphWLfi2XMwjFxgCIvDJj/QOfb70rLH5dKhCC0ohHbxS+Dmxs
HxUYBRUvcwUHFDPfD+NTLuvV2Jauq3zYRiO7YeZw9dZAUAAzkMvqJV3rDuFzNowAeoEwAQfNDMRE
QSBek4XYpXHaBkRa4r9BRILKnNKeVBG8snHpigZkU6wfmyGbCs4Yq70eiD5G/dkZ+dIB/bYB7Whm
ZxNFl/WkzHujYu3/ScF4WrHRwhmcZ1AXMfUN6coYyVumW0wHxiy/UGDkFhctg6x9Deng03lZ+8tC
9Joy1W09zVzESM5W98DZgg0VlgYmcChnNl2lTV44bE1+eTmmbbObzeK89U4p/+y00VXbqku9iwEP
9F0WLfzp4FFuEIvJCfA5seJZ+8n0zjsxfme2d93w4eHLi71yFJeSdS17zfq5T3dFaYWnRkiAYFcF
I2LYKvphOjlbJb9xwQyQwiicRuWn6VMbpbTaiTzPH1d6tu8CY1FspvieSFWsUxgoG+S9vixEz4aO
KI0hRIXGvB5yj4bP716NFe7QRflofJ5LJ1XHpdNs93L0EKvwOJVW0q1h0exQePA6Dom27dZeB3o9
3IiRarOInCmqIl5U7sBpir0xl/yWKcTNekhlZqijQnBvg0OJAu7ufR7xhioqThQFGfOucBRQqmzn
2TwoazKbizmYGj9WBSrEeERaNmz1+yuMhcub4MeQZdLJCe0N4hmyhuHx3n+EgC8dQHkLbpqOD7sy
45ebqdG5vFWEx7wgclTwNP2cgjRT4Vx4UXBOcuSuKU14jcWYhutUqbbZpj3Z8X1qhK9pNV9hVINV
8NtyuUZiyAGyluVinH5OafNU4h5QpXap4tNN4oJs/rC6yr5Dk0ZiQoZFj1y7pl3rE8cmYsX+vFp8
EBygEWWpYITCGBWg0npXuP6yWkR+VfWOhZOukAUzfQZ/eMd3ZJ0KyVAwEXfm12U4cgn+/L4fF190
4tQbIPnB7sw48XGasCfOh2k4wW3XFEXGmQG0nHScbm///D7nxfW3pShCSMJmR6s9SXGoK35fDcFV
Xa1KCkBdSjUfcxowvpemI4ZDXkaUYdltwMGVgAUzvEhXq3tWPBQ//vwR/vYTR5F7ziv0XbTPpCx/
EAmj4LRxufsQN1M433YLYzxQU3Bn2RYCCMdbvlHMyW/w53f9OCPyjVHCkOKFOIL+kY9fHM4tJ7MI
BAh1WHnhWJxvWLXO1HbdiheN6umffHZ/2+f4nmglSFVDoYMU4YNkZuLZxREF5Ut1RXQzL+nUJ9ns
fCcag6Xkz9/u4+1DPCt7DOZBlDmIKT/OTC0ClUjN5YA1haNIzKm+Mu46hQHm7c9v9N9dvLMj92xU
xZX90dZHaW7rCjfA2rN21ZvnpQVx+zlmvzjSHTElIpy//RRv/Pl9efI/3Lk2BlOkTx6GB2ZT5Gcf
7twcP59MrYnZR9U3pinlaXFN0cXVUrfncOfO/1YE1fzDKzrrm2coXaM1DOWrzJ1CbY1wGb7ZXSns
LboU76KCQaSPlVCku6DRzkPfUsEazaCbKGt1+RjBO782hW2qpEvDEEcX6B5bLR0nhI8U/ZTYmdav
dRGe5TnEjp08br4usadoeXU8jRDcKI2hvGR1hmIafErnVEo922rZ8xEdRhsSchywXS2FyIrnLgob
XFokeOGsiX0jaJx98H6+HhkMDKzWKSd+UzdBelRgYuP3yFYsQ5KsCNplSbMOoNNabRwQ17Bq526p
xliMBi4Y9x0noMqDP2/fwSXD4Vxx1XDWD29dvfAKGc1K7TWmnfRTFWQWBO46KbM5jT55gFsZqh6l
0Ng0nHlt2fCaLQEAbJzReptJZ0VCEroIU6idZKKCX7watGjCXbFS9pcQ423cSKQAn+d3ICjPMNjV
cLbfStWeETa6zm8kUWV8ESQ5YM4LQ0JUhvPeq2pCzcj0cGju0T9qmnpaFCiYfzf2EpqSCGme+0vp
lSDWXkXXay/60T0QcrWAcBpe+lTkbRvslmaMDvOaOc+yL6ZHL2SySELD9/qTQU/zRSsyGryXvAyL
bRuFci/K88qkUN4dIKpDf1N0KVvgUrrKpeV30uJCVitCtH7yaGE/7wnnHl/BupYa1eVPUKh0i1a+
9Pl0vlSESqhjnxXMYz//e5igMLtA4hqEl4USoXsZAFk+z17nJFhG5v6gFuS61PBK48WAn7knUqwC
PaJAeP2CBKa6aC2afEFAjQHUnDF37xFVtZuWaFI7ujPSZmOu45he4Q5P651olBy2CD6a5qqYyHWk
DY8UkMRDzGPQ1OdxM/+Uuqxi4SO3rcr6PVlDINb1wtYJ/N3TGit4RsjIer+4pSicddP7oosuuoU4
7vcn/1+JRe+7hv991H/+phn9/0olerYy/O//UmP+TSV6+QpU/PqbTPT8F37KRO3wLzxDEI6EXxIE
hoz8v2SitvnXOawSgwIJpRwyzkf2/8hEvfAvYqx94mj8c1MAhWb/VybqeX8xenDO58iHEQlB/r+R
iXJe/H2ZBijANoV2mP+DizjWh12vmsmUD4gfADH22h8NHVovbcOxBa3huVPEyL5XrSYHaIRnOJ9z
6EwPl3G+MrGvuDsrqt1HX8DKIK5A2B2jHsjK7eL0675c+wWekQFwJli5Csyt1dkWOjS3JhQipb7p
BazXG7cl6Qr+KZpHqFExarQPTVAF9LuSljDGIwefHVUTqY0ip/KnTTXl1T2/GoZXLJ3z19nlULZv
PJdorrUPkSxkHYAz2vwJO0cIUEijtVcMdFkPBfBX7ppTTGkn0Qcp9OWzU4cujIYPUksN+SD6rePk
DloZbTjsF/NAHw0PXRevRNSbB3uqjFNqgV55clpvdZS2P+SaG6cK+VmSajg5Eq/EXeqxLifmakt6
qBy7fm2qLhyfFmsktswZzehK2c1y7dnLQjBK6S6Py0Iw13Ye+/wYRYTOkA4aWi9L62mx8XtXR7uh
TddnkWc9hw7a1F/pCRccFirDzuIKP4xKGJdrsABtCGsblir4Jii7yDYrHmD2kr7wroLRRxAz4LHK
EkxP4w+M3MVj5vI22xqQhzpPGRjBBpQupzgajPbKyqOzkHIR2cPSu8KhB2JanzhOMUG0Y372pxJz
1CRUFYwKjbHMHpVZztlGNB1Z2kKHaHqC0kfy1PvdpE6F5LRFG4nnmtu2zqsmXioLlDtd4dempaXw
O6OO4duII+FEZTet8hTEQXZrXY3X8lyRvB9svg6X1wEqcKd09nb9qsfT0tjj2aA3wlJVaTG5G8tu
dMoqGXhZ0oJjiwPRTdZzpEKC1uZAOEVs2DoZaagJtlY/Nib8+wDmatpyvBy1U7UJsnI+A4oSWmdH
P1jeaK9qnzlgk1Iuw25+o7wCH5zlImzYjq6bFwme9jndqDHlVhLoj5yNPbYtHeBGmid5IYc71wiq
p9JaTYqgaq/6dmaomSiKwH8gpdDPt1VYIkAdhqystvjhVDxh5nxWGkIKvWnt680SnC99N5NDG9P8
SzTe3I3GE51F1bkDfcx+mGE1Lft24uSYTA6xBzczEh1UKcQVDzTN98s+R6cZbSz0bMhsbJE/poQZ
y03plqnYZ6KPwrhUzvrYs8My+pNZXmzUIjGVGUJMOfIxO6D4uELWsGlw2SLmKyd1Kcua036VTYJM
rSFSXzDyOk9pKESaMM/DJ1LMk8orh7zLMs4Al5p9Xpp5c+qaoKXBKOtGcQT8asqdrEs33DT27Kl9
XTIK3iyTMZqHKbBWvOZy5ZpbBgToxhUpuiD64Feg+iLIUO4NuL7QZddpsOmjiArcwZbrfCJ4Nr0P
lo4n2VwhgJKiL/RdKMLOOhWGW3uHGfB8+jz3ZmV9KVrHbbaBgWwa0N2a+2QQq3xGnOO5cd5NtFs1
wmGTtelwPKepWkuJssQvK0GaGRxuf1NUuZfeEZ6A4Q36XWroEeqkLkc0mta+0a2bX1dOVPxQ/kyr
Vl5FENrtXCPxRa7jyD0SE/OR2MkoJK+iL79Wcg7UbsK7ZCeoZ53szTW0+0V0a/ZNj0SQibwx623e
ju50WYx6jTYo8MzHVuHk73rWkS2xhiS+krtYPVmd46vYA2uJYhH62VPQ2HK4RNtaBNu299RT25y1
kSMHiiVGpboSZie7tkcDDk6zcTtbVVvE+352Zy/NFrIC6X2Dy/GNtij6JPTEdnJO0hrHpA+91Y6d
tnDuV9/N5GY0rbFLajMwhrgrtYByrc0UwJyodIQFi3wa3Fq+OVOlUtDHQQaxSjuM4anlUooryZNb
YuGNCF7SOR2tbUAIRLEbCVBIxFhb5dEwjQDv8TAzGdLFZ5H5wCp+RAQSOQgQLdYr6oK6gNupApIL
3SHYomPCbxb2fQOHl8+oIbzcn6C5OZU+F2wAFH8Tq/ImTALrWDxK30yEbWh5ytdUATQVlcDi3fXq
qxTDaMWzGtZ72sTSexmEoTw0YfhiBOCDbuOWtEPniDPXVExv3thlFyOZYU5cgrtpNC+aSra5uxdu
qK4mpFY/xmGJwj11F8tBIV1g/eQtvval1/+YjRnJd22ZAZvJVGsbZzSisXiqSwh0ZMbzF5bvwI8D
btFnT7nWdG8Avn1aQ189hYMlu40u5vEWx7WYthVFRE9VYXTgcFioWIhF5e2DhuuCw2Spj+uSDlSf
m+CVOzH4oAUEvM9jnFaLbSfntLA2tpTeu6L2PnfQbFnSaHDDbe7VhIUOreHXEMNm9EKkUh5s3SjN
XytkZiFGttKsKc+KOrmjJdtyN7rn3BezHK0/+D7M9UBVUbQnp4SJHHlKOSQLWllkZa2Yb3KRL9nW
b9qZ2x+f/xdQdcrBVhomUmCjtrI2npHnBWU06eL/pCr+1TT8P466vw3EfzRY/b9onTqzG//zUHz9
XeXfRf3afpO/Tcbnv/VzMg7+wi1ERLlvemdy4T3z56eByvmLkwlZvyYYghVwDAeq+a/J2PnrnAIM
weKQp2P+NhmbfzHA4maHgrEIAv13Bqp3//cvyBu3Gtm94ZnG8QFqwDB+xy8sZE3zwtMby34w7hdJ
QkislHke1tJB0qepuKUrV6qtBBXYl+SbNZg3BC2HEw+tbc7jFt2vjRoxjV7Wcm6fhnkmntFDD4+2
pM3pDM9oTrx3HfY52hrPDfMY/X/51f8brvUDgHj+Gh4/BmAu6+25j/X3r2G6C2E/bGrnJkln1zsa
lMGEQY+dTKUJ+9LwqUPbc5iMqDqaAIn/wNW994h8+B29M3Pkk6Hi8ASfcaJfENrzKNWQ2xOCfNTl
pSjN6kpNBRopNZADmKYOnInMdHrqq9A4BGO1JHlmfK79TB7bftnqldRkJ4IScXN5s+pquLGjWe4n
MSBzDCUjwjkUAvNxi9C67Y0HwviMTeH60Us5ytW9coWFpnkJqnXngemcfv7UDdmDf/6pz76+X8Ha
82/NggwhhwcO9+lHWrKlGEsHFaVnY1H1nypZRtdyNoHt17WnwIdKhvl6ClF54LsIQ5bzfsZRXaGt
JnUryp9Qb9SvgUjRjZqzE0m0WBm9NAjZRs9IprLkjvuHj/xuhP398lAlQTYAADO5eX9DIifHRXen
2GMVqsNry5q/owlbt6jL3W1kV/qi6Sa24Wj+bM/uegia6Ryfo7y3pdHNjSZxvU66lpOPhVJ6n5L2
218XFXpYt7KmB6DU8Gsm+0VtOwxuC4xJMzy4K87kuoymE5PPuHP81rwN2TjKtHX3XMZhZzTKT9pe
OqT3VcNbNStxRXyFeKpsZ/nROZHxabCa+hQU0Uj8am9f98YZEIFU2QbnSmBLVPKin2Vwg4kg3IJS
tZ8DT0ffunR9wOK0Pnbj0D51QE2PRlD7iN0dApSyergoMhmdFfrLLUKtegE87DBBEPRzIh/Zv+6x
+191a9veUF3K+TbVzpMj7PSSVLQZX0f1KdCrhEkhLT7pAnLRK1FPn1ESn51WRnocZkSg8cqLxYFe
pqsgMC4ZwNQxk2txPZfyRtcESwtv3UQcTKPRfLF7HFZxGXLAK9nZsUwbWF/cOjLvLLqzW/KQNLa1
mRNOM4flVcZol/i6QOEQdTzbPq7f+Czqj/GKP4WLEe20r9XtEEjYO3M8DdVgoQlsun/Aua2Pyw+c
BQGtcLnuOWiGMPTfn/7ez4q5Q9K4kaGeBILknoCxTuphbzP9/xhnOM2FlNXEQC50M5mVuFr84EkZ
ttFgRdMIGubB8K3EAuTldJsRqxh1xUGfn347aGSyALL8Q0LcO+jx60PBp+agTFQoMcBnVcMH7LoN
NYmwHSrppjfMBEFQCN+5ErGP2PowcwcFTaG/W0ho9nVmwYlni0yiukhf/vx4flxQzp+DKBTAezKa
GJI+rJ3kjHc5E0u+0bMe7lE4ZkkZDOSbjYu1s5mz7l1UH/90zf7+rmwWJN666NQtco8+QEKm5We2
MU4GrCUFQltsfcOzG4jsK1JJB1F5k7XT3ivX9qFCiroHnW/Af2ZQyxc9YHdTeeS+DCO+ewMYNu5p
7LzwBwy4MMnrPyxgUHwfFl1MDkwExOci6iG98KPmQkyYcwoDGKTAc7DxxuCGD/+WLwRWxBUM0j7K
6bwTeP6QNYG3Kk1+dG5nxNjUGJWkLKyN0dqvvYs31sOUcY2vKdj6xDDsDa+2kslNxVvrGAfG3+Kk
tRIbevOeCNw3Ny6iHqJjZPoZBo04y6Ex90HtPqASmKxkDdNlr89S2Rxc7bNIsbt2UwZ+bk0t1Sww
3NdA4taExxio1sKjuo/gbufcRvns0kwwL+ESr9T1PEmb4LnUzaNbz0LPKcbUhHZM/XC3mmv+pYiC
5dSBPu5LOBMsx1m6q7KKQF3cUN4Obtf/LJfOPBhDnu7xQAO+F77YRlh5Y0mJ9QsCBA+Da82Lr6Xl
P6NIXWui1MsydvEpXyKHco1NQJe0IP7v1vMGeaeMVn9zM1A1lrPq2uzpoEhSV6+nJh9ntLS9HSRZ
Z8zkxg3OVe7Zd50sp31Pl/WznxIVQxiMd+3Jsbg1Ssc+ZWlLgwHD33Eu6xQwQ6Mz7GzUpVWTnyRI
40mAe+yJDc1uml5L1mwz60lzJ8aijvvA6w4+yRBvcvCtrcp8zg/GiJPIKx3d7UanL/Zt70BKARxt
FteQh1mGyzak8DdN2lb0r5ip+gRhwiY01/LYECZ7vRSTn4RFOl9CoR+JkMEEknrPtomfnOrZRyBP
I0Z2DWWgi6twYVIcGvtMmLbymkC37tJdpdpX3hq9New2+9Yf8KjpulN1Mmd9lzh65Dp7FJmoUDys
S51eyU6FN+H7mb1q66tAY6FJkR3uZWDegv5/yfGqfFrom0ecKumJ7bW2E7KTiExCUs0tb+8Bl3qs
CelzVjnd3TT54Q3CjyGemIUe0mGxHhmj7WOXlc6FmVVHMl7CvbXkoFBhtdw3Q21sIJr6T4itq4u5
DZcNR9ynlvwyqBp3uhV+vwCBGsXJaEP3sDaMs3UX7tMaW2E/KmJKNWY0Pht5IcCSIRVZdSQh4Cgy
zeSsvnANp8+1p76kRLWeIEXtW60L79JrZHdimwuehwqEpbR9ehz9Jk0ooCgT/OrfFxql9+hiZ8xi
s6ODmDJPkmmGSOLPA3rDXFTEWJO/d66yW3wzAbFDFWBlr637tKWbucjW4Wo0mU53wu6MO8UDczdZ
a/XWdtkVBNm8Fa7ovjKLARaDD3MH0YZyAgmyP7k4jfCDi/GxHezPJarUE3gJQCdF3BYaVm7ktehK
D6VSrpJm9JZDzQW4bo3cfbVY9J/wNjSHjrXnIazX/qaXdvfMqJpvV6dcLiXmACbjygjKPZ78Ghli
jWW9lUU+7bwhOAsTS8sWcRXl6bOhMFxU4HPfBYhmkyiyEa8KaeRQ9YQIYJW199xjw5tBBj1m5/D/
MHdeu3FrXdZ9oWZjb2beVpFVpRwsOd0QtmUxp83Mp+9Bf8D/u0qCCkbf9DkHBwYMiXmHteYcc+sq
3d0Capmxynn2XmbRfOVEUXeV5Mly16KOvnKsiTqIs3wxEvu14ovfpXa7Z2r0dpHQYbWm6b2eY3Uv
vMnzQ7CO+x4qxo8hsZHVQNcWkPIpQ3qZ89nxENAjVSs9FmhkD352dMqB/uRZuW+ZuWx2iZZ1d2NT
Rb/mrOoDnEZIrWmZUXgvh2XfR81AgacNA6/uwoOXYtpYlwK3cWyjVmqzUbsdm6H8FEORYFjA1EXk
J0WJzBTRIVx6tAqkHG4G2dEQcOfp59xH7lVTV+UNwuSs3ro5PqZumPKXhH78tlVL8cUtI4omyjZ/
9jQjPiEVYuCfTbgUqGO8AVllajfqwActb2kce8Ho4HjYDJajEdPu1qV9OUwlkciZQy8yKnEH0a+G
woNdLc+iDfN/9W1uMDeQtzCqS8k4hn/F1DW+gLVeV9d1u9FpQxxEKIq7JM/0NKgtGXrBEBr6HCQT
EMznxLbY3Qk0xP5k9avWyhAScf9SybshbROMmOuRUGPbN+jSIcyG62cwr+LzopmFRca5xK7JNDIS
I59gVH7p0VdhhLHFLZR6shsr5ODDigHG24zJGotk4wXI7126HBYTcJqigEKaPN2P5dy6W3royT6d
FnmL9I0sZSWMi9Ri8KUWDZd6nOR0XzqVzkAcqthCdkaxeddSdDV244Cp2IeDJORVBc+b97UruLsi
S/ZjUsJEpXJ2zTzufebgefMosjhNf4ZTGRn3pt0g7TRZjGSsgmWd00kJaT1H0q37TRUX3ctQ0wSy
i1aSf4b57c+pZh7ayXrVpc36KJ9qUYBZKnN5W2DwPdB/kLfwdMeNJ5mM2bwp1587pqqQWeZaFmVr
bwAxTPfJNHpBYWbzI65sMBSuXlXP1bLQndajmSWQUQ3TfWeterHOsYfHSSvkbbxUGv0WAnV/pA32
242cZjhiJh1xuUvZUEIsy8Zk34brLxLgRw/tpIhvsdrIB2KWf0McwXnQHQAzLFT9jX5Ah/S8cutH
vfZQoRO83WE9H1Je2Co2L/qk50LIKeRptHXqdL6uOXTYWuqdBMOnaBohH033uWJH1OfaGAUzLJSD
anXrrmKdWELv9+j849KvrvJJzNJ30OF+hl7ArZuyFCm50tsXs3K8z/MyxyQSLzQ+WVFM1o88lOKL
9IZ2JiV8mupdXZnDfUpJ5HVxtfQGjZ27s3TIqlWNpamPJ59mwCVNg0ZtaTt596WHMLNEbeiPDqnK
QYbzb+clWhy0wzzvYlE+CLWYP3IoJDfWrLCulDJol7Z88IClXEbaMt7iBkRL1A40EnLifJ4IC1VT
gNT/VxV30tjQB4sujTyf10S27M6BKPPQ57p5s3ir2CQvV6yOoS5HzJfB6HnrTq31PN9kJbFzndD5
KdsmZ/Spx+oAHr++kt1MwT5M8pfWYdXR6PssFl56DXCblQodqIOUTvlaws29KcJOPNUxxDra97aB
fL1T8EvKpu6/LV2+LlVqGW/GSjKDoI8FpVI0KAEWo5z3qjEOVFVMXjynxlcL5DM/2F0czsygRnKl
N0zTDjX2izQ3AeXataSHW8kQS3Btk+slptK5ylpt+o0Kq/VNAqQvFKaKS0nx/DE1FSDXlp3/oSLh
6sbM+LK3+TB/DnXzC2vMT04cPSiMwlutqZFfzELu8757RC1EQduYdxR/1M+oMpAQOpVFOLMT3dVA
STazVWgP2oj6dcKcup8X7SHG17r1qOVuEYHMAS3EnmOtPTbdmu4iGhJXVZVWd22xTAeqCO53Iy71
+6LzwBuPmXGXRm4ZYM6WgbSSZDvSz7xpSQC7XRkgDyU46Gdavl/qSpgHg67erVH2P7QhrD4rq07s
rRbX3gZLXOLnc0eGdNh+jqrG/tZPmrdtzUi9ILNI/GVxW96DTjWbZWV86+hE9rpW75CS0o1Mu+6h
i0uBeJ1+MN4ow9lXvW7y9I2XpLSePX2+oV9bbapcBf+VQA8ccT5atJvdWzYvUVCNJvhYzAUly85k
Fncio/tUTuzYDKl+tnb36PbWLz2TX8B30kAU9SMN0U+Zlj7F8byJsuQHZv3nP3vVf6p0/290H0fF
8P3vaiVwtacSkv+TdXD2zx/UwSs1/piPS+D8wH9K4Ib8b2kJKdhsYPdG8s4G/z8lcPO/kVu6IHMB
s/I35Df8vxK4ww85OC6o2dkEEv75odW7AkPMcpCUGIQsCJR3toMM6V/EIcd1ACqCMILhNnvsq9fY
vT9k578qt6FNE2jsqsXHdCZ+2cSa3athyOdN5jbqify84rqZvPFMFXWtafz/2st6VPqVFFAd+l+Y
yR1q/3/XixcDkJeuoN6auVY+lwlea8QfzsNfD+Gdsvgf4ePpYf7EUayx0Drql+PDQEvUmjKOLH/G
YPdFtqb2yZo1bMlJTmY9pRb9yehGJ9o2onPZDxWd+SnvaB9uhqYtBlYRgoVC0VB8943W9lZUEnaM
QPV69AtAJEU6SF4z+Ipp6vQthIE82xRlAh6kFIW8oWmGgzqaadbSI63EtHPGIX7KKFSw4c67mIa2
Pshoi1kYMrs19Wa2dagx5ZvBiGS4Fgr7F6T4RYKGsepbf9VR/khJuX7y+lg3t+y0s+hqBGf/iRYY
uJQmhlXRuUlF5rKkZrtx7Kr1NljxMqYs2yqGy5Cd4ScjT/HHyJCCM7Ys4QGhm4282C9uFjuHBUio
zTicQcNvnczcNvOE+5FuHqoymeTRBTrvpKIZOqpbQmfiNkhzslEA2neRuf2vEqgu20Rls7przPsy
Syh9FM1YXWVkjhKS08XcqURgkfAFkvvJ//jJHwuL/7xff+KPMA9ZAsDyiQ9sEHT8ZUKqa0PHPOhD
TW5sSzV+Q5zgNqHXffHx8f5U/U/etNWbRfuDDxM96npCf31GsVvBMst63WeTV3Y+6CS80pXR4I4c
JTXRKPJQOyIcgvZs1Old4yQEoNdp3+WbFTJI7v1S4qlSXolksKdfve2N1ePQJJh9/DKbaeBaffzT
WCIQFsLux/HgGJZ8zUi+TnYaZKqdgsE3bEQ96I9D66r1AbKuKuGiGWCDRsximHzD7ShDCFRamFbw
WXKt8XbAquKLnDo7lA2H/DpkJsj4mWgq7XM7tNjsZeEB9muaTl1mBSw0Pte5D5m9ouT7UlbpuZ7F
Ow8Qqi/VZPRxBFGeSpq9WVZuQSvDL8ZhCWJ0TPskn7SdDsjtkNTeuaRn3Xg7InnIwnWai9Dy4Zgf
P0DJ1o0mdST9KDScn0VF/SG2WLKAFwDv0o4govJVouP2SfTEJinC+0tfLbCjwjh0wqJ5HUJIcvuc
/klmUd+xFHZNxG8Iouh1jvk+l3nz1QgXJ956RSV2IwyngM5eeebl19+OrrB/V9WhRfsUINx6rX+9
jBFav6hcQsMvAFOkfssVXBVlzvK0nwYv27TdHN7nCWbMwCLsoARatNA/SSi/texp2mLyy3gqaj8N
ZWbByOviaVNVPRtKVGm0vsqmxcJvUfC5siPTHZG6hj0ObVokd0UygTzp3JZ0HmwEVKo+/tTWqeH4
S1vNuhaTIq1GR1gnhWu7NXGOITDwQQPPQT6VX9l1NVeGYrD5+EjrIz8+Ei4/CwfI6sqg6rze5r9u
Y8ZJKAqcGhsmQYwB7OElRKLgoI+wWsqpWwfW7csI9eRHhD5R25aLXp4LcHg7P7trX1rQoWaufJOZ
Q/0rn6s4ioOZfX6AW+nL0mjrWMouCfYh7F2gEfGZfrK1dmyOLx0dq0s32cQjYaGVOL70roRZUYDd
C9Chg9/sCnPt3AHcuDUILa3Be8FE9i2259vKydwWhEHskWtKqvjOAPhJroXea5mP1H+ReC0Ad26U
Vw0O7KnIujMQmLubEtOn3PRamYXXNEh0aIxaTF2Wn3QfkaMyzsVCxxeSRLmxwRdYcLReDneNjdzR
j0cjwwgFRHAFtxmwrWKGow28jnQJHDGj0kGE1a/2C00TG+xC5mdHEtV+YcydigCE4628Sec+Ocgi
pAw4IsJCkCZhwBVpWlB6tsimYWRd9q1XmqhUESSh1BEqHc681G+GO3wiaydq1SHg4DBPpo8uXqLQ
w2cWIGP0fiddkx4a2I1XUxqHO5GR3f7xq/3+8QAarsFmNl2V4+cLiYw1qV0AWmvraIdBBGcv8j1t
O6ASAimTW+e43m8+W9pcSCxsiaaZ8M1TpcU86ZHNXjmn5DcVhyWL5X5u4/lKM7Px6eOLO+nsMfuv
x8Kz5SIPoWV0urosJJHFGauUQI7TeD11CQQ+M51xpfR996XG3937iWZR6SeK6RPEMrelnzWCxIPw
rL+eOZs3ozFnQ54xawLk4WR4vnm2Nq1rVYNz0wvZXeRs/W5H6uDUOYfsuo6AB1ZptrxMLrraxFLt
M6hyN1g6O/GNWUbXlUqafRk2+ZlF+ImU4T/3Ce0N5+agTgfpe/wWaNIKQStY6PmmJMz2hBbKh1XS
uAo1vbwPmpF5YTs2SYiVQObF90VTCfTG2lvsbTiHUgW6Rel621DNvyfEqHYPNGfgY5ICk+uBZiDr
OMMffuc94sHi4KJ5C99EnoxM4dQsqQGC1s+02T7UTtJc8fWKRwGT5sz4/+d3HY2Ca6LxSjpGGkSD
2Ds5lt212BKniL51p+vfu2buDqkZFT9mmmG3rtlF32N7sS/cSAI/t7L2S1JW5pk29Ttf6rpt5PXh
QbG2PFmXEF6lEe9gh/7Sjwu9DWFWT71dpHvLBkNGqiAy0jPt1pN+/p/3govGviZWAz5f7PF7gfew
yTSqgzBEY3pRXVsIYtiFiUMAwFHxDI20uyOIHqRCDhB5TX0hB6CH0u4RJlJM+mb0Bsf2ox5suj/m
c7Obez0vt7WROM/p0i9sKGpBJQbLYb078729WckxbbA/Zjlu2TbkgJPVTwU0aB1rHB/YBaCdZCEO
fmuHKwFvntOIVu5QoGgcnAICYQP4BpKTMAbJxq2wf1Hi0YqdI0YDHbsHR+jM6TnrzTt5qViUrX4Q
cArU+NcX/K9VhVlHeMvqwYGJjODyclRq1vwM/szdGI6JvsH5496TTmXV/oAu/8oVdU2eZJYXxm5K
3RTaN2p/GESxB4IM8iZhH9DflE/pKM19TcbauMW3VN+i20za7ZiV6rc2yY6pUTOqyS8IQF6lqKo6
1GU7RzvhtSRRk3xV9s+kDkyT3/dx/ARRtQYHxWGGbyMKj/gmWWz2ComVZrchVM6nvu30X2bh5q+o
rTAgNSzn+21XY87e9DV+iF3OOLJs2lrLMLBGlns3S2/5FOrD9BtYcNLeWNRdTX9w+MI245DSl6YZ
26AnUEbJoGMk6t5EDIy0zhke27SJbVZZ1nAAMM7edgmj4ltSa/YLnLr2t6QfJwIhYnTDztLnPzD1
10SFtSUzG6jJLtmEwCR4ozuXpC3EOoa274lZo5/SjtGZkeqdL3cVFcI5Wis/pNwcP2iYKJ5R42vw
czXVNxUlcvKXonGTxW1JOjzLk49f/DfLVbbkAh0MhiIkeAxdx8fr6iEtkxmCarHMZrEpHKz2EyGI
V4sycW5Hs2Psqtxpf1lIEnaxhAX18Qm8d8GrmITuKNfMUub4BKxsLnU49pwARpeDBsD5MM4avp7Z
e5kw9j3+++HW6ZTpninM+BNS/NeH5NLR8DIdLrkai2SLrLnyw1Iuv4qufFhGG/vEx8dDcsIFnHy6
SPpJ8yHo3eEPJ+OipTTNY3TQ0C56oGt1EyFgte3LhqaFWnK2RGydendj08QdDrCWbB6DMNXTkBbo
PNwJsvaeyArtCtMHvpuuYhHmF7Y7mQHwe/NJowOQ+t0yiZ9VlqcCCdjctgdrWWv1i6n41iEEgfJS
ReZNtI1i+9Ciata3oeUlj1mTRjH+Wo+AvqZwgcF7uSjYqBXgDPwGXpm1aWLZPkmshRnE08m9GyOt
fa4a10QS2BUPXa7S+xadBAYrN6VGTypgLve1qkIQ0kMd7x1tWV4sRsl8a1kjsLdei3/2uQEsmOzz
2EBkl7JWBkA3VSD4Un1VDS35DeADM9mhwWhAirgIFX1zgSRF9WNZvMthjMfvir4S5e3CFN9DQgWE
n+gZRGpSrcefogkhIk6zch9hvyM6n9oU6Upn1/3j0kr4tpNRIXPNks7b6E2bANg1K8kWtEY61xt2
cuNMowtkO80MjErIhO6qtm/SLWaJRWECxxSPcr7sKZbhfXM2iAW0ZNt0BHdvmiFEF2P3Rn7tVkr1
2NYc7WsCHeMFDgboTQRm9i0fQP3VGsZxZONSdb/FMBXmpl8to7QmrVeZuTE5sqZZ3CO/sJ/rvvLu
ldk3n1oIoZ9hfOLwMbsQPD5cZwiNzPAmrihdw2ODSi3CWKZnqByg0tK6RmMMwohSF+XKpFJfAMpB
UUk6/HYwcxethdNeuk9paU8Zcp9auzGtlTqJLcfTcTtVYl8XKaGotj0LcUirIr0DyD9itYpLeWG6
VVXh3l1rldE4Rv2Pj7+nt8MFYUPYHMkvZu2JRPx4uHATaljSIxaTVFjbVyu9au4rzHIxWaDCG8fg
X48HR4cVATURllHU6o6PVxZlKQb0Inh6tPI7GLns1h01uY0UQsXRzJoz48U7o8W6c3eRZFPjZ319
fDw5GD3trhY1GLrgrQvW97KMIqCfRODuPr6091aqTDIs2HRaCQCwTkYmUgaI9rRSz+9CmkCbiczU
m3JytYsxnXHJJJ35vGDAgVQ6EnNqsv97GLO+ic5c8jHW58/CERk6N1fQuGCrdzIFGZVpLWY6eLRw
J0SUrZIjLM5MaxE3hli3LrUwx8TuYAc8NJMpvn18G97USmiyEHZpUMSDUcVpHN9xVwEaNDycZ0me
6w8err6gH5w1dzUMd14k5ptYm7L9xwd975qRvQJfgPNAVvTJJkFTpGDhzWMamnRj3McU95mNsAKQ
DNJYjNJerey7Yuhx33ld8u/bA95prpUT4CT+TFl/TYJ6ZUsUvxX0bbSevxLVociSOCthLdPj7+u2
PnOPmci5iyezIB0jwSZep6dFyOXxXUYeWyTZ0oSYh+0s2UF0Fz+irG+RfKhFzYfBmyfXtyGelr43
gR3cETRi2Q8DSSCd75nV+MJSAQsWErrqx8KeBy6yLZAru2IdWUstYXLKILoXW0JEsWZF0RLfO6FK
fxIIzEIdDXMNbpT5w0/cLvqasNyugpHmLDbJEbfnDkeq/RXg1SrndSemoFGk5F2kLFBvCpbJ4EVB
ZXypvI5UVIYm6Mp4q9J5M9Y4LeB7FtHV4FAMCVYYG2qQJOwukbZgqqXoVScXGtXeFn33SI0socjy
i5V0mAZDoo/f4dS7zzUAexC0XHnHtcTMQcSYVz8chOuADfUeyKrW5oAyEccz5UwRwTWbBqtD5feG
Zt9KEskQkHeDBUgxcQk5No0l61cIjfaE2KqO8EEAF9lCIw+p4/ex9oNhvQOpFcNp2LTTopsbNWdL
t6mFsjV6CHH3Gw+j9agMmb6yjIRCMTZRFH1KUtGl/hiH9SsEBiyUIFn72c8rY/xkd0mmBSg35mYL
oNZsNgUpexghoTpRDKuLRNumsGGj63oU4qEIvbr3tbBvD2NrW9QJ8tZmL6ayOCdgxWl/e4lEJCaq
SXwp6VhQOzRnXN2kW7iXYWPocNxQjmabYQl1GmmNUTdfprwZfzHyUO504C6AYwUXfWHULCTY1aCP
REhjANDRp8p8YdTpeY9MmuV7UVVFfmfM8QCXqybczQ+7mt9SJKEyrxHMLfJCQq63txBvQx3udwXJ
E1FK1gSiQ6rEdZJctq2IQMb0EzXD97HIixKBJmqdTYyfnWiE1deWJ5rHREwsMZg6RFTWVorSfBgM
hVIBBvf0M4kAv0K3kNMvEU/WLzhaBeRlU/NeWTFZzqWLgLPaJ27vJIccuVZzmVBjwVhbudWrsSwT
mkq2/teQbeJhixpLab4qQ+Sz5WLO3wa9na5qXpvkJk5W7h3yn/RL55bmL7mEaPLTRmMUSuyJ3hvO
fPjoetJY3Q79sbn4jobgHAGLtUTBNA9a0FhqNnyE0egdEXBG3ZYeZLUg+ZLaCrsPx9YnFHmwfC8r
yyfOJAe1ksQ5Ca3aCsGVAjbalSKGR9+R7BPFZ3Y8b2fY1VKGsYXaKW0+42QFUcQV4URawVa6INiB
ZVf4xNxefG6lVGf2Nu9srjyDFj3VSypm0G6OB70oRybpzpSCclYy9Mdix8LYYU77qqvopVmyIX/K
nh5EMVgxPDQK4x9PM2+vlRhT+mF/ioksKk5OwMFr32kIRf2SyPFLa6jkTUTWBIL4+Ews7dtZlI2k
Y7hMoezh5Cmbr6ux9juT6fqIvtYNANzFQCZj9KJZi9pbNRrEYY6sM0uHt9fHahB3j6TVIh3pnFwf
UsJOiJnJusir5VBXvOs2Y+iVNTjizKHeTmAcal0tQcRARHHaHpsJSBDNQIFIX0R1A6sP14KjiQtD
07NrTB9IUs3Y7r/ibT8zeb5za3Eu0riiAAQnxDuZOucUcVkO3sZPVEkxDWTBum8ZG3Y2Bgjxi5YQ
0X1Wga/8+OVZP4TjKVsaLMdMe8VtOW+CPRE/RjJVgpgAZBKHBJHexpws4zp1MhTpPM0zH6Y03zkg
GaDISujQrcqS48/FglUuerPzqJzm0fCtnhMQ20MXzbSk8+63o0Dw7JPSsQn4oeLNQsEW5N9ATdLU
Vm+NCnaBHjvorKQ7KD+LS3Vm9/HO+0aFU7dc2qSATU9BYA4xtgM4ttAfs3S88TLLCMzZUnvTQ4vy
8d1/56mbhg7KBakNi9PTDypOLdB5ixn6YG/Hja4hWEX7jB+6Qc2MTX8I+IvOOPOWvx2xJPa91V4L
2A34wekHBSNkmTXT8w36WtG+cHXCOkE4SXbVGrSWyNWqC5q6ssNxLoaLMqQudOYc3rvJ7LfoJSFw
896sTmkNQIGsRejj1i5eS0oq38Q8Y/5fIckP/3yXaXevoD6POYFh5PiVU9T3TBv6ih9XM9EL+Pib
mZUPZ7CnBtleJKjhPltd2JxZgb/zdCkmM1KuBT3+sH4Kf63A68gym2nWXV95aRV0tkhf4X5FJbUg
oj5giXT7pEuWcznz79xaxC3Me2sTnAjZk7lvskPNbkIzYZaGCrd3Zl5bFndlFQBI7s6UMt8ZMblC
NFusjw1MvicHK4WjtTUfSgAsBDRQSQaQ0kzHDYZozl/muTMvDAt17sb2lJYEHz/Y964U4yqpvGxy
1jrK8Q12siGWCC7iIJrd6FM5tP0FtXxxo+UIlj8+1DvPkroAs6yJk9FgvDw+VOa6GSqoIQ7kMlfy
2jBrLQhzInKCgooxnAvyCxENt+GZEeLtJepcnkWtGKWBYGY6Pm6DAJ2Ya9qxsjWcV0c01RfhuukF
5kPr8PElvh2Zjw91conGiCEb9C2dX9wd+jYvUo0iDxKsM5/F+nuOpxxwV7q51lmogdMBPb4kipW9
LtI5C9IyLq8BWrd3Jf2ta61ckLghNdt9fF3vNDN1+IRIeKgBGJZ+qgvp2dalusrywBsalLJVWngY
IojnM+vAWcz6NkzU+KnxYm/auSgtH/D2119opal9SJuHjR1wq5RsK8BQyMbS0toUY1j59ZynF1gx
aNN+fMYnOaprtQRxBRMkdQOLedc6GTnwx+SNpzykHeChbuJBwfqrVJQ/xyNuoruGkhtpU2E/wLCS
ptcFI8uD194pSPnQVIETfvDyMtvDSHa+CrQ6nd9VhJBt9aZyvivYttreyLAtDoURfxd62zxMyIJI
rMrKYiQctBiei8WFUVgUJsEleN0LcHk9wiv/40t95/2mkk3tnHcP2MKKevh7jJROYbD3ipOgnZJv
0SSL+8nNfoShqT99fKB3Fh7IdVY7LZxPJK2na7u0n53C0bIoMCgaE/bSwgIzBve+c1Pjlnr2cl+J
Znzs2aHdmhWSlcxKwpbtJD02J5MlNIeywHQVkqtw5ia8HVwod8INYLSWyARPwQFLjUeqhqqMGlyV
e6g9y86rMfapIV3uZBcuF4lFXtaZG/LOdwhCbhVCeCwBkQsf33o3GWbi1DzNr3DbF7AghDwQPb40
fl2OOL8IRiLkniBVaexyOC7OkxVF7Ysu+sa7IbJqyrfgi6jWhORN5KRqNM5X+OhJsS96O/L2Z053
HRZOhg0Ua5L1iuGuYff6yek6Mor6iqIKpok0MLuZDArVgEfyU5BFWlCHrelndlxcEfoLi4vEszYw
Sy+9ZVfq/f74bNYP8O3JUNFEmc1/f162v6Z25no3cyXaK55LsVOlNvzG0rd8+fgo7zwhhxUo6sN1
Y2AYJyNlw9bH7JYQElhsdb95e7udvhjaxnH6TmMBQZnh4wO+/UhWSZtrUsQjVNMBaHF8k4u51qtG
EaUj+rmK2LLX+ZO1OM0Neulwhx1d3pPi5+2tuYZZQpVPbdzIwnrbZo76NMaRuO4W8nISSVfr43N7
s2rV+WwlewZBD9MEEH98ak3ai6FRthWYWHYTf8Y+W2ANxMURiNZo5L6amtXQjSTiiTBVq0AxRWDz
mbN486lyFiiHdVewvvLYcx+fxRwRYFxUA0iJqRxRvxXLBepq1DmdFrJrm7PLiNcx+PjSjXeuHZc8
sxjqBYq5p3KcTo9GzOdpGPSt2VLBM82l2bFbJHgYX3hGHZAATGMXEUb9qGdh/BtxZfuLb2H8ObZh
TZ3PcJvXeVoahnhD8wAfuS6lttVp/EOvRC0Qsy2kLk2Enr46I4p5xvxcubsoDYeHcTDVA6vZBOV4
OoNKKwuEzlss7+7eTWCeb/LJmH5aNtFWQdtF8j4fRO5siXOMlovBTB19a0azRa6ObZHOzHnG9yyZ
B+syd0iWPLOQeecZgQdCCsRXuK5NT58RFLSmNghAS5y09kvya+460BE7iAdXudbFOzb23rkX482I
wIqGije7abRz60Rz8mK0EyHOVd0GhH20h4paNR6qyXHGMy/g24bOunTSbZCdgn+Zzo4P1I82nlC5
cHVkMN30dHy2GuSPvZkqM2hcqH6p12JWixX+AquftlQU5eePX8j37jArYboKfAEMgicXiybMaFzH
VIGCDkfdKZkDBoRxO82tgQvPbA4oiONzsPc3ew2+PBJZUL1yf7EZnxwV+nGPSnNqg6lsjYtywZpS
ENx1YcchlDvcDPtZtT9U2YrLf73cVU6GToOmJCSO05ky1oBN9plsoZUZ3jedPtY2w0xtbGYvLRY/
bPV0i3NbM89M0W/Gfy54faEYkfnHOy0PqAXTukU3ISjg2dxOHpAzcJTiYiDY6opAmv7nx9f5Vh65
HnCF1II/oRx0KpxQphZ2xZK0QeJlYvZVynovLNKwWfUT7qsTYcpYw2ucLc7Ipt3mTjffNuNEsz7R
FcEnH5/Pnyd6NM2u5wMcjvqqjejCXt/Dv6bZSnPiiUmlDbR5rsrEV6Eymi0C5D7yjZQgKoKvFMJq
jJAW7uAY+MXWgl+rb6uiCZstkJP2SigwEpdgsIjSxbLSjhsHYKgN2MTOtQ0jp6z3IHpobuvaEv9e
yDewL1F3p3cji8bvmkk4HstsXQs8m8zWjYow0fjkvLAkziqiqK/h1KXftB5hBvJGZxh8N2zb50wf
Z6gEpuCkiLCz7+I+D594bYyvhjFlsBZH4BFCy9ZM23YZJI0JWVnbKRLNRVvleruvoyb+itXCul3G
YgbaTdPs4C1iZRU1a/YVXgwj9K0GLOVLSMqqCka0u3udrkhJot0i6TWmWeMlT8rDEO/kCcCSMhlj
IicTECYXLJSjnUzaqbgw2CI8l6Ok84AnaDEOlOgrck7Gunyo7FKpfTb0zoF+snBRlRTz60yKdRNA
K0//LUmHDRAP3mZHwChOqRANz/GDryOaWWNSV4HS5uGguJGY4tPlYNEsODO5/qeAfPKWUe+j7Mpm
lIacOF1m4TuGRq4XoJCE230dSOT8lrullPQ2Vp2cNmrOTzasIU3jKZm+sUYy9E9lq+XzjgWS+JVa
7TSgdcwrsa2WQb1KUhI13xXaMl9Bou2eM4qszgXJjJCOc1LP9GsIMAUScpWC/8gXZ3jCMVpJX9mz
bfopJDZmyy4rP6U5+SdbGHQUCKeJTao/IMR79lp7ZDOC+t69VzXmrWCybMAPISIg5TcC9iZRNHh3
hp4M6u0gMGVtgUHlZG+3OYIoc+wtMBsqVs2B7a93N5VZ85InJRSrjIhsscmROj7IeRYw03M9irYj
wPLatzzyUiqGAxE4RNtc02KNEPXB3WguSUUluQtMQIlxl5fP2kZWUX3PtA6ZWd8RWbaG7xFDbY22
c4DoGA27bKIJzsBjRcGq/YaCh7jQJORTZKM/Y7S2fbtgm7gLyZEzAxwdDrXiciwPSQGpaIvtR5Ik
EDfFVzMaDMufOkGpmOqyuLAHu0foM1lpjRmXXtQmI1jwhTVNrQdgqaKbIe/cL2NH3YrfKRPz1jR5
ulsTZc7KbbfmkCSTppaoljL41Egsum+o7s2BiryR/G4JfHI/TVnYTft4plmIvGcktYLYZBNnFW04
ljgFLuUNParku4o9VEWah6hrmEGVyc7JDyomARfANoCPJ173NrtTQzc+5JEj82A1hpV+l3oLfcup
NnctmZwDrH3y9e6rup8eJyNKzH3Xg2j1bULffGcET4pJumxJ6Q5N6NGkDtk4+nKb0rpnadjyZzG3
hNyF5MNsw3oOWVPyj7VXHs2GvVdnZFKyhu8zvyBH6JU2aOrusGvivIdVbP1IssmbbjCN0nUNY2O5
jUJneWwbIb4qdCVweIcIWPCoe8lXC2xo5FtT2z5lcsJkJLOek2pDemGoV535FsVN9NPGR7HizmDF
biCERS+Rs6Jo+V89brBKJ97GtGVXPbRRrvIHA441JYl0cMkCVZmB6Wecv4I0sJ4+noTemYRXwwt2
F5Q6LL7146HIaDDe2aCgA2qQ4+MImPRiDssXFwveA3WGc1qkt0sri2qKh3rRWcuNxroI+mvKm/Vu
Ejy7IgAxF1OOipftqhc4gAlAkAQf52ueggH452tkE0utGJkQaw395KBWwyZhaCayHd3CAzPtmgEU
LXvnmpP+OW5Ga//x8d65SI7HIhnjA8O8d3JPe9jYfQn4KKjscN6NXbrQe56BvqRtd+GEg00Jrjgn
x3ln5WzBMyJPhofIeupUME/4IzqNjkqO1gHeCFh4ja+z2WAYM6ukImS5scuf/8PZefTIybRr+Bch
kcMWupk8juPwbpDHgUyRofj152LOxk23GvmTl7ZcTcUn3AG8d1+8uE5SNbcAwexvXW7C0rz+/Rf2
FIkcpQxvRcWSbJ8ucqeWdiXttD06ipd8aRCk8FE2AKOVdgvqxvPeHl5LOZsXbi3yQOamtUlLa5MR
5XiyK5ljDke9FtnHpgEhARLHewR+k+4s7YUgfS1Wr21MWqlEkaefFlvYYxWJMRyrSEfFhEbeKg6n
NDk1NswD2IBNCK+5uKtAZr67Pq3nlV66dmsLlUYEkbizbfundeJMBurjRzJa4xaIBGb2/NtDRGR/
pCTQH4sGG+8e5SR6FXFxMFAe+sTFNwUkqbmBgIstw8bWJ8NvUK052AhWhqreW+5h56eu87BZkhUI
DbxJd+jRvDEt/jrnA+ZHljXgI5d0XfEFRh3KF7gCo+iXLo6P1sr0vYFkfkwUw/oEYK2/zQf8RHd+
xXlhAZsbigorSJr+2HYjwvH37MpJRyBSRZ7fmD2k1c+FamEfkKqeAiISK+RPidYN9mFMMw0Thzov
XwZj0b7GPKIrjbqsnydA3D+zOlXveQqTzgexWWMpOonxK5jp6JMZacvOtXzhCgHNTnIAqp2i0LY2
JtI4rexuQVjUm52HAawr2k3p+IBPcX3MAPbfL0te7sSKa4a5WTQKxyRIpN4WDafNuVVisJpuT6ML
y4zugMhX+0XUsbFbhruwObj5dfI+qn8GCf/pIQLRkaH9sGLMxIBMSja71XdUd+Jnt5tMkLiObG/L
BvvBIjEbDGeJ2R8jLar+hzmmUwyoipvadbagBHwlh9xCM+lIM0LemBNiTO2CxzxFy+yx6pZfGm/2
P+e85Hu03ql2UVCh4nf66cBHPDQQGTOtsuKuGBL5mkJYdgMSwORYJGju7ZyBs8IyzEquCgviMJVF
1V0v679OYlbYNqYPCw/8nKL3KHQ7fa0pfmHaqFGn0hIX/N2S62AFRY+RiI8SsfY8As7+g2jWsLPF
LrxScDXIwle8Ki3c7cVAYaFEmm+cjm6cJBDKuCKMCaU4Bfu1W7tDSGBFKz9lOS7yKCngyEBP+fv1
OXnrwZ1u9JUwgvEn14MHNmFzi3ve2HZSsabjoBmddqwXKADYfVbeg8RzbwqWVuGHuHCdqUabbfuh
WaQsfSFd84MTY2ri6z2izr7atu33yJ4bFGu0GiHImVLGd6lEkOTtMW/vcsS9plvk5NOc9BcHh7vr
X/Imr7D5Ejjh2Mm9dQ3gVp2uLsqpWRqPzXSEdVSCAFhW0X0ad7xMOH+kUpu5YtvsLqeQeRRKqhkA
KUHr+zCnKH+qCG7UfSrunK4u79NErQndjfr2+q88v4ZtcBBrd3K9Vsxtb6PuZxQ/kBk7WkTtNIAK
aPKVAGcHfvcjXIL5/VgN6l0JGPOoo9+1c84vDk+1UMXmFVrcm8bqXyeA0lk2A1aTRzsZ+9kfMwMZ
c+kMTvRYOkJx0cKj7Q3YtrAmDPlmsKngYCNl5/l+a8Ru1orYlzagSqiCtvsmLFwslx6UDuqFV6h2
n1Amy5LHVOOUvQMbCysppnf2Hr4FuCEk+xXcc6ZREDWV3r1X9VV+ayeGgTyDmNDTzE3kM4+FtiDR
0shmRn5QI8f1PaXy2mCm/arfGRHgBHiIidHcmUqq/KiMjCp3pTbEwQj3leB+I0GtW5sUiNf4A5p+
MSaswjwAN5atlTyg0T1Yfp7CND9kcRPf6ovTRWGF6HmPZEuc3bUYF1KvTdTI80WeLN392NvdD7ef
6y8ISJsfYzvJ85cpMvO7hsCq8W1JMO7qhVnfSNfDZ2y0Ky+g1K3uQPrOI0OwNzCWVII2ABTbiGlE
wc4u0DE8DrZMHyuTpK0QHZtcF1V4fZO/ZUqb5SX+pneyAn54VNbX9a9tNnkopo1qNB2pbzdm4qsa
SeihNuoYo4jM1NtjQq2jfNaUGA8XXoGhgP44L85PrWsb9c7U+l7/qlaK+nL9l52H42s/EeYWUSPF
7G1hGdwk/P0OSe1hSRWUcKPqAEOieZ3G7qthO8vh+nAXwlSHPpu5wt8oY6PFcjoRYxOpGApScFIU
lH/+zONEES+aVAdv1xjbntDBFMO4x421Lg8er0F7GEtRaOE8dWOJ+YslxqAcR0C5YrIhp9eLAZUs
b7vx/Yj9yfsR9Lm586vPd4pDkMhLSXOQAry5Kck5Hiq4wKVy+g4RDSTsCsdwaKfpoe6QS/j3wRiK
K0mnEgjedLNVOl6WWOoLMkJa49znMzQgR6XnFdNn2xnq/PLjhSMCXm8/KoBbK9eqiCxqjdVyXNRq
OupuLX4oVKVDEwuC2u+dUtxOxJghUQRGWvBi99oa55EshXsQVGsnnvTMXf/+r2PhRJ5Ow9xbjhZh
9U+QJc7n2RMoebRJ7RwVAMMjEHRLODuPztvZPjmPxooB1BGb1WF0w9k4HThBCGmMGiQx2hnS2f0Q
q+pz2y15/mSVs1qHSYsq5I0OP23y04kIyK/GKvtsaTl0IbWY3N/0e5P3dU4UF1rIGzs874A1/Wyo
8ZopWmzaIVNLCWw+Wu9wvrOncD0THvS57GtfLqUVATI0QcnbEaJ1ptK730QrYyyCAOQt92mpzh/b
OUXS1LWHGtgOv+23TR1/9LHOHkafKiXSxR0uHDu3wnkktiZFUMZJ01cLv233AfLXDHuOWsiYkCu3
MX4ICFPVrfbQZUkaHY1SVrcY+bW8DmZ9n6WDmjyYQHS+Xb8vzjYI68QS0ZWHFY4d8ObkAcxMTD1O
l+NaC8yR2ynru7bvNAQvp0HDCGlS4tAdlV3e8JrObDcIoHUdi0Bmgpf5dIPIyoooGGDSNutTUt3P
kd7yosHeUQ7U0+PvIoKn6MNCojY9mK6y891nNw7fDfINwCbdXIvM/nT4PIabnuQdOWdR8Na61gxj
MUNsHDfunTDx7BKgwwQ0VDc5DlAGzvi7ZgxUqmqZ4g6Lc5kN05ekpTuO3O08HZN2sh+lSVIiPRg1
CC7HN9eX+K3CtplqELnI7CHKRIFq2/BIU5V8Lq61I9JJME8hqggq9V7RPIpIq9zDTEO5OihuZN0W
qBTgdTFVVG1RwsmSWx4aiwpyqarzXe413vzOqbJVOn0Ymxdk6MxPCj8cuVrU4RB5dbIoLB1NqIce
U3nUz8Wk18HSi/rdoksLr7MEmj78eO1DE7sxMJC27PYO14XFxXsSlP0KyUVGdl2Rv249a9JqY4gs
7ei5w1Tfq9jE/5oNJ2mfhySmtYEOlojDyHKW1xGdV/2pjw3KNJ7qzNiWNdK5KbsWB1jobHjDEJJG
QVsVFNKuL8yFI7AiaVVQ5rgiAMw7/ZkDLruRNNZuQZcgEoDqALZntlNV+YMrML9Ms1jPDjEcvoSq
xxKlO6/TedDEmbct1HGYJMe01U1MDGet4pLudRRrKmUJpEzdl3Hs5R9STy7FPKXq7ZqU60ELOc8t
jgX4HdtJ/B01Vow3e/rj12fkwrUIPwF+hAMIAeTem6XoXyvnGrHIXJWtatBX/CiqUd4tPBRI2laZ
d0vCKO4xP7EPS1XnH+xJNT43mWrv3A3nSCWwsNBtgEiudU1rCzzWcpSJJOqnR/xJO+Xe8fqCfjQS
FfWBnnr0sysoveHvaKrhWLVWfpv0gFJ9FeIjivlR0r/nOkMNwmgglQctnWJzZ+ucRZUIjLiocRoG
kgDOWSVUH+zULYVjHjU0PJ8FHKGA46p9HBqsM4qiLl6vL8yF8dBeXD2wCM8ILDcnClNCe0miwTgq
ID7VAJOn6CFTlPy7E4/Ivk7zgm7l9SHPTwdIXupU6zoYYC+2m1NYaRLPuXlsBy0Kus5DWkEtc3Tt
DAmBI8skHcksWkIXmsPyr5UiLkpWBUgIaqFkjOuP+2sfNvlQW25qmcd6gKrZw47/0ZE6F0QVBWZa
cwpWbmfvn19aMORXa3qoGpDTzwL3xZsMs4mt40yX654K3lChAN0qD62dmvlOvnRhPalsWqtk5AqA
cDfrmQudFv1cMpg7UI7uhIKuYBE/ybT8BTSk3kHyb4fD6YZXfiVksI7ISG2m0zHKUrfqJg6LBSys
hxTkPSQRjG20KbLuUf3T/1XA7m1EpOugKazPO2q1JwuI5Ine2JaqHBU9Ek9JlOZIFDTig4raC9R4
XQSdO+ziSN9uhr+f2nVYmy4/XSDUHMGgnw476lXkzIhBHxHQ1J+JYL06xClg/qYNwOH82sM5E8Nu
BfGqGnuJI+J+2r1HL7jHwyzyVn6Mpr5HCAQ1uNHuDJXOtsjvKj1LPiDUO5O9V4ZVBxIFnY9NYlSf
bEACKHOq+fBrQvxwCiMRrzTWKul+9Kk6fC3nHsFY1Vpsh0jbHpCgUzq1CNCZhiMiCL2fF1c0v5ey
cCo/HhInnECbqPcdJov3etXAhMPvKfkvSUEV0C2tR1xNO+HUgScnSvNCaQkZ3C7OfFeplxFoiAUp
w8WF9EcMxr9du+bxeFijDP4rkPC/2SVDFJQLgTVW6vTfpegNVMjNXvzOkxb8SsYt2vhtJOcMhGrG
h7etEpkHEEvKeywh8uQYSSd7lNYYL8GUVv2dp/JEH7Pc9BBeUozsJ8kBIhoVGy3yZ89uXyIiPnGM
Gh29Us3CLtmnn025bhqM/ElRU9gecI8TiMSFDiE47UpwhR3q/IiGd0q3PKP8QztxQNucDME0FBRW
qVA+tvzdh6iMkZj19HE1IsVlHpfVMm0k6VVjoAwDQiEcRT3+tjuXIAwJxe4bJpn5734USA6S7bog
2/pYfNPLVqKCOsnmAZpnVBwArKD1bWda8oeEQqsw6rJrPRiG2ZPgzCN05GRpYseC/w5KSBlogq/O
oGrxbYZh5W2kOxOimBp4NoS+kxosaauuqnPYCABpEqKv8EvOZ1ynoyK5pyESG4xGl9JH70Wxvkha
4CA+Rloy8I1xZfO92ANCnulDH98ZA6ZOSG+tFt1eNWKZggiv/LWoEbz4CT696VdlWjwN4LfREBuW
P1kUWb9ckCJFAKuCShuE/vnAzTgmjxRv8/8yK+fkauVky2DIk9T2dai2P4VENxTawug84qGcvTJx
cJ8tBd2FnbfnrLKLfh/FUpe2NRQJHqFNjWBY+xbZ5JUhYgEzaBlpI8e6JCOZSjrqaLWrkKppBVp2
/QettjnhKZLlTzggsXMwu6l8nzYpzGNZC/e2xv9Ax/bGXWxfjhWKI9dfym0Ox4+1afTS7l1hw2cd
byTgytSI6jqk76cFogGtmwIO/TEU6dcxMb/xkernnSHPb3SucRSfUGSg1kRyc3rRCRe5hKHGU0O1
yc6wnYjE7Zw3qjjWWUeC3iarhYNOmlceTaycQKQp5SwPld53VtBJvWl9ZIKLz4BLKuTHpt6O3tkN
VnP4bXM9UirBajVyCvclBS1cHuxZa2qyDFvtDi6gtPcpYPH+yZDYNyrTLNpDhwDL8nEQiZG+0xND
QvoxHXCjSQrrplTmAcxwlH9JsWT/HQ+x9dUCn5PCS/RmeZ/rRf1joQuF4mrcU5h33J56rjomtG3c
LK6eU2XuX3F2jJWQogL1fTXT+s+Q0ExMl5jij3ax1io8DQesO1I95yuP/TTeW6Cc0MSg6/p9mEZK
Z042pU+eCb6R41hWf9okwTR7dOB9UeOV1aFrKkG9EPLPDapSqgJIbEko3znFIIKiAc0TcIrHbzUu
J9MhMfKhvdNae0iAxhdISsSNV7z0CwodN7hEwXvstajc0/063wDEKG/dyrXBC9DgdAMsJtVCadlo
AyqLwJ7dg2rbCdYG7djHLpfjTitt3VCbl3XV3qVfuTbwUKU9Hc+SQhhKoSZhBDId22vTGh/x14l2
CGTnZ8mkO4jqLXy4tXS2CYxcejaLXfRxaABk0I5KnEfvAD3gcGIXAGdG2aTvWs3ew49cmE04/sT0
JIIA8bepIJo2Ci2UNAn7Ma7w/Fu0W+SgjGeKIt2zHuFkvHdnrIWdzXyige+4FuBX2oFbGpiDSHgV
mwaWR4AIutdhmfvvVMJqfNtSJfMe3CZObkujWg3hEILAGj7CEU3VWkML+iaKii9OZ4MyLOmhPOcV
7M9bC/2TBskdGOgHPe6UOuh6TXvBxkXvg4623s8U3IMIq3oGtyFjQ0VlKoXZ70cpcry+rHLjQWGr
4gRULfIddVqz9T3M46vQlZb6mOT1uMqkFCYedhCqFMCIZbXyVtgRZRmNAmAhEDKeQ6C/gZEVxsug
6CSw0L+Hr3YuAcuJRnGUA2YDAuPqVFO+iVJJX0cYLzq6zrHZBJms60+DJZcBi1AkrUK4+Ro6OrLW
XmvhtAlKR9jS8+8yB+xfZKTdAZlKvPYiL3aTY5uDJfPzLsFTtRZ69Rxp8TweVE41kh4V7pxHGhCT
vOH98n61Hv0JDNroRQRL7OU/pVpUT0XtqcPt9Uv7jPrHQ/EmI8HDRnmEzPH0DDmNNeOLM+bhYiQ6
HvbVhKC/ayvo51solRQWvlotsvXhkODb0i2DEnhDHk0BvmtWhunApC7MX9r/ripDwv6tJ+ThqQKU
fSo/GZHpPHhuK0ffVkV6mOWCt2UbGwECVFXQ2ub8jBpjJQ/Iwf+ZFTGE17/vDZdxuqd5lKjtA2+h
8UTadvp9bbkYbj96WWhkepIc8lg3CPhVs/MjG018Z5wbB/Wcsbi1JC+8T1ZrvQhgqdWNntizgRJ0
o//XF5gxPI5Gq5fP83pD++i14mI7FqOwnmBt5khGqyWhhyERGF79A+E1sl44u9tqVIl33hj3T9gY
yOmAEZfhIVFuK9Q1Y8X53beF8r70WvuXYZfIRF6fgvN7BJVPBHe4I6leYI18OgMznEsH/6w8tGZR
3csFCTa0R8WxUm08Tdsy3klaz29lxls56FAJVh/RzXWJqXA7jnWTh3qZJBoiR1rVPXlFsezUMLfJ
MTuXW5FqMYNRkNkqR1taPC0VezAcEVN6ypxWIPLZdu9kq8vD9Sm8MBQ9YmPFbdCygdB5OoVASymW
WXMRdoDQbhBBBIXe2e57yiLKDvfjjRe62bDwIda6CuV32tKb6Yvw7HJKN03DvmytMlTIjEdfAZx5
G9OJ956ncXZ/R1oX3Q3WIH/NAzfDMPRA4t1ssMmxCmRIg0y1JJTKxc5uvdrGajnK3CU+qFZvvPfy
YuBOHsCnHdg4bXLf9w3uYq2ixXemPVp/Rh0zL9/VBlSCqLIMXxrLXLmo5ULPRdIl7gPV6toXKTrD
howFyO4x6uxdM4vzrWtzjt5apQA36cudznujCOCvdc8sqMpcBePkDd6nyFGUB6VoyY8Vd5z2GMJv
+fjpAlAg5lKEagSZiwby6aDoRWtqN01VmCm5hx97b+k3XdZZD+WgqPfQmK3bEo9m9N7t4bepxFga
tphGBZ5RWbce1gq+hRjnU4sG/4Ag7irp7ZUFQGVNHSofSZF45w4/j09sQFOqBcITFAPBwukP5t7i
1gYXt+Ky1HDRkG4UHQBEq9fzoEXrEmNCs9055ZcGRSUD5g7C5rSyN7dKgiWIvYw4y7NhnJupN1Cy
6qtD3Vi0h522fOidpA//9Rh6SEisRhLa+mcL441qNy+JetsQfkab+UVuWS+Vg807xu3VzqSu797p
LoBtCSMJTBi0W3QhTyfVhFCItFEn3szUjx1kLE8UIdR+i4Cv9J4FIn4BFA31+z9+I01hvgyXBUsj
vNsKP0ibm7NGiCdspftCySGjzm/mZihHo/l4faiz08VQtH8tx0bBnMt+c9Mo7gyHbNZwCktk/tso
O/OG+lL5Cg6Ago0TLzvh+lklH4AXSne0nHQ0LTxyxe2cjrXbdqIOe5RCPyVR2VkHJ4ctWHfNdFNa
2irKk/T8PY/WPR3IKkTTzd25YS/9DIsoHj8NIGfk9JseS1mMNdIFSRvCaVB+Ztro4vqm2Edpwf6i
bDaZD6bIFAN6oVv4gwowSrpVvfOmnM8+jT/ODSBAl8bCFigm6QFhJbkMoVpo8mloveXA5Ll3uCZO
Kr9CAf93fb3PtjTbmbxk1XfgVWZzn06/NsKWidK0CyMsnm4LnVonJJrspozn5cnySrxWBqSu6dkV
OxnU2fvJyBp9VUA/lAXAIZ+OPA6G2S6oeYWpDa8R+pw+3AuLfJsgLIt2PvPsZloHg7vN2WHDUek9
HYwzq0jIxV3odobxA7yBdtt1qsBxSZ8OHnTNuxne9M6gF78QSCcKfGBtiDZPB21Hg445PlqhS03n
oOpQ9Zsahauizvudm/fSUDyJHphgKo4gdk+HqnLkKGMd22FDTWx/GMYfKAKOX83Oid9f3zAXtihb
E6UulC8JILfKKXMy95NT6FM46ub4JKe5/wAr/nWuoSX5TbYrB3C+QYEprS8vNy5dLHtzIUEeViB4
9iAdcHz+6UQ5xjZL5Nq+a9ER9vW5NFoYay3a8tJyP/3rx8LyhRCnEnit2nqbGC/BRLMHe0iYrBXu
TcKx51rSvUdHLaNH+JL/w3Cceg2e7YoB24JhSMbaedTKIly6xXzCsFv6c0M7y4qd/PuE8sDx+ued
nwoqEiwjcLi3sHmza9aoEnNGm8/r4PnYgz3fq9UA4H4Yal/rNOWhmo09WNWlQUm+ViwJmADoGadb
tSTkmQEg8m4O0g5l5bk3CNzMR4+GRNiZoni06zHe+dLz82FgT4RKhgOeHQ715ijWjvTc2uwKIEJ6
/k6pXRRD2FYHj27Kzh1+6fuQNCG9tMH7gq07/b64dfSJAl4RTrM2PlY5mV9UlAi7JqX7ipLSBJBy
2tPbOmvRg+ADGUDQReOVvvgWwAUSx1kUXIhDO57Eh3hV1b5ZStohIKL0O2sx5kOPgiqdDHMuntIi
G/y69KxXF8MjLMQz9cf1rXV+bIGzUfVdheXgEKzekX83RkF1xdWAFmnolap4X0moqINB9qGZJUJV
bpccnc5QDp5o3X9e6rV8geomnAU2trfZ1AlpkSsxBQnVOs+/jB2lXUsXw12aunuuQWdcdceDuQMZ
g6yM4hj76vQrrR4XP1JZB/Mpx7sl9XKeaSIt71fhz9titHDpyMTghlNmQBKxIihWuVZ8KbBefbk+
32fXMr+EPeCtsikg+LbvOOJATl1aowNaHDCO0OfPtLvTD7KLcbIqTWvn8T5bXg/a3MpIBI9ClLjF
XxRZZUyxYc+4xM3NR5Aaj8Kjy690Tf2AUEH03hRD+zo4unL7r98JvpjijU7qR7vW2hxkJhuvpGxR
w2YQFhg4ci4TXel3Th7/yCt9DyZ7Pq2Qe4AyEKi4FIu2/e8U7VldZLUW9ijM+auh/A0eHfSnJro9
41ArP69/3nkcShkVOjH3P9rsgLA2t2PqVaq0lUULVUo/701vyt4NsZ3eiIQo2JfF2PiRZ5OSZ3n5
TSblHHSqiZLf9Z9xxr1YraBMQA0AOda0Y3tJx7VilXg0qmGH72D10iFFbT+rdaZ9gxYCBs2brGQ6
kGf1JrLQlRviziTrRzqCOEZit7B80R0O/bGJDG3xlUadrAD/mAbAtYRw43dVY/dBhVIwJuxIZ6R+
hcewAC2WIUR//WPO9yqV6ZXJxKSSX2y1NJGF6Qurm7RQgC+XoJcc50WC93qXK3Z0S7MgO6bIbh0K
e96Dh6zn/++EEaMROOhE1vQhAKlsOY890IEBx6olyCdDD2Lh2vdZPYod1MT2xVlHWYXlWDHgSGeL
hQWUbraJugSVpi8/Myf9r5rt4rlPPeWJKjdd26TdkwM6e3D+f1DannCh4IltxfQn14SCMJpLEBO9
NzRARgMsptscZjPWP2stcmpFDQMyAByWfhK95/qLJ6tnsxLtTZuOzc7FcHESCJmIt3lzUY46vYrN
2UagykvVgO3IPeu8OeYyXxLAhIvSRDkaNw1olp2T8la53Cwx7Tr05olRyWDtzYG1yqilu9QvgYKz
pB8ZpXejtLn3uTJF/CtrwG5kNVIH3ajON/CLKzqBTXxX6GSV6BDJZ7BfTehFwIdNp8J1PRqBaJV9
8W2OsdiIC/oE14/Dm8PU9he/mb1xLfM8b33DMtHNyM2D22vN3nm0sZX3Y0T7UFJTsJ/S7NYBeFl4
KiINyRS2Zm4fsHZ1jo6eKZ9BUhLQ9NleifOMj8B+on3+xoLj2uECPF2/qpSgTUaUX8kWXaxO5Oh9
mRbh3os0UtQDiqwaporKQMHSROdF8ctaHe5miq20ccjMsVtSFfWdguTgl9pOjfcUINPRb10YLocK
74ff16fROj/aCHAhxMmRA667rcmMIPuqfswleLq0e4/8eHo/4J9yGGzs0a8PdfYorHPD/cF4nDOK
XJu5mQqbKK0AI5J60vjkLUi4KAoorLgYh9cmVk0fjFbG9q7TI7LGybF3kcu5/iMufS/p5YpXWkOM
LXGmz01Zdjrrk1D6TKoENEukeZ/tXPf2EH1nYRXfuwZU1LrW5wdWwOleaEmVYTtzbRrLQIu/k0mg
UEe4pdeKUxceRhg4iNy547TpNyXAWz+fZ9n4tRFNH65/9jYAWH8Ks7/y4QDcnQUAo4f4pIibJSjp
9gRt1i+HODOre1XtJDKXi7EzzW/8ss3phG+5RgEabAgYmKffriApFjHeEvRIHt3pE3jqZwu9cXr+
cEAH3+0ikIaF0hHbD9WQ2UEMdP3HYMEg9E0sjxC/MrIWxZFIka9jpiCMUg0JmqOOsSg3MzcNrmKt
2f6HO7b5IS7msguXuO7vLLu3pp1b+dL0gR1k31K55FreZO+x7DwLXSAJuqJS/G6y82fpOp0/gYEP
ljwyn68v14VXgLI3XXlojARP2/AQ74AszoTAkS5TPkrNroNSo5laNE150Cvl+xBn2b9+IvUWAlGb
TilxN5pBpwvWLDHQMOR68BM03YdxKeH+uXl8i3IK/WTyq50X5+wT1/HWSrBFO4h0bw13/oacxsu0
RIrLeHqnPOIfMiFVXkl4a5aN7Jqwj4vo+p15PTv9b4MyGNUz9Pe3riqRm5LJ5151ANDS/HBr9Pe6
VkU5Nx73hGcvDYV03oo6Be/OUp5+X5txBGb0sg4LdmW/jXkJkyGxPsA/yXbO2hl+mxONXgz7Za3u
rKKep0PVGA0hrQt7s4yi5Z4iCPUWj7k95EsafTaivApQkKj/s8dyfJdoEhAbvymo7BJtiah3rJ99
M5phjipLcH0fn50bjNohRgFqpoLAY72JZlq9mcCj5oKqoeF9Iu2bj7B31SDqYIGNKB/tlOEvTDqY
YtfGm8ikp7ml94x4QdmpAFPUCMcJAWUBScMOKIgXb299L30a+/bt8zip28s9TzMJforzgic3uPQM
+GYXJ3XQiw7LeakpO1N56dPI0FfpEcjs4NxPFxnqWF5YMBgOSZbPX2G5CnxRovnj4Lh7Bd/1Nju5
u1k1xF34JuD29J83xXQXcIBqLsCcUNWR6WHKmhJN8tl45bwYjx2mMM+oWo1K2ChWdlTzvt/Z0Zd+
AJ/JzUefEpzf5m4QvRo5UYU1uu008xOYEuVd1ZbNLT3AOFyQ9w0WOaf3E4JvCQ3IuQyvb9vzKI4Z
eAOPrC0FpEU2h5eUVvSaDXd1ynohjrY5ZOMN9A3cswnAo9tGJQW7pyBBKzlB6Mm5icxywnEZOK75
J1+qJnQ0hPmfmqUwXxpJXdbvFiX5L0aMEYVTaDg71/eF6/TkF2/WLC4rJW5J8Q8Y3XSfHFuOd/DM
MuivJiA1BKg/jSYR+vV5ujQoXSZO26o4fZY08IT1E2bdApxi5jzDknA+y7ZFgUvLi5d6KpYHYQ7m
y/VBz1M2Foe9SSObyxXWzOZSQdSBiqBSikPSaF7yPfWQaiVMiKPqZlk0+JRRBpjsULejeVckXf5f
t1h9eoTrPs/vlzZC98qFGPbp+s9a9+T20DAHhDok/hzPzQKIIgNJlxDfjFPphPPIA0Zgot/puaF/
yDFEB7XemGXo1sWeGe+lqwg4xirquEogWZv7X8tS1SxkUR8Q/q5/DW2qrUAu64tL6Rsv2ObH9S+9
sOqrfzprjngVS7AJaxvMxIoEQPShyxsUNBYQo8uYgeYqBvXIlZD8RJdxzzTgwvVH+wJxH6oPq7zI
5vqb7GUxm4hBM+F2R4Sc1TCXaNOVRbMnUbr+V5uVtHlR1wgBKg5/Tm/ayWEgEcX1ISbO08PBtark
DoWVXbWUdV22AxGVk3LTigLcsBmoRhAmcie6r5GxglwXmdk34xB1j1PbTSjVzMpNo9R5ECU0Tv2p
Gvonex5g+1dxafvUJhJ/0vTsw78vLw/NWu8hfKH8fPr5mfTiHi4ssobg/p8Hvc8DBXjGbdVG3Ucg
vsZjm4mdM31pynn9IW+t7RSet9MxIUQXeqWmJAcTNjVFXNhPjpI0OxW0s3MC7AjXCfqKVCQZZDMK
/EIxKbRXmOkqDQBp4wIbCQih86DeD6CTdp6xS+NxF6yC/NCrKG2dfpVT652ujo4bCHzTQZGO3g0t
SftJdasmaNJpF/B4No184MqTY0+BjAffdDrgQpfA0WedAXUFco1SJM7PZann+Njh+ZoeakQZ3oF5
wp7UWmqklfUYoa4EYoQeGJibaMfCcdObTOgt1DdMZEEBc7OEVjokVTh7bir9xkBn2pe1mjx63lBY
x0IMgxNkrToWR7xMO89XYqfeU7w4u3T4NFITBDpAX2vmtlJvIJdfVXXpBq6lwEjTwdEjnQP971jJ
Wr/REJwMDeuf1fVQjDIIQ6gW0P7h1lpn/K8sRaXPJZG4dAPecFSMmtnGOqqvjOUAIM07zJ30qH/V
e/7llxaS2hHFF4PutLW9gkpJCSmzGNZcnc5u3czBcKKr5nhPAvvSQKh0UPbDgoxndfOW1gp5daOU
XjBW4F7N3p4+CmGVX65fKZcOAv2V1dSZu44JPZ3FyRaGWkgJplh3+o/ahG+bGAqBBESq3vUNilTX
xzt7LOiZrXx3DgGdJHqYp+MltklPPS2jgM7dW32hE489GsUakjE15rDXR7uwNblRmLy37eltBTYm
GDpplosIcUmte9IM+WcxJshhraq8qzucExLwrzfXx7wwo6tmubYqzlFv3DYDJLplZByWFwh3hNA2
Y+aeg34NFJw8X5dR38Manwdd65TSRgG6QAcCaOrplM5WjosGaIpgQdgJ0kpZ4lVB0twMJSlQjlh9
XChU7Frq9HPrNEeXOOHGntrxFnXEPZ2Pi59PoLX+HK7yLSQFXaFIDHoSrRiK4aYcCa6mvp/+KxPn
G7F1Gl6f7bPYjo9fwyvXgC0BnXPdb3/dAg42HcWScK8q+Hfp97ZDtJt70/iYIXXxupiLett0hou1
iDYYO2Nf2l0QIE3MZ9eYZBtXmlwz/eiAx88ibJQtRJIfmxSWXFW23aehzKaPmA3Pe4Trt87YSWzC
J8PoZIeBqqYBvrn4Ogr7mJkVUVC1sSUf0IrJh+9Qe5DCHoQydyLILEPC5Xe94oOLr+AYTKPW/+y8
dgFgX8MHPaTI5sYH10EPK9DnyP0YRfrUBinZSHWTJnSdfa+P+ybAOcUrD8wtHLwmmhP9dSnV5HM2
Yj5B1c9GEVoVapp9c6GHHmtbIM1L1TFvaU5nbDiVzFu5i1ulNR7QIhtvq1QVk992ZfliRxY63dJw
o2KnX3XxTBD+ruJ6xPs8TKfbQqpR2olsRkyqlTZaFogo/rEjUd43gHkPnb6U/6E+gwo5BI67qQOr
kNXe9KlQ6Jj4RSzrPV+PC8eCVj58agIO1D7OgDeDi9xGN+tBGlXD/3F2XjtyG22YviICzOGUZIfp
CcqSpRPC/mUx58yr36dmF9hpNtHE+MCGAcGqrmKFL7zhx1KPpngdk+ExQWlYaB6H4U7B5SZTp+T0
/2DMxIswj6+XoC6quhydRPW6qdW9fjEnDwS5cppzcI/uIHVUgJOqhkNJWNJQd4vhvd4/nBuTJiUg
VCWExhp67XAOmECipteo3jiPFnTArmixys1k54BudP8iobuRv7eMiK8l00XiTTQNQSxcz7rEKYWe
b6V5ZVIuT6Ne5y5OFRmczn55eO/sQMpTBmYQ7NlufAvUSO1JP+g/ZsloepjdzkerT/5J7CQ+qEry
XmUqLlTo8dx1uITqRK2ra96U0JiI+ccDw6kd7GmITpWdld9nhWL0/ZndPtLkVkSr/xepip3g9SLO
g9qEZWWq2MxYTupOZdz/0/eFaR3pHkEyvD/a7UZlNMRHkLjguaDRvBrNmmNlzCON+DG1H+0Ul2MX
5uQcuylSrKcljpzW71IJEq+SVuU/ajZKe6/WbbAlkOwACGnG4Nm5znKcRrf6UB8B31aN/Lhki/aF
XdPvzPT2PAB4Rn8OEDCUDkMVf/7msQrHvOS2hobE4se/8yU0/VSDX+zkivVZqwz1cH9lb9tc7Bkh
eKCJ9iGkmNWAclOjZRXn0Ikqxy6PyqT2h65v7YuBGvtHUAVQOjMzzb06H+ofAV0IdBCK4GeY1erH
+79la0/BYEbEhD4aCd5q+7ZzN9TTCCm0MyPcE8s8OsedKZ+EL8LOMm8MpaCnRNZuwhIg3Lxe5mnW
NMnqTZ0WjZJ90BP7C+ly8NSG09f7c7ptdMN84Ean4IIYAn3T1R2LBRs2SEmje9bUFJ8pfVVfA+Kf
CltBu2pcoyjj6ZzWYTu5U9xYuJe3UJhcdbHtlG5OXZquYcLu85Qa7vz7T7FwQCU2pDat0u67XgbU
ieU2GwCUZ7ZJUt1XfXBGESIf0XNQS39nKcSLeh2ViE1GlgA4Atuem9qEgVJJ1/aal+MYoqHOUCn9
ggGTskSf7RSyiJcmYfNzqefkR1iXWujlNi1CSkdp78n6WO51sW572oKWYhIp2aDOEfxczV+8PHLe
JDLmdlF2QNZA+93jf3HEukj6H8psEwrOeo5jA9CEGBuKQj7OS9fuLMzG7QamngubIB38wVpMJSoW
IQgZyvDIg+nQOrPqz8g1/J5IIx8QD0pqN3SkOCLqGLKf1CX3XsRXO5vVlxGBEFg6YJswWVebNEZv
UwqsnNZOkY0XWe+SxyyRm29GF84X6pOYXuVTiS78QgSYSaH6a5Dl8pxN8XAqmjb7Av6m/DWWcnYx
SiP59/7G2bh50chnm1L/IC1cwwptHVnSvExlz6xwe9IQB0cipDGjHdXVrd0AzBuBK8TIsXxb74bZ
Dsp6DrEAq2rVRGBvpHPbdDAs3HCqaujt+vS1InFThfyD/CFZoPghzBruRKYbTwBNIhheQiFUlGqv
D+Vo6oNlxY1MLJZHX9U0rn/oahx/R0vBfJxAkbr3l1fEO+uPz2uDLhOPDq/s6nFVELdxKht7EAPu
9IfCtsJDP2b5RXXG6qHTGtBU9B4f7g+6ueWgsHH6QFAi7CN+1ZuHbmQ21ULC5JlNWP0telMXeg7z
VwDSxamwlyxGSSAI/pgoz/+VC+UoAPbCYIX0XH7Rw8lEOzGUcxr4dveJZxMnpPs/cXNdKMRRizAF
fEBsyze/sFzo/vB0ABEomuhBbRHh1KogusCTQw8PEYj6k6Uvzc5m3/r67EC6UYC3uSlXaUmcOv2I
96jiDWoZYgNbz/Gnlodl8bvEQv1PHQZ0Yu7PdOuAAQ4U3A2T3OO1ofZmplJryZVez4onz/ryBWO4
75hdjj/vD7Lx5BIG//9BVndMWkR2NdGL8uZG2LvDMFvQvHPCIke5spv+yzKCXcWYjRYoxcfrjxcs
DS9/gZUUsrBafiAR7McDh2BGL7Au/aGN9iTxxe9fHyMh/2UB7Ic8tWb3SIuuSEUVExHHav5Q9Tgg
TmlrHHtMcx5wIfpN2aO6FECvz+9fWAgU8IkocoBXEAv/5us5mIakVouYCmBdaKCabiAq2gwvMNra
nY2yOUcOA48UsSl8jeuhEtALksn177VOODU/lVwJxqcpwQeajm+hoVWF1NMx1HCO8lRlCt9rAk2C
Q/QAsQD0FwjsdSkyKeNsjGwSVhVFqmM4o9HSyEvxsUbq4XB/VW9xGYwFRQTDNaS3sC9fXYsV/awS
LyXVW0xzmh7NIRmnD6iqjaGHUguLjLU4OOOCQob0nE46suRNW6j0tGZVAnyvSf8E+qx0J6Md2g9I
mzjDTvS2dVUg10sXlR432fvqqghM7JFDVDE9NYTfVSkxNh5L1D7hIvQb/tmykzdv3YeCa4XkiCyi
pdWR6nqwIMZEGQs9aoiHufZ9wHPtHPRZdrLH2vIDPep29vbrm7s+Va/GD3wIck1nNcfCMmJtULia
gCxX/cWu++5FS9WicO10ii5CszD2UK9QstM8LFLv9nEhaZexTcfClSJwhC45c1T+h91BSgoKktye
VGxNygISoJTsQdmLpKmUTnJoKN0R/HGd/kXOsZSnMCLL8btKW8ZTFMY2Ght1mLBIQ6b/lSi5OpCl
A2B25alAFCwYlXBvC29c69wGvCUYqMDHWdNJO1XKyZtb2Wv1WqF4E6gYWtvz8f5BEdfL6gvxtyMI
iuAB1uxrO1q6oP2ABzvmmyQYD1O5GN/zvv8kJ7V0eu9IXK/sA9Gjxxlq/SBL04xQi12a3hSY1Vmy
YtXvlbr7kmFQsBOe3O51hqJRxWcUI65fxKiIQ43iv+nlFqAVO5bkI5sJrwQJfsAsKeNxMuZpZyU3
BwXAJ3qAQNzWAgv1oluzlWIKx+PUUckwKcmHVWYfHXSmn+Jcnx6cWlZ37vTbW0T0P1QuBIpt+F+L
X/Xm+cjwj9HU2sKKLoYWykuMbNMkGyc0wfKTVWJgd/8rblQc4IfSmBcQPkU0ea4HRC1n7FMqPR5l
BP2nPCHOElIaPtIO7C9QgdtD2FbBs4IO3yFpVO05mKz5a1vOew/nDcFEIPyojgvfHFESXKc9EZ6P
I8pxJrFWpVgp+j5CKSdMpgG9AEjXtauonXYJe2v61ZWR+iFbhKKQEUD2cdXErP/IpWn/Moqk6p6N
fKx/oKSA/GVkTHPptoM0/a5ru3aOTqbbl1g3Gu0CD0T6dn9FxYJdn0CmQf2UJQXeetOpVqJZ7zS0
fjxLqUf5ZOZKbGPZp5ZU6CPs8A4z2JljzzWWHtJei0uvpGKh7xyZ29uGMgKtSAodSBmj6XL9WRvV
bOVAg8inJg3sRiMhbkX+Y2e33t42Ik+Gbi7wbZQtVqMsuEJW0mLrnjyNSvm5HqpM8nVhulwtpNc7
z8/maNTESMKEaIyx2qq4jvZpaDqYv1d9pV1yU9GL50VFNc2zzBb1wPsfcms4SlLoEJiocd7w/xd5
Eswr7D2WLrZ/mXZSHPogiv8qVeyq7w+18bWAUwj3ZFjU3KWrAliHyZyM64RFTt1E/1OQD/tehfFO
xLBxtTAIK4diOqmMtrpagAjbAB8ZZJErScMkoUyPlPgiWDhTs5gPOUIPv+7PayOJhwj5ZkwRwr65
zhwVoIg9FBa2GRCdJhmvJLSLpmMHD/4zdc7wyzIrdoIh5DidkimSH4d2Gn/c/xUbH/LqR6z2jRE0
iz7MnMgZCcmDJbDgYxw1n2ygHe/forQ3IdGA1mfLrFEjIPvanAqj7cE0oY0ysOgXaam5oKRp2SsV
bNw0QJQByhH1iGxxtbgVLcTKySrbw7WtT8/YZkpfdKNdtJOj5HXqO7GK3qvZpct4Vs0R1ivI1yDf
aVttrS7lYbYus6N3tNpWchDqDV1q9m7amr9hY+Z/k8NPg5to6riXG2/tYQ4IiTiwWsokq8EGmvgF
pAcGy9CrGRateFFG4t8olVtPted+h9S6NTls8BiLBJVnabXEehjHyaAAyFNmS1J8BAfs0VViOQ78
1h7Kv+9v1I34GmgMPUfqXWSugEmujwtaakDoe44oiTv/1sex77y6i/vYVbNM/RIv8Uw12uQ6d+G9
FKeh0ajEFEAls26IPkkBJqz3f9PWimMJSSwJvQAylvjzNyd4MQwpjFDlhW6j99+QmAGkIy1gF3pb
PZXC8fz+eFtXIXJBrDdbWnfWxCYbTf04oy7qTXmp4g08GHLr6rhe7dzuYilXzzStANFyJasE+7pa
6sCasbcsgMtEhoFjNl7H8m9slSfR6qEa3ki5/CvBrXvnpt84syifAmUgZROFtlUGpZfanBMM2N5Y
6XaBqkNUHyMiTP2Icd0SuvNs5stBlavwa9dMGRbcY2cpOz9iK9Ti0nAg10GbFpzp649aL1PZI8bl
eFWQWAhqDxIVrcYC2uuCa5M+R1Kex95kWiF+y6BVQqTpjWX0jbiLv8rjsvw7Z1n5E0wsC9ibCibO
AyJiaEcbKsUyW25RnbTmpHoILRBEh3BwELlKGrCZ7z+gBqGr0MgRrpXrnokUx1o71KC7pklzfCAB
eDRk8vLbTGplpyJ9exfg9cFIwDhoexJVXS9aO2pTOQRd5NM36J7Id0YfudXsgD9csbM5bw8dQ9nc
b/DaLbiEq82pdFZazWET+cbQ16fUFALLtlac0hmL4QG02/H+oduYGl07Qm5KqGDB16AciezKATIr
sR/gtHdF1vmVURlPdp/soZ9uhxLemMLmlqwReQRx/t/cJ/USF1nbQemQNLWgiJzy+FO3etGqznn3
3mAoigLw5kVGtYauOdNgY1s20TEtDSzbq54tuASZ19pa+e4FFKIAQrzEBuQDJ+p6VsGg1eiJzJJn
BmZwzPKy9tDRkw9qhQDZ/W91uzcQu3tNg+Eo0SHRrodKeriQSZRKnqpmiO0ljjEfYimYgTJZH3JZ
/3N/uNt7kuHEpqA5Z0PAVK+HCym7zUCoA6QCywBZB0QEzzVNKMCww2UO23yn7XzLnobjheUZcSqV
fohHq7tJRuEVTTMAh0vKHebS4EFSuQv5vvg8IQJ+WkCkaBAWYhBOaSF3omsZlYgUJk7j9G7XGfJP
G/Xo2M3lRP03scrk2Wkbo8YXDwedF5odo3pCLQ37HHcpazxq7i/ZRtRLf4IcEMCAaGeuuwYBMW1P
q0aiNFKaX0zcP76kNJbdusfAkJ83+KFjlWcz0S4qirHPYYzS8n/5DYj8USMEWnODdYtmY9SpdoEf
G02cLEsBcI9q9Zg0ueBF2+NhHJb5glHhHydHPThr4V/t/Iatsw4bmjgYsSZyqNWpsCKnGEGpIvGf
2gKgBpfHM/ROSty2mlAiQXK6dXPYmT+jWWk+R/oSH6k4D7+xJGhAymv9yYgU51hmwxAcEgf7vfu/
cGtzgwmmQ8C1LjgY15v7tU6YyBb3Xu3YBz0NUhIVJfIQMO5PSFTMvtLmzc6g4i+9jjzo7SkoKPNt
OMjrjiL2XAZhGgrv1pTP/wZVWfJUNoOvVlbnz5QrH/o4RuIutJydD7L1PYTiBUqMNNKIoa+nW8Mj
Bk6aIW+rKOghJKrlO3lgXzSj2KvmbKys6KATOaPRJbbg9VBSpMbFrLOy8KMJHq0xXcCTSZruKcoU
+Bjopj5dwr3m/cbaMiphIxROvHGc1Y6rlSzmHx6yULVm+2dclZ1PP7X35X6Wk0OmZuGfdFzG4SWa
ij2Zp43lZXCiQ04bVYM1TXVB+AZeqS15s1QD0zTsAXQ/+o/9KVWGPRDWxjMARgClLlo/NArXj1vZ
WkrQ93noO1lvoQ+hltHnMJTL2V2yKbjorWH8df+wbE1P3GicZoGfXbd7hlKV67LhJaidEaiOlJV/
5TKQYbQtuh//YSjhh8I7J+Kt1blsmq4PHYA5nqSTRWe6lZ+TNsbCY0K+9D8MRWtSSGQJBPTqfQva
sUIYSwu8cEoc1Fp1VDjyPCwiV0rMvbd7a3vSHDJh/yKFhSTY9amAEd/lmMkGnq6HA5tSNfNf+GPT
tat6yR2HnqL20GSj4nKh6Hsya1sfkIcViSZaBCpb53r0VKv5gKMUeGqmJs+ROaZemeGh4FL/DXeW
9cYGQ5BrAc4KfCFFNKhI14PhPisZwxAHnoP2VvbIM9l9DwxT+qJVSvFnCdK6Rfin1l9AKhvqcZmG
7EuTTvgtw+Mq/+nRew+4EsMJQwhiHExnTC39AB873QlwNlqLdOwgOBPdgDymzXD9S+GizBFCJuIk
5RWaCJkNoVsKqu6Q1Jb+mcCjV9xwiaoPVS1Hs0/fIz5IPXLLgLHlh3jSio9tltLMlvpaG3fu7I2L
VJQERK4GhpRc4PrXhS0SacVsSF4PT4m1kEftQDVW97VywhO6HlrDzVooLfePxcb1AlkXsTZOO8uy
5iiEcT46eiIMJCyZV6I3ynMZ1MMlmKYXSC17dbPN4YSyB2xBiInrhKcxZsrIDlcntsYXFX0pDyNx
wqQ2G0/KJB/uT26j6UF5TgyEiQEQ3fUTnC+y2o4ydoVJ18XHhnLeAUJG9OBMuK3UWloV+LYY/dfY
7ueP1ZyrH6N2MB+aYbHen6OA+EQ+mGo9cMQb0DdqAz3y2KjlT7p5LKf+azYuzmHM6+Z8f9K3lQdR
ceDiJqTmZK6VDYh+JCcM1MjvcV08p0sUfpSS0bmQ6iOJAabx2HHpuHOH0liscB3dH35jHyPaScwj
3iv696t9XGhSb2szsCCtUpUjUFoHK2oFJbom0n2jNmTXRq9k5/Bs3HjwzGjGvwLpmPb14emUSUgC
kUfXSmAdgK+mPgZ31iEY9y88cU2swjokDCjGAqfkxKwLV40qqQ6nMfKVpVliD2CK+V2vx+nS6HJ0
UJ10etKneHERNaZGMXJf+F0Y76lEbMyY8gOq+sD3QfGva8Jx69Qo/ZmhHy+jcupKQkqqONk/PaHa
3hUvMs3VjHUhxwG+BiCCvNa+jvGQsoAbRLxjWflQ0d7+2phSdyriNDsPeVv/laWdI17WQn1Ae9x5
qLkrKY2r3c++hk89dfBhdvbZxk0C2UaAMMRPorJ3/ckbEBi6luixLznxH60F+qKFkX0w8yE5lU47
7dyTW+tNikPGSpUY2soqpF5qHYxmpWJZMRU83iNeStzRIvwjQd0DvW+cIZ0qLLAwStH0i1aDUeZt
0bfvGaxsZTLYyXlazMUGDWcOJ2DTWuc2WrfsrOjWA0mpBhi8Qe+NS2oVjVmjmsULYiD+Usnqaeg0
62TBxvUDIzhhzfIBzC4+2MmYPYSEHW6FW+iHthkUv0XT7ZJoCF0OYRUc7l8oWytPKgOtij4rQenq
2U6wP53tVIv9Ui7tY7KYPxrE3Py2D8Kdb7wRtSETgs47w1FkXCspU+OUF8vgFoma6GeCU8i3Dlte
V7PK7inSuv6zhpig61hStlMLEQHZ6oDRVKEeBxGJz74+zGFodAkMrdCfhkZ1U+Riz2YVdad3LyTg
F3AzFHgEl3u1kF2EImGHw6JfDsVyGoHEPY5tW7uTHFs732xzQgCI6CWILuS6mTAH6PbnQQGRLVSC
Zy0KteeyXKL/MCGE9+h8U4IBtruaEISuKKuNOfSLeAjHQ9X0Tn1IRkzr21hWdgbbuG84knRIWEH6
Fes4Vxs6gEMxkQsldOPJyQdes7mYYjeunaHxA0nvft7/XlsjEjMId1nKcjeaCmkx5WqhccXPdRmc
rGqpfbiWfyJTCx+BMu3JGW4NR8aHHIf4YNgNry7UUF6G2jJCv61r1HktY/A0VFW9aInsb2kLx/3+
9DbONYVviqgoN9JK1VcJ2YL8T9CWeuibI1FuGlB/MWckjjBC2mMcbA5l45gqEwiSsq82SlFjgDjo
wsSorhY/DsrGs/LY+BTwML0/EmGPvPrgclvBN75eRWvp4IMVWub3mrq4YdBLZznEKSLCaGhHmmFj
VhSXGEx43gD9WA1Vx7FjFYue+fNYtx80NTcvOMWPT8ki7VHet4YSDx9RHRcHVg3Xs8prOwf5H6e+
GlUoHKQdok163RS1mw7DtLOE4nevbkNBDBHeulQ+biCgGtnxYtVp6qeGXH8HZFM/tuGuOMrGZY9A
NIREGOhEN+vtDs6KzljcpH4L+/Q0JzbGGjUCWONi4+ZXqiUiSbPyO2qs9xq5kTFDShTUOrHtlbV/
XM2XrJxkZDFNq8KtyP7dB3H+Fb3Q7qGckmBnm2xwoahDILJjMRy53hqUPdEKyTSlTvw0b4gpzC7Q
S7c3g9GfAid/7igknqWusA5aM1DHK4vuT5EHyTksdD32yrzW/taNMf7f/eO/8ZWp3mFABWSDAt76
zVMK1Wm0vEz8JR5kEJISvJco3ePYbHxldhB9dqD96GCs24bBTOzU42vCV55tzU8lGXtAlVwEo90l
NU/TaJmP5kgMY09WvVcB3jg21M+4B8iIKAOvAwqoKnMVZWnmZ9mc/FtYUvgUjrV5ie3ix/3V3Jon
zXvwX5QOaN6sbji1t4aCDw0WpGjMC+lI+kAYIB+o1muHEVH/p4AY48T7r5/vj7zxbPD00sZRKKuI
3tj11dC3kVwZCXOklxr/6QyjPYyzNuBNbNTtuc/HPSza1lQpNVPGYQaQ/MWfv2ksdtFiQogCdZ32
8nDU2q51m9HIfLhk0TFNavtTMCyVqyKN/ek/TBUWnUIsCrBqjcMnx4mR8WGRdcQrXFSvx2+tPf+a
5Wk62YVjPdwfbmv3UDGgE001WfAbVhOdAR/pyYRswWAUf02NEXrKhBKuHHXqn/tDbX1E4fJNlCGC
m7XyaFU0s1MscuarY2FCfiuUv4suyz8OCg1czcycHbzY7eGnmkZlBsYXBXzeruupxc3StEMqYdka
L6mH/U750g7LniLo7QJej7KKMLDcS4syQyWhUTPl21AUjtsoRfdxGmkRvHcBuWKIdHlM+FBkydcT
UqRmbqNsEQDWyPqCzsIvLE/NswOS/jErhj30sEgAr59IhhOuKORrQJbXxUJ9NJQ6lcPCt4WbRklu
2rqpalYv8rQ0SNLgd+wao8jWJmxsXatJ42YnW7zdMvwEh5IAWAIgnq+90TfHsArwBZLRLPLB2tkt
Cqt69dWY2v4SIC5wypDOebeaIz46QsxDtF2goaxf7KHQowBz0MKXaaMd0grJtsWOHDpP+p5Ew9bO
YTBMZOm7AwMRk38zuVavGso6NcKR/dDRaqZP8QwlsOndLDCcHbzJ1mFAhUHkMZhukTNdDwYmrbND
Z0Q4UYeSSyuocLGLjvfCAPEErPeMsLcCdQqP5EaCLkVyEVEhpMLiutUpSZmDm5mDSXd6Uf1Em5zj
PKvZoVK7+WRHAWCDQA3+vX9Mbu9uXgH6duAnqE/eSkNZaWSXtpr7Qzk4rjaSRBXAUR4ws0+8QJ/m
Bzb97MtzPuzUX7e2qxDQJrgi3wBGdL3I+M0vVlBxF3SpPb8YyfwnM9Qhd9EkNT18UsbD/ZmKbGm9
2ugzCOkfHn9gftfjJRlo6VBmPNlafo/KovduWYzF0xR1lod4c+X2URftcFi3lldAYF4d8SBWrwYt
QxLgrIsL39Hp/rQB4RRKDQOKWEYKnkNJT2nsxN8VqQ/fX/a1EDMQusTIVYkq7PV8i7jqYjVARVaq
+sjTpKJ9mSMMhDokrPysMErPNJN5J0PeqO/zGNNipxHClqIMej2qVNiVOThG6VOTRcmpcKRM9+LM
1H5xRYTdIeywgn6QUBilYmYFUw5UZGhARg9CmbUd1fcDrPhBgCCAIxGf0HK4/kEFQWCfyAgBLkaj
uHVqLRdU+AMPe+Pgz/0dtjl5JIwNjLGo2N2AyY0qbA0dGxQMZM3Rr5I8rdwIQYXKJZLlQTXi4akc
o+UH2HeiMHLF4dNshP2p1hPn3aUzaCzC8odklAt63XTImwkKnIb+da0bw2cIa6kbBF32ww6mkXjb
zh8MNFH8oAvb484ybNxr2B8x+qv5K2p310vO7ZVLQUrGDUtplp/ryBifdXt2UDpoUuZN3Irur0Fg
2DxJZhx9D7KkGZFo0Un57v+WjWeZjq+w42AlYEmsvv6USDMG02HqL0pbXfpRtc+pko+XogQxJmmB
dim7IfPQhui/TfCZd46/uMOu7xzhEiBUo1Hfoy+wGn6OdaWuBmSvFvT6PRUfP2/SpMgdeqnx78/0
9np7pZvQAMHgCYk68edvH8isB9iDNS6WzakD21epvg9VOvtBPeUPEqYrP/TJlLOdXbYBuKK0gmYG
ZGlSaP7zetiubJQJzwUHu5NOPbewfvwU5voz1K7Rx4WVq2Yx1S8wL87zaJePytTu4YlvvjELa4ru
Fi8ZuIxXEbA3M5eyts06TRm9WYlBeaUxQFGEA8oMYftBslzFXozPUTnHHaXyZioOVEKzh3euPr+B
RjFdRNICEszVhx4lYA7qVI7eJDX6A4Jh48nS6+QQJZL1aewz3KTnXQfUmxf0dVBapKgkCD3CVTrS
Km0XDlWF4qFUVqijRP05qPT+0M75DykMhtP9Od6WLcR4QpAH0iFohnVIDYt70JBkHpHkzJ3vZWZW
l8aJ2ku1LLOvoRp17hxzvPCAWx+bPgk+YV5qnPvO6Z/KSdZ+1WE3Gzsb8OaBFaU9IG50y0UcscYs
cp2kyDI2wu1cso9FWaluFBadpzfZ5BpOOnqphXiZOuCden85bs62GBmdiNd6CcHzaucbWHU6Pc16
r8uc8FA3deNDsU+82Wr2IIWbkxS1UmGpI8a8PmQ5jVodb7zBs8xGekGmUXbLOFHOTZ5Ux9FxpGOj
1o0r03TdiVE3R2ZIkV8Tda+lahxzKSSnYpK2MUDoa6ZaeS4AcP0zq3B7S8VuPkWShaYoUnfae6Nw
Flh8W+ACtFV5S65nPejAXimpjl5Qd33+UMaa9r+QCmu6817d3JykhzwNWHxB5AEfuDq7CC9MRTs1
g2fnVX5ahggsZIwP7pdxbMdTqeXoW8w9npb398/msEQJZDX0yW8EN1F915xmSgeotflyCrTRPKvF
hPdqssQH59VmJY/3FDc3vifSj2gHAwcAB7W+KwFik9KZyBy2aZPgjtz0PsbzmltD1YJjMAS/NWsM
H7ol2ROD3TgusEoQv30Vc4Evfv016VErA3wCRG8LuXhADyD9YGtj9q9SKerOpt24F6mq8hJCZhFt
mtVxSeda64g7BxCvLfI1A35JGGRU7VPWa/pzUYbNt/d/SrR1YWQTaQps6fXcVDVEMqetB2wsIygX
yZw9ZJqD2oZcNIe4CdAUnOLivewvtu0r3IBiFHfD+jbmJrYV8PyDl5TRdAwQoruMVRs+SqoW7ZyQ
rW9HJxTODjK0dFBWtRSZ5TSNgRPSIJR6ipNGfrbHJvcA6QQ/7y/l61pdhUxiWlDMTGqm9CvX9eGu
NfBksMLBkxKl/9BLaTL5I68JApQjQvku0otxc5x1pTfdWnKCn044pJ8z3QlGF7uZHlZanUJKCTR1
9pHhzD5qkioZXjHKkXXpshZsr5QF+l/OYuXPSZGFv2pU+rHu66j3uzMF2XcjuqiMEn5y4uBj8kSt
LjIlbdGZHhwu0T7Rn3qta09dHYWfCvwXBDR7r2v+6iyxWkOhuiw2hTjpa7CjqczhotUEmw1wBhtH
D6ze/6V8lRlukgVjeFm6Mf1psZLLeSjyPP+U1HM2+pQxkd3srSD+aA9B7riGWiD8QTG0m39M2TSh
cmGgduwu/TJ8yQZl3ImXN04uQA7Bq+T8chOvVopeaGZGgTR5pE7w0LGQC383vVFjKRk7Ueii9BHv
yY3eFHv4OuxrquVkbUTr4je9CR8VjMKasVUmz6jm6lPoOP90aqnubOutQfBgpTYulAWoelwPkrdL
rHStSrAQZb0bFboJK6ZID/cPz8aTQv0RgBlwAlBFa6TXUlV2LHcSkuLKsJz5pMODvnTQD+RwPi95
6Xhp5Djvj4M0WikU5oTNLonA9dSyqOlNcvvRq6Oq/zPMS7QcA8nSjvPYQSZ8/wxBsaF8wz4h7l3V
U+RhabUkJNavqjirAc/p1acOkbofDeKQEGWS5mg3ofnp/qgbryaVXYDldHXRFF3DrRL8KscSWoc3
lXLXeWFhxp+SGYHIAVddVNAyI32S9TR+zrpR2vmmG3cvCwsLVJiTUGtbbU/gcrFSOFweoj936JtZ
Dk90H9pF0AOlcedR2dqnbFDBvAdMf8OQKGRnAi8UTZ5VFOZPvrmqunJi7tX+tiYlLGNhpwCthbF9
vWcWx6kbg6a4h//mjEty1T4OE8ICiHCg/Hj/422NJZThLbqtVBnXnfKJ1xkiAMDinmqTb0QT4U6r
yM1TkjbtfzgLQoCeh4tYx1pLehTISwIsxLSgUdAXD9ge3kzP9TLLSrJzEja+FIkYlzZ9VAF+XB27
HioFSqWcBE1Goryt9OAxLZpqZz9sXMiU8jD2gFgncG/iV7y5HDW96GDNjOy+OqKnMFaKRR/P6HLX
GKKyvsyZae6E/bdVNHz2AOUSoSJySFV69QhQNKl5kmzUsucqlg6cbvlfVZP0Z1Se5j848QFyUJK2
AurgTLnsp3GYn+RaalW3bkukqN69f0TeC9tD3KwEltdLEOUhaKci4eqmgOIm02zRpe/L04hGys7U
N7aqQY7HxFEsp2a3+qbJOKkJFY5BcEpM9LI681tfJxqctTTbGWrjSjOoz+n0GDnsgB+uZ2VScOub
Xh+8ug31o9PnvzvFGF8kS50+GEsqn+0aa4O4CbWP715OesVCRARDQCHxcT1w3LGMgcYcDWOOXgzO
JMmjbU4vlV60e53prQUlnxGa8zwaiBdeD9ZbkJT7GfmFwmrTb2mSOK4sacYTONnk4f68Nk6KUL0j
aKUgA0hsNZReG2YlD2oPeVIaX+ZWUY+GQG627HBfa8Y9cNjGW894lmgdISILGvN6aqmjtk6lGOjh
Fv1whKSJ1M1QfzOVSDtbmTM9FPKuU5Y4eau4kmuNb0e4BCt1Dfw0JRmN03jovdnQ09wN6dahEDA7
5kuIzkflltqQ/8j4f003rOryq2qnZXW4v84bn5Q6GyAOTgrkSkts7Dc3Uu8ECuw51jk00vx/kS6l
n2fZmZ9Nu4v3AvetNRaIOFh7glW6TiTNxrDjUI/I63Aef+i1yTgsWjg8J9hp+7CNhCh+tqcovrXI
bwddbaROSRTUrkmAKrMYvHSx5odsCaEbR6mF3XgSP0pm8Tsn+fUKmvbvf8FoSdL5pIeMWM1NKpvK
RhuJ0RH80f1yVKoj5HsJn9dir0+w9SWhXoCAImsW9L3rL9noYUgVidWdomE+KwV5VwYVBH1PUzne
3zSvLJb1zhUqW3SPAenfBBxYBBVNhzahZw0mxltNlTwukpo8NkqU/iotlAxcJ6nrz3WvekbSn/sq
N2s315sYEkFmnETwTgS9mL/xSlgScu7e+DvqkV29/0O3bhHIcIL2I5iU5urts6dFNYFRo4k3F9Jv
a4om1S1Suf7cVvCy0SNRvtwfcOMjQFfgyuJDsDTrMALMdtGlCccJyDEOk3bWPudUk49WEy4//sNQ
EIwESIhmzNriQBup9DWD3KNu3UiftSIFkZTOOfdWPWg7ieTG88bjAmqeVSRAWqfcNArqvDDm3qtt
tKoljdZfyzn/2heJhF5mUZ0rEI1uM2Gpd3+WG3EZIxOVCWUeKperN1ydW0rdxtR7mWZKZ1xLTc/R
ImVnn9z2XYAnUFMQwAtH8G3F1fXmGqwrMo1FZ0NLuZpfzCb9aFk1zHI7lA56KAWfx8FJAJJDOAp5
WV3JKpydF29z6whDK6G9KSqo1z8B92u9ZSF4DWROrR7aui/ZpLgg+Gb//qJuDiWq+whswKFe+2a1
oWzURmKzS53ZPmM3kKLwmSpHbpV3wwTEwv4fzs5rV24k6dZPlAC9uSXLbSO31S3TN4Tc0HvPp/+/
1MEBVCyiiK2ZAQYYTSsrk2kiVqxYi4I5bTyEn3T/Xc/KUcIsWigH+m5lB8d4AC7qIi1Ex7Lr/Y78
GfXxcq+X5bZn8/eosJMRPZSekKtds0SWkkeF3vsDuuunJbfTI3KEy1sHhboLPRD2fKpKoz6lTqKn
nlVmJYzYYHgOlGw86VoyngcxotZnh310zGBUHArq/Huys3Luq1tUBuay1sR/cbCu16ZunDAJM5VT
1YbDuz6eE56J0n2kOS/5iECje7CoMV7uf/uN95D6HgkVERznac3bMJAqgNTENmv6aXiwkfT9mibL
/EZZluQ89HlqelrQB89JQye/iHpN39l8W7PmlEnquA7OuX6npqQD1omIenQxOeesdaanJiTHC424
P9QCN45FE9kOO2brGpH7ALEAMCn24vVSx53WaiXwvD+YpfMmxNHE6+nsPd9f261zRbUdtEjeJOCT
16NMhlahLc5lZdR1e1SrovhR5+2vIKm7nUTyVmBL8qnINqh4SKmWNTe+D9gzdMb1ftUGjofgJLZi
RffFsrrirSbCgqqloR2UUGAXDuXxcVDKFk/32nguaL/5+hfzlmw9CZRRf1mFHuUwRkOqyefBDLqT
3onvqNEO/1AAKXdqERubhyfIRJUEpBU68OrIhIDPTVoK3OrNuPnUFr14KLSkNTwEzpd3cVPqH4wA
A9rXJ62Szw4GiAsOqjirCS6J2w/lUvf+ZMwdje61401mZ72b8mm333xrisjOwx0Fb0Y2YBWzRCj/
B9zDZD69YpyqKpr+RU8EYEIbrV52mdoHuy7awBu7tsMaCzXEUxrb9QNM8OLsGuU8eU6RJMZxMHr3
wY2pQB1CUYrjaNbTX2x5iG60rUmWO5m7nM0fD2eVqU0Vjy72xREgbOZG8SFLguTZGppXNyjJPIX7
ApTrd3l+dYYnMZe9qKse3/LukrkYKXcT5Juor+Inyy7tna22cZhlniujAjb2jSBXE8ciDxmSygmr
1lKcOfDo94ceqeWde2MjTIXtICWI4ZfDqFvlKPU84qjZ4wHdKdqMGvCYu88ZTPav1dQ5bxORNv97
9YGlaRwUD8wA1OKGXotv5TiXeuenyMVdDKP7RxUCW5y43VNo25waUCHqXzgzg7Zc7w8jyqq6HhkJ
2TWiRFrJ/DgMUBDKlOmhT4po53nbgrtkmCgDYqADY92HPkdGqNk1a0mpJYCDqESfJ+QtH3VjwOWh
gV1zbEpj+S+Lp+Qp7QPxVvAMX4a07pW/uDWg0Eh5cTjnVBev597WYzNg/4jw4djU77Ig1w81TvSR
Z/XJ9DdjQZcmSKdNAt3+67HgsevktqxzlYdR7qMEYD62JaqKni7S6eX+9tmIIaTKGuA9vBUo6Cu0
C1JOJhaqWH6JMtPXOO3TLzW8lA+2lZnC6zVNHMpcRA+T6ialp7Wqu/PgbDznvK5Ixkskgc7I1X1s
2K21AJp0fj4FONF2aXASfamc/mKa/8/yEOol3InrNdXj3rbihlEStxsPwZgoHm129AXPuenT+Jk+
wwCMn8cy7WkhHvagmc1V1qlVkNBTeVwnBIub5ypgkDykrX5Oh1k/6kvXPSx2tzx2pt6d3ckVVG0N
3JWq3ULe7TsE45LzQ+wO4+5GTaQZpzrpDBgGqbosX1E1cY4Bcn7JoZxcwOI8sEfhDaWt/HN/1W/v
XRIg/gNCTKAG2fZ61QvHKssiikYfax5QmzlX3rdW864xM+XL/ZFu+8HJtdCYp8fGhVYI+Hc91Cyy
SU9aIBOMbhvzOKIs8V6NjSr1kIpLvyqNpZ0DzRb/TUtSvKOyqT26cRI9SVj8S6UO4pnmNudjoQR7
Mnxbi081ApVSMjQJmV3/MmglhZ7aQQ96EtCK0yrYNDW4RpcekpQRrpKO6cVY2O/kwbdbjmMN2ip5
d9wla9faDo9s28AtzHfdNK+9cnFmGOSt1X6FgKhaPg7oyVkfquG/aEFM85TqC15W97/K7YvBb0AG
CsyMe/OmZrbkbWXTqjb4UTnUZ21sgqcx1YzPGrXsfyjdvFpaQ+Ke/HP0zkHCoyv+eqkXOyo1Jwb5
HXOQKGyRUtrjMUaD7GLtPE4bW5sZQfmAAsZuW5N2ekSV7Sbj7854mCnwDiEUF8c6FDS17azi5lBI
ltEPT7oHaH89K5F0hVUboEOKG70tHenDlLtq8WRp/a6F4eZYXFNQhJAtJoi5Hksb7CwsKrJtwBO1
eZrMsXIvZYpdveIW86dXbw86ZmW7J4xoSrirkxFFbqwMLoNVNXYJQWS8TfQliA/RaOcHdR7Tvdj/
9q1B4w6Ei7gTc09Ikdez4xWI9a5hf9hwOt7Sgpgc1Iqb4PXTYsNDrifodOFrXI9iNKkwu4kMY0Y2
eDqghUmL32gFeevFVqMdkyoo96r/mzOzoDgAVRLC32D/oWbNWklSbAbCGX03LuMzlA5lj2+5tT+4
XkHwuNAgPsrf8UeOoPT0yQAkg/foDXTativP+ahHfgwSd7i/jJtDyb8N7U0ZBa6GSqssSEaKVL5e
KQjXoZL1mA/DD6MvnB1IdAMyRDyOogn5N6eMsP16VgLNBokpclE4be03Rlv+LIvFOWS1kT6Ui7Ce
jc54CYdR/Z7E8fIZG6W9LrmtD0htnPOAEgV382q2CGebnYt6nh/R3uSH1rKcEPNOdtZ041Gg4kdB
wUb8jDrV6njjoZaXTZZD6JwjtA+DMXgYzDk/6qXTv+lqt8XerwOWRdj7XOtuvDP81ieFSEqlGDI6
aPcq1tOrRo/MgdpNv8TJaRJpfaBXn0qrNXXH1+8eAlvY8zLu4Pm5/qRtNAknL0pcq4vE9FsMIw+D
iUHgZNSv7vXjbyfyoCxEfzh32erThR2F6FqBA4gwe/tdGdrqXzdK8ocIptjOTt1YQHYH3WgG7i/0
Ea2ulnzujEIsFWU3cpGDkUf1UUw24oBj6+68OhtvN8pnFoE5eqA84KutMirBgGQJ4KKycPvHWjcg
vi11aR3gt9CvUrxm7n+yDSBMNuSgIIIIGjzHNb2hyc1sUOSbWiQIvnh5tpTm+16Mo3os26n+YXVG
3MEi7wuTfrzE/lDntkrfYxvY76YUZ5FjaBVq/23nZ20tOk7J+D6SIcHKkYfqjzsvmcxQWA63Q1ZM
9UmMVlqf+m7Ewo1Lo/plmbBLfDoDI+1TG43WG6WLoGZjil09C5WmJ89Ihkx/nszIpmKY5crHTp/S
aicg2TjaEkxBN57CBxHJ6mwtk5nOA1rCWH2l8aGCQ3EI69Q4unX6Lq5xZ+ShUi/DXPenTCv/4rKG
kIqvBi4BPENr9nRpm2TnFkhwFcWxR5ubeIpD9bvSW+oO/Lv1NcikaOOleCV1ElZfw81ClEyxe61S
XObLEiwUKk7km8v0aplDMn3yYpZVttbCkrgeSifeilBfIpyM6vmpasKZQLZxMk+J9fBcazOG3TXQ
+v39Jv/W61IC+CTAqKS1USxbmwDYIK0tXWgo2oRso1Gbsq+WWRY7LJeN7cIotiQKcj3Sr3E9N3yM
1GQwYLmoOOwe8qXTnqI21b+5SWKfRGdEJ5SkrEPshppXKq3xcn+Sv4mB61mqLvcLFA0JzK2C2nhw
jYye98HvBnyzL1pAf46vz0Ewe0GrRgGtDfTJHO2+EsYxiMpu8rCnaH8lNN7SDtsr/9VFVJ9LzIpO
QxBEDyOCrP+2Io2tY5iORnvSx0gTXpxFLVjRyGV6jMvWqk4zyFh8ccxszB5tUxTHTA/dcmd+t/ko
gYQkvqMhSgmSFOh6fVOswTqL+AjPM/dTXA1nN7BkVVcmpK5wKVfluEnNM91JOfQsVV54SOp/yWPr
Q9GFDzDJPtxf8ps8VO4oZM5+t+ETUq3ejsQc0pg6YufbSh6/VH0Wf6e8Pz20raud7M6h0Zmob49n
dPOM/B6VshghDYD7WrOzsvEsy3g9/HB2XZJztz0ZLW3FSzDbkETTducRubkefp8bCCaMBXVifWZz
EKwKnfHOH4YmugRqH10Gygh+52jTTpy/NRTNa1LewyHwXhNCDKFqA4X7Du+ipjmLdIlRe8d8ra3c
PbqNvLyvTguzgh4gSXZwtvgM17upLzSzjfOB5i2nCUoatzrjW56qwWdaNNsD7ppIHSbJ9LafF2Mn
5NgcGoRZ0l6gJ6zL6bo5lolijHzAxYpQn9UMz6mS4exMY/g8qTEW3HWTee1Uhef7G3ZrfWl/p9AH
AMy8V1dUKlpsUFpYxQltdF6Xoe9loxt/DLJmT3B5a5dqsEXlfQ+AcEMZ0xszMd254/FsMw9O4HyY
XHQxcxOxlmWwtJ2a3+Z4oLsWoxGJr6tsQJF8ZCoCvqII5Zgn8N1rw8Awx8Gck8LfXrP91tnXSAtZ
S55prqPr/UPYlUzjEkuL+HR8Kcc2vnSGyP2wAbdorBDmSTPvGYbclu7ZtToKwJKyQ2azXlVNlDXw
eN6jaIsAxkkReNecIkGzk6/3tvkuT6zcOeiu3fP2uCJ8VypGN75Xon7hIyTROHp4+RQORp69g0lB
Qfcmf6h9pEXefHVuIn8sQvS/vYDJjFdLRBY6qUhJANHy5B/dyUneBjH5Mylu9uX+xr7NNxkLRhGp
uoKGJaHY9ecIx7jIl4rSZyAU8YWDW31JjcW42P2sfs/hnlrYQhThI1eB9WIIZ/mlKk3v7CCEW+eL
9JotAQiDrs0q6w3mxJgTFM19JQuWQ685ybe56BCRrBwl+3R/ylsbHgsXKMvSZgiRq+sZI6qYqagZ
UBbr9f7dFKRd7wXL0GKMEyTpoYurPW7CTRjFGnNj0UGog7kCdl6PWIcpjOym5spsS/GPmy7qhygK
dqKorWnhMQzxk68pK9nXg+DmsiyjXXV+n6O7KYRZe3U0JTDPc+3Yz0a0ExtufbI/x1ttHFWFZao4
Ja8bKmyHKNZcP3IzFMPaxDq+/otxYQBkUciklLkKF5w+H+ycsrQvnGZ+BpZUPpTE418qArrSEzOX
sHd/xK3JAQpIhQiuREg014uJw+ZUiIr3VMXh3Q9wrD7HvQP82KCDfn+o2146dgeSh0R9kEjIcVez
o8HNNCedBzUaJj06ml2rf9BAdawTZe/moxirLsFfrZ7iIx7Oc3wkvAltz2yK7l9VDLPtVXqZ535a
FoP9wLVB83yhaUOESH5l6V6sZOr7JGphRpmZlj4kGMIZ3oDqxM/RwGzYGxCU1HY+2eYCMhvJfKaf
Yg3OtXwTqzSdznftBZdpwNxTp6fK2aXsvLOAWxsfxBYwR0H7EDzi+lvZTlHZhUlBq5jS+dgMufkd
iCz1R8sUh1HX9rLbranJTh8q3NwhZH/X40XKosdqsDCeBrxZiJ6Izs6Ts2EEf7MN0USBTYc4HU3P
q6HUMDOAHSn12lkQo5g81s/JPNMZ0xbxTi67EVsBK5BH0uUMy3RdUR9MYQ3GHPV+jx/6rwCN+dKr
jHnwLUXUj5Ax8+NYKeVhNPs6fP1pI1+HIa9TK+HYre7HpnXSuKwKuClaXnlWbXaXFN6kZ6vjXhv5
xscDgYM2CFGcUtTad8VW50avC4KMOA7/N3SlftKqfqAYNSan++dafptVnExbM04y1L1QrFwDjFUa
0Z+t8LCGhSiPiRQBMMxqT6p/az6IXVNFoJYM+W61Q7h6XVq1mU9noijqRXUzfqk7bRzIM6vs+/0p
bQ/Gk0l7AQDUmuA5u61i4ijX+8jPxbg5jO1jhj30W+S21X/vD7URJbIXJNhBjw2yLKucdcJX0Uoy
oBXVxUtS00r3rC9Df0rT0fQRhFYBp8dX44xSMBiQkTgENII86vpkI6zbLFXPoHBcguc+cBXkaEft
NAc0ng4w0Xaytq1Jkq+RyLD3ZVJzPZ4W0fViowDl91ZXH0ejH19cNzAubCcbHfi5KR9iVHF3sqiN
+1LKZXOn8LbJ0uT1qMtktCYgHO9N3djHrBidBxcNGnygEbuDmToc73/KrV1D7YQSFC83kODqdKdJ
HJaIPbd+2S/FMbV75VKK8QfM7r2SwsZ60sJNuRVvIfC/dQe8rDN0rS1a3jlozlFQaZ9TI0OJvVQU
egdspRH4gnaa8d/9GW7cnVKWVjYUMTqFtusV5TIN6kbGd1OjTwcnEaanTln5psyNheYTU/eS0owo
4eT1TvJ2q/aCECk5qXyGgHduPAbapl5QCMcFtSrj6H1KT3TtA7GO77oBDLrNeZzsRMlPSd+VB21p
ug+tO6I8j6rzj2pWmqOrL8qwc59v7DCuJH4WIgHyOVmtR6VPOoYoZMuQX8Yjkaj2EOp64BVuNz9Y
oamc76//LTtLroLLvwmi6FpYB4h640RKnAAMqAKg3m9FSYCUannsXMTQLy/qXLTGqU/c8BFstlQP
o0iHxG/aZhE+xm571eSNLc/v4VQjLCtDBPnnf8D0ah07oabwe6Kpb72sKkzsYbWv4BR/ERpLEQEK
5NKBFsbB9Ug69G6AlgS0ABWL6LzUZJXebOsdHE8zj94mrp7t8eC3jhmPJ0kGDBecNFbXlo7raU7r
Y0s6Q7c1/oLtUU/T6VBW5fLSSjvCXje1w/1vvHXGaLGmz5UUHtG0VYaIhUDW9YHWUu2d0y9ZMFh0
6Tf1IypmdMSIEOg1LyxvyOa9Lo6tjynlCEGmEQ+5Yek6XVT3WWe2SMAYgWeMreLr4D5nrROvVuZn
H3O3uxilyM6G9asHWZOHt1aZpDErfpnU8Ztpdn/GoR6/3F/OrSNKtIx2D28ekLf88z92qBYs2dhg
qY4IgRVdzBaJRRysvwirxeepIzW4P9zWGnIvyp51+JqQOq6HmzucySLSDH8e2tRXzKL0k0JvDprK
//YXQ1GLkaOhbrjWtcttq2cPREB1UaH6WV0VR1Ljn2VvVQ9/MZLsHqLQxAbRVg+bC6af4ScAaNE3
FJo0t/2qtFJAkjaej/eH2rzhiCahitMCIFtXrxfQjc02yRzOHL0uBTcK+GBcdu5RNCrUaMxVTmGd
Lz6Nz5pPwW2As5Lop7CxjZ08Yevwy44ttNwoMsPhu/4hrR2Yeqk7rV/UbvqkxpXyvmj7F6ed0pMY
aN2dKFTtnP2t3YNNBaePdcaKbHXJjUoaWErBJ40C+gKNJHSPFkYvnjq6r9br4QRKjhr2fWhXEAte
Ty8m5VCdLpXJpJsdLbv/7Npz/W8F/WNnIbcuNFkfxfZT+hOuyaagjM2o64RhForRfuy2+ddgbMpn
AJAc1YhSewrobfIIKcKdzSRzglVmQu5KfEsxCCrXujxrTSlywB3ITTTk6ueijCtIHvTL3N+y8qPc
jiJbgUhLkORYhZndAPXJqgBt6DoQF0gB8ddYLyoEJMfpqI8tygEIQ11o9P5EU4m+ZyW4uWegOP7/
4VePVFONsZW7TDLXK8vXeCL/G0y3O+EgkO9sz627lCeYWjOXANWl1eWW92qj1iH3QJxP9iFXxyny
8C/U/TCkOqBOk9hZ2s0B4RYSVVsEPuskViRxv7Dqre+IMDk1RQ4du9IRfmv1BmdPDGz/4lPK0eAW
yut7tZZBYgpt6HWAMGgknZfYof2mpUpiUR81xAt/2r50lV39bNQEb+GqS3cm/PvhW28mYjsYnGD3
cKPk1/7juSJFTIfBtJlxMoxkKW5rzLgaR8F7XU+1b/q8qItXaXX9HTWiiNavJIYWpThB+H4WI8q1
uZ2lx2yIApQH8VbsLg4dYpc8ioqvQUvXjxekblt60zQpo9fWtiaOs9Eqn+8v5NamtEAmJaER6e91
w8+Ymc6Cd4Ys06XjQROFoA4rDFxB3LBWXt0lzl3252ira3PowXM0+RLmTZmepixVqD7HefwYLYm2
B1Vt7UmQAVQq8ETEBmr1GI6Q4trRBYjQunrxSdDyi4KKqu9kc3ly2yp6f38pt64X6Ft00PDQ8zKu
dkS45Ek+C4q5MKfFk46SpOIZ1jwrdH7OQ+XXKOaNh56i66eEZf8xzQb9r/d/w9ZFKhsGuJLh0tOR
f70rUzagsFKYjn0WKU9L1ZgfLSvf63W95SfwHcnwJLOXxi3646+H0RBaS4IWLLUsoyU9x7iT/gyb
Ee16kWMC7mGp/k9eYGyEYnKWH2I1i37ZgVPH1I+aXgAehlRWxmnK34hCD7oDKrvD7I1CX3rPafLl
v6qvutx39LyyvYQQBgUyy+QW04SaV2/jVlOJsbO6yA6j09WGf38ZN04FQviynguqhLr56v606ypt
ctlFOfW59W5wAo5DpaSnrlN23tytkZBuoaeMYi5dUfKD/nGNLE3VB3kB4KKnUMgQvzAvxFuBZ1ut
vbM3bsUMJA0Uu06+GXDZTeM1mqNENA6ggBskSeHbVUWn7xJm1X9xookPFF0T2wsTRFofaCnqzY9d
VVrsYTMccy82LdKoZU7UNzgnOI2XKFUfP5Owjh/amaU8VSG+zTsfYiO2k1EB7GdZiaOBYbU80IXn
NgEDzlIjPlZini9ZZ31Tg9j9NwmiMOY057vsvq3YFhEFcD5Z2pekkOthKzuzMKsHwG/0zHgr2tE8
UPmIcq8EMKGjGOVoRADGIfWdlO75YRauZzVOeeSEa/979V4kw0SnVkJy0sv5+rfAe+8We3FrHwUJ
/XscDdpRrR24sO0wp3uiRRvrTSM5ZD7ecXoc18QjRwBGqM4gX7UkeihxSjsqVGiOdulguYG9xzec
x/udj7xxBhgU9JvrhCBwXWrFlwkZmGbhMR/r7FD2vfbQlMvn0G2Ky/213HgSpLsxEAGPNqi+/PM/
Tlugi3GxnIYcM1GJizIj9oTmlP6QTdqxtco93vLWzOTBhrIMN+WG/OrMhpNUGfW6OpuHH1YFcbjq
x+S9ArvrfH9qm0PJYy2XkAO4SsfMKUQBc6lZRK3gbLt5+zRlwbfBGeOHvxiJKI9/8Qrc9Ivmndnr
ZVewR2KtRWOq0M+dW40H/Bfq0/2hNp5USqz0q9AeQ2PCmnoex0oJBwD0oYg5YSmdxD4RRHSctBnH
mQzpSYGRztEthuap0KphB5f+LXi5CvLAPODh/ZYygzh6vV8Mu1KqAYnW3zrs9aksNJx0+pDUgIvb
Rok/dbgaJ2spwwvHtI+8Samqysu7LnN8a7HDJ1udqPwB/FkPY9GY7qEhI/73/jJtfXsbgj7kYDYa
mOv1zxyiukQ1RGswiujCYxEs7blt1OwxcM1wZ0k2hqJbDtcRMD5CgDXBtFRmaCsW0BMknQx77aCk
7zIIn6tqUXbeq42PL7vjkAiRDeLYvV/PitBuCPQJgKGqp8A66lCbD4Vli/w4Fbiie2oQYDWtz+Kc
4FKce5Ywxc7+27gvaJzj2UTHjR7i9fevLDw+4kniKcOMTTDG84dIi+ej6fbNU1nU4adXf0hed1r0
yEQVShPy9/xxP1VKjZDiQgauu70Fp4wwvKlF9ziQ/7868CB5caVlIzIO3Ber6LicZlXrLLIzI8zc
C54f2HCpkXLK627Pdvh2z8ihGESKDoLQrLZni0c7hspW4/dKMZ1MOoU9ZQhgWge73WC3Hwy4HQ4I
lUfeTLhq1ws413ZqBGUoQcQFYXNjiB4ohEdHvARqj9JAvXMXblAlWECpLEp0JAs9cu5/fDEUWe2S
KhlzA9DX/WJwzPI0IOZvegOn411SGNCv3UJNY68yO+OpTA0XKwHDCVsU50dyBH0MM+q9lSJ+gpFg
aLXEtjEg2dWaeNcGw8/EybVTEMRdemimSX1mGfEcrNBrfh+i8BEd72/CDQIWKCWvFRRrKv0k2Ndz
CkoxW0oqGj81jPEXeD4i6ujgPZDVL0SmouuO6STcc43N7oPrBMpnszKbPRbK1q6hP+x34zO7Zt1U
HpVl1+ZZjP2FFsXv2TDx28TUM88eqz3Pr414DwUK8Dy4jTT/EGRdz9htIl0X8lbD49t8U0wjGlN6
l4hLlWEmmSWnyDLGZ9NqS+R13OHUsXtVc1cZ6Tb64megyadBOqdeuO6lUGkeEVHOyzo3girZ0msn
/Hfi49i0BOr4AV060+p3PvfGkSG6hJAN5kcFZa0YU5EHTVlrNr7bOIpvVab5Ua215f3opmlPC/iA
8PD9DXaLM6LjCM2SVloOzk2oMtpKUQbS3qzOBKyAWpn9bNSao6XF5Qnrk+poxaNysAet/uf+yDJW
vn7PGVnKqVCUha67fr1AAKdqrFQaUqLJ8KuiTN44y740w8bWlfkxh4iavXR3u95Odd+mSzC5ja8Y
NUITgTWXD047zxIeRhVBnTPiaoHq4TGcQVqTWCT/jHmsHsKxC7xMhOKpAIvtj00QRacl0p2da2vr
B9KcK/FyuKeUd65/oGjRsdTiVMbBpfYPclzt0Q7huxzUAHxv5x3f2tVS/IkWEcSYMEC8HqwGKa/1
gcGE0hXHPDIMP0Lh+V3npkjTCR5xExBsZ9CtXf3noKsM3qzLJbeUiMJ7n1r+0AnrsGAP6+t5a78b
qP3sxEW3k+Tcyh5JeFHkq+s8XlHGZAzT4bfz8fwAzazx6qARxzZUVc8pm+6EK7P72qNL6YH+G/Ae
IFCi8dUkkUKYLar8NMOI2G4vhtGEKGJISwwk/zIlPRfLFO7ZudzsHVJQIiLyNZol4YCtUPRgiZJs
DmkT7mmwzs8aKOyz2QTqU2Gpwau14uRg9MBIqQ/Q1rUi/dymXaWVpVRQE+1TmmnmYRCpfXDrwt65
G25uJYaiKR5tHwma35R0YoU+JsI6qDbjEH2IK2oCtE9WPjHF4hFN0CwJYHloy3mvPfm2HYahuQcB
7MhJTXTqrk+I1JgsSwEiNjeO+q3XyuhXX4W97Q2QFqcDHxm91KkxrLPRhypy9uWYPqKKFLpeOFXu
2yBpzPlYZRhbwgkPmpf7t+bN3pY/j4cBSBEeE9/h+ufZTq5OokP1qkk6V/frKlBP9jjEh3AggGva
ygQBUfFRuD/szWVNQU8q1XKoIINTkFoNK2nQruScW3mQfi4KJ1JBCI1dLvTG9IA7ZNkZvBTW2urx
J7KoG/YE40xKcs6MyEk91Zli3R/r2fkXtJg7W4h++H5/fhsbTtaENbpx8Dqjv/B6fimShDStMO4S
RpLLzx3hxKXh5XbrHuqkDo9NY4GYNvke3/x2ZZH1lQ8UISvh+LpMXE9womIbVC1M7P6NGoj5Yx13
e2XvmytYdlQQ9kO4Ia64CY37KJmZOMl7S3nUT9rBuOBk921ZuuESTaC795fz9jNCH2OzwOpCCRva
/vVy4ubp9rpB8T6mtTnzsd5pT6nWhZdEN4OXwBy1x0Yk1c69f3sbMipYyG/bPvbp6iXNq4EM1YTg
tbSpdgrLHNJJrsd+nE7VznnYHIqLSZKYyIfXXMfOGMwkdiDW9AiBf4/KKfg5JZn6LgH0/fwXaynb
MH4jj4RM12sp1GhkqSlVCguXhItVVKF6yLUwjJBVB+h8GMN27rH5wCx55zNuzpJAVJZQEKhfV/Zm
odcNqC+nUamDc2UZ6ZOT5/ZZB5TdGer2AJImwgDk0MM5JPC/nmU8VaYQGugOnf7OuTJoATy7zTKc
db12fsEpKh1vnk37jVFE1g5B7zbJ4nTQsyZ3qgLyv6ZJafq4RIHTwuFZNK3yMBJXC8pFfY0JQFgt
nwdNHYpToxr1S5SEFlI4vQuTQtT2YO70aWxcB8ChEjUkkpCX7fU6iCBKx0kSmdK8zbHOoc/UV7PC
0XfWe2scBEZoB5Tpxo2JeqhCLoWq3fmmkTdPoSbq06zFe/LQW9fOn6PIX/FHRg50nwxVzCj21Kc0
8OJH67QBDPGyq7oTOuDDr/uH5bYzX5LhpeuFfL4haujXI5aggILWINhndaq3HlBfTR060+y3Recs
Xweu4UcAHBVdXWfUHzRr7p4zFwJVHhT5ox3pdNXd/0mba4AGAvYOJDlciqtfhLxDnEomR4mk1idL
lNnjnNrq19rJ7YODw3O382m3Ti3RkISuIDmhR3I9oNl3edMtAGVBKuLLSOn6EFRzepRCS6/NXVht
inJQDIE7KYqsVnvp7GW0HHhiNT1ip8UusodoVrpDoo7m5f4ybl0QVDnpQwQnA4VeHQwrF33ShTCL
esXO7IPpJP2vLgr6DulpQ2rKYm6sNLFyogEjOd8fe2NFf7d2ckuQqcHjvV7RRXZVFCh/+AOSlm/6
uVY+hKNNKynNNKf7QyHAKxftKjEGdIAfqyEHIhO1NdBptBhn1A08ehtfp+ZJTKmDr3FNsRbij16+
NJFgmlxD2nJu1L7/h5b4CSzbaUTnGZGdxicVeu1HkVri2zxPwceyCQLLQ6sgVw+zEtTjoXVq1fUw
25zn86ya4XCIMztWqIiY1c+60Y3q1DR998MqimnymqXh0muHuP0wKzSr+bFVGT+dekp/qt2UlBcM
g4zMq9tqeo/3TF96IGsyXE/07AfRvfqpcIifqBJUzpextYf2PC9l8kX63pYwkI3WopU1SF9iQyd0
bTTMq3CFb6PEs1GDe9Mmg1tdgGAHS0adUDwSZWl+0jhtZW8zYOjTbAVZeSJwxf4LU7AgOExZ3Fhn
bDvRVNExsj1F7uLEl8ANXLJ8p7CHA7qXReTP5dxmx1GJi+UgSjWeTsiGZBe3ykawtUo4upfncx1+
oAO1/AKFNvxWNEX/BatOszxqZV61tICix3cwhsV8g1Mt7pq0/w5vQYlUcRBB30++cLVJfQqSvDI8
LonkR2F2kXjj2JH60ix6jUNXbAcf1aZS3UOP8BJqlVEGIb1VCjt5GXCKSY7OAKnPy8xi/kxrQBR7
mtb1M/+XOvm0TMugkxsh32qiRgJmNkTtm2IRWIAsasFv6k01mGTHVfzLLewQfzV6+UPfmNKpfVd1
tAeiCYam1ilESgvAUcTaW4FBTPyI5lvxNrbtgJlGbvoYmiI3T7nD9vd5oYwv5ZBE30aaYr9AQ3Qx
HUf+X/HNIZnPedNo+jFWzbq4ZFOCrlxghCTFWZFQNyjwLHyDNsE8HsPSrmEqxSrUvTBqzPARZu2c
n7tKx9KrCIPPQ76oJhwDJHMOzagmxsnuSzejWaeo0jfIFKiwHfIheqxVBdYas1BPYWdGxqMwJiBv
J6Txy8NQOao8Z0Cc5WIOtiIOXd9q2K6CCj0K4oBfCCdhhVVF4EYsaOeOD7SaJDjnhIr9zRjd2jxZ
AS1BXoa1kuNpKvrZL/1UpPM5drPJeShmU02Q0zJK86wHAX+ZENP8OBqxKRCQSMoPjlaX77BMrjov
U5r2mfq5/jKOsYIIe5+P/1kWNX5fG6EDn7HsylLYeJ1lPqpOEOjwkMgycZJv+v60tM6i4uRjtub7
OXaYZmYPE/dwNJn1sTNCNHFMUCzEI5WwK0/Z3NTQUfs6+NFb9pxejDrofpRUKj9PJlYOhzSonBkm
EK2/pzmc1f9FiZX8H0fXtR03rgS/iOeQBOMrwwRFK1i2/MJjrW0wACRAgEhff2vu664szTA0uquq
qx587CZUoWKUpslcuWO3vqRZ2axyr98UjfCkbl4u6nZ5l4vDY4jVS2htXwYqYHntMBDcOTgKl2dk
CWOOXLd0/admUB2NL4z2LUcU7dJEh1TXsmQkb3a03euJAZMKcFRl/LhYVg5dDbV+1iPxfkiv0CNs
y+19AJ/rc3I0Nq6X1xrRG1Vndm6vNK/s991EW9z4bBk+C4enBMTVSParoW78i2Hbf+aZLGRnOLE4
JH3uYPmPmxx3oqqxec6qo37VhbFrn9JxoddoDNa1mkcwNkpXgdmQVDZOOpIfcWigwcjiC3qPau/1
vgyy2TZsR7fWw5q735M1QlJniANyhQdBq07F2xo3+zrO8gS/7GN+GscDXvBqOrzp/LJyc5mG2Q33
9brZ/W6KsfnfjCVyE1uqnTHXrYoY0qO0AqznHdwrLpF3QjblGEfu1zhRx94x32Z/ksqOCCER4749
QraQAk9fwraHF4WPY/uK+D07w5fe8YdEktKddUBw0j0uPgzsCw/ledTWks362VeOTPdDiMzQy6qc
tz8FMQX/SUe2ohx6LyOKhOyigv/Ducj3uvwqJqqqL5p4nU6NHszuYe0J19zyR7rk8NlsbB6O6E1m
+Vz/9WgVRVctft2jczwOLoma3ENbDAFxkiosXUWiWoRvViidblr4eCmWMyz21fgb9skxazQJVfgT
JcbIHMEnhZCXgeYpLe+Hqka5apOp1vG7dkfiPhL48MNLLNkS+wQTxUn/WY50TH9E2azYfYQDhbQw
ZqTDv50g+/04ieqm2jljOPLzCxSzqX10bvSZxG5RrauoUTyJtrnbATtuf6c6QAcAv3S9HW9wQp+2
+8VZWYLlqwKSvXeu6U/YuOWxwOMTH/RptlJkF+mp2x4oYPsibw6eK/JepbDBBRqfHQYLM5aI+TVi
hVpov6ULmXFUST1UAh4N6Ri94brFpIMEKVXPFahMGjVBweoSzjUho5lvMVzmm/nBCPag+jleKy9a
B0DaTY2nlR0uulj0+KR5bcRfPoWbZaQlePSfMml9fkrwbkB9E8MMF+Y3MfCa+S9BIaV7ZwjCuq8j
5mfapUPBn0zqtL7siN/bwNVnRtxXW0QdbWoO6x7SFlJswzO8AQU8B5MyQK/RrMLWcPWZx+wAZZdt
TD9mwYv6cWRlSRvPDzVA7UM8vKMapJnWxTtXE24K9GiRXZZGu/oQZ7fUs7ss8CtIL1uVq+y6bC7H
rni81fNJFJDENRm79bFbRNjaBn4cMUUQQU3HP1UZDH0ScQrJaMg5LOmoND5r4uOAgZSKRlCNKfH+
Wd0sOYBsM/SkgpEN4VGpFUi5gF0tPx1uI1kr7YCyjJBTPdUd4gY5qPJlSmIsXK/I/1iR/HQ7IMMw
dogmi2mTJwd7hvIb3s3hSOaPUUPx3W5G59GZQMX4XK8FJU26RXAJNybVP+KQaNMwrAYiyyOm9jqk
KVym1710IK4mJNN001KQZ8+c+glO34b2gEPM3mAMGtzdKurCd1hpOSDymGQ69bC+gMtRUWoGzdmQ
4udjy+gXz2G30ora0PXi88AeEEXK5444sd3rKInHxyGpVt8HM4zPBnUPFw7S2e95OlfoJkO6FBXO
KpCArV4lAyVR4t+2fD7QF5Rzma6tGYGotvMOh74WGOyyNWusVPxLLIrbZtT1Lhp0iZVs6qEU5ISk
PVOfK/hg5I1Vq6i6Um+ozLuQsKeWyaEQTBAfXr8Lrq08TxMP9gtdY5o1hGZs/jtGdoZkBFEK9jwo
bIe5J2pHiKcDDTZEDVYKrPxZrUzH5SkgWDuF+duQ771UhWW9TGgdfSVmjz/FjnX+FKb40l9ju9uq
KUYFFaaf5qnsY2TYR40fc8nB+1Spvl9VPl/iIZ/WOwO6qWqShA/HSxLbOEbrnXvR0XhYQ19gmNvv
vXbenZ2TqUZPWx4cj/qssw45egjYTXgNaLbgLuimSIyFczK0xVfkP42hq7c1T3oz7WjJGkzSO31C
MU6Wp9QW4/IyaaAfz37juuxnsu1bq6PKvcHBb2AXyPPK6yTZKFoxTCKcswkQ20ON+3jOWMjxbGRo
eHs4i7rlZSs8If0oZHWn5ij8LQWkjU7eWtKVTevTkvP9B0N0l2pKGaNFkQ7UA8S5lhdNRSYIUMtA
2BfeGv2VY/ciblIZRPEgghZHv8W8+FdUB8WGWWElvyPLVv4zJlMjHOU8fdh2uL11tFgIkFz0trxN
8o1NnZM1f7MoE6+Zkhr7joDRcE7zaR2ekGdA9kYdCwxfYAicjt3K6vQVXtdwFUdnvH0LHKfbVY0p
TlqxzmG4wzm8w9pwXNHA6p3ejMhKjw9R5aN0jzUCyB4XcTOU2vfILA1KqtzaMZIrwjEmrn5Vgi8v
qOVVANO98g+3LGw6400Y3waR45ceBTY0WwcVr2+0ifze23mCW5ihiCHsC+3x5xXsky9RmtiyAb9s
kTOz1Ova7SrCJAabtrpVMmfYjHZD/DJOcz6jrUqQaacrtd1TZ2L+A9ic+j0MciNwpUrEfod3sjxH
B/RHn8XI6HhZMj7PDbJFhg9jZiObyuVBdTVle9ygwZt+6ULqUyTrVTSpgcr9HSo/Hh5UJrCKBwxY
6zvmDvFlSB3wgbFDCKErGSsLox9UAT5v9XGS5W7YXTGV4brsuFuv21CND4lBZez9nobkDq/msF4B
dGy8ySQyRx7sEaQ6VxkIhNMiV0RBRDXgHzQO2pBel7XgP1Vql/VnYuNibeDKts4flkdF3UZhy+Zm
mVcJs5KV1AOETlL/phGDvgNDzzxlLbeHKFtXo78Dep2iwYW3RBpOZma2uht3bDm2XIzx/hMum75q
aDkNP1PU1rIpGDXfs1mPn/ES7I8qZPJD+nJ98lyE3+C4ZnatUDpcMxk8yV3Kc8PPwzau30ssxgH/
nHDxVtj+6N/RURLbkB2yblvI6kOORW0uVKv6qxo05GY5HUz2Wu9zlvfSp9l/A4R5RVfPa15dUcZR
UvMJneoeFpY85OW2PYwFmqoGB0UFaasU8avhmNUvcMJJyNNod60uFvHoKDLlsK2PTIVjudhMzMl3
Hg6xf1sS9LsPwkzuPHM3i66YTHSHO+n+y4I04pxFm12/cTSm5CE7suPfCMXn3u0MG8JNVkHahWZo
U1t7bDMy8nQO4cvjODHsoCdwTkyeh7SKFpjN5dWfOHb1O2j7oK/AMaa0sTNb48cDwVJXOy3V0OVR
VpmzUWRAK6ZzduZktfQybfH0LTLcuvtiTbW9qCoZTiPQGP2w2jm/FibZ8pbaNMT3HFcHceQ3473z
6pL1Chq2mK90JeSdUMnQXBC93DihivxI4oDANb0BtG0iDRAR1C88MvpUkXTBX885a7CkjaFiQ+Dp
z8MOckZwDZ7RWcRD2ss0Ea+plWRtcWZG93KX+9zZkiBLIZP4ww3cPfa/WGcd0LUNesoggmbTgdZW
Z5+5cwu/pruAbdFQ7OQuHfVcttgdceSbU0d12tOyGs554Clr9h3rTr1BCKNtDMfD1KGCorih/3P/
Jdk4rd0mTRQ3Fa2mv9u8e9ofReHuJgtPN9ewhBLgxoh0dQ9sG7a9yQ6EomB0n3IcKNu8bqfYI4vu
jCFPw4SyisJotyZZkUiEeJ5qe0pz5ENckKsCEC2G9zuKCdax9lv2MrvHNlZ+72dexk0MnDp5mTcl
wwl4V5qfDEj2H8TVqW/lDAfPUwyQgN6l86pDVxUUviRDOs1/1wH++I2WW5Sc8VqnydmgR+EXl8Ea
9prR4Kf72btbok01D1nDNNyTMQNGY9VWuEfyIslYng9PsEGJqpNgnQImSvmJDscoWyj3k/AIn02j
+7Xe0uNDR+gT+4CP06NnxTo7hZACamZsXo2A3jDo4B2tad4mMgZsovCnZTNFZflGk2Etsa5E+djQ
7QDIUo1U7k20rEPUpvDEf54iZNw3C3YT9+ds9OVlidm8d4Cskm8o4uxn4esxa1KXrV9jlPG76kjh
WBXxKV6uwqJPhG9jbotuXkL2Omu9/MKnvUVLLEmtzjPgic/dCvLO8faZM8OqFOthk5P/WGs/yYYQ
uz/qDIfTP6vj7DscryFTgfx+fjqoqQImkgKwD9Az/wvLPRkSRY1Lx9bOaTw9RDsuVjOazV7FRqDb
GrB49HLMSxxdxh1rjA85mICjg+Vzcb9i42TptnWqxQl6NvJa8WivITpO570pimjYMfT9/94GW0d/
ANAJ8RaqRKjnMkPyZS+PjNo+y1TFumNP1FuOIvE3GHSqLbzFeH4lTJnv8Q7L815A7l73FY6bBNW/
Mg8OO4l48vGenBfseEbft3U5vkJa2q3TbCTylGSWYTmSZeFZS6HY1WDDUTc4P8kHT/JAu4of43Ah
PhteQro5vE5xhB7ZRrHsNjPCUwmGodjMGdWIVQKiHXXNEbQkuK0Ut+0YQvkMSTNgQzw+Om2YhJql
81WZXKyBd02TCgJw0q1xvHfZgkUVdGPHCpnasvnfBtpb0c4Ds0szldsExJDr8RUu9cMCOy400BdY
EgPHWXK1vGhhSHYCULu/7/kCfRnEiHpvsbsEdnMa9+oPZht3LSPMjw2wBHHmUwrsodZsO750nUp1
2lRMxP2a0z36HZAp+K/eJ41NZzZmD8POxJ8KmPDSz95m349jmK4hHSjr0TJgtS63I3JoK6CH/8gC
3Kwfjx1u2LtUFmYVK/bvdIO7vxyv+5a6cNJYWjJdQKW4ZmimWQ9/i+y9HjYHtm6M1EdNVvfqChw9
zAMnaiXdk/fNjya7406wF+ftEL8WaAqOUxRbMJs+VNV+Bt2pnlmK56ZBaV2fo4Dhsc/kvl6rCTqV
1gX0kI+54+Fs4QWIOSEkjPfpOOsfKWTQ6gqnVvYkmBrWpqS5NuckUuxSuS2d7vhgC9TuMucbwC62
oXXCGbE3brD8jweO7oE27zyFQIqgnbfDbVGUF0EPnU8r96NCmCtrlqok36ICW4xNcFX8KBFTqXtY
G7rf6E3Z3MYao1tXosdnLRyO3E9RD/k3GBzO/EyXMvu+VxnAOlMUc0AQhK+BAG8w1DvMdLvVacj7
2/b0543xGFsR1jlr9+gIL2vGMcLB0gIuvCEeRtOoQOW3BCrJAb1ReeBFELw8VTYb7JMpZE0hpAi6
D/NRqKejitAx0Uouj2hrPEKVpyk1nSsLmzQ1UPP3jSLs7GORC8dlCixWbzEGsE/qMbq0giCd+Un4
6XjI4A+T422Q+GwoeSIjzYLwjH9sA8N29n4XT9gSKwKIAGRsPJOpwAMHnFk0czrfmmlq5Xamq1I9
WjkYT6cEOs9TCivvNw1Z2Xqf02m4KJwob1tY04ctvcWbpdWxQSzM6yG8RNjuP80b0p4aBzwTPkRx
JNJHekT5F8DBXFwxx+ePQW4FvdggsVqJjS/yKzdy+RpQsQBgY6/twSds2ho0XOqDkYlFoG8i+1jY
LcKrj5QOmA57mZE249WkOuyrxnMTW473E69qbfsywncB8OrKB1/RMusTuI9D54xc5Wf4lwOf8PXB
JFQKqoobIE5Z1KRjFd7FnqOzkN5D/zxEBFSMiuwAt/ssJC1NhKANUA+8PJi0gIGi54T/b0mQzYL2
ARzGNZ+9iIGhhnS+AJ82bzijo6RbfLn5vhiDmR6KROHccejb5BMQSj8/mK3G+AML4lRceUJH0uVz
6p+HOfBfsyz1CbIKxKySClGJT/Ajx2WDVd0UtYvQLDw6TvgPk6MD+2C80L+ZmfL8lRGiEDqITZjk
oUJi7J132WR6i9gYvFEDmTJgqWvxhy01TRrwZdv4OIrYPmqlQKGovT5+pnQqZyCQ8NZDSnwom50r
eS8KwLUd56N72obZHG+70VPV5xCCQR5AqABpg2yaO+qWkX2vfZ0et9tawMDf2u2TlJKPV4NJOOoJ
LP3fpXMGTyyyfuovsgOMow4AzYe1rPqBBVR86IlT5G7XxeCG7tjcsXWFI4O4SKyOu3tWLeuLxwPq
74gQw/cKOXjZ+7rxUrYj2Gf3WYh5v0PYMeQvISY8wm5v6oDPmb1G9iRqvka/hK+CisLgzY/1kai+
DICJo8uqIhI9sgn6g8cblPi7mGE0eqZ7gbbECJWGzq/xbjtrcuP7KJrJL3JoFTVJVK+qGZyR00la
EGldyMj+AUinji568ftXsoLJeBKE738KHc/PmhmCdT3oW9NWpx7LnEvirGjLqZYv4OBnSIboWF89
jMTS9yWfwCMlBA5bHfwtyvqHA4G2XIAoO/NQTYV6YxyE2ZfKjmNuRaI3FPqC+45hCvCY/zCANya4
Ir9Pa7xPF2oQCf4wBZELwI7YJrx6mHWzdzWOsOpAEyNHcDsBcKrCgFe3y2jIhKtYeoDZxfJkc5ut
L7XV2z+ki2cC21BxgmrKabRfNChCcUGaKb4Qzn2FSzMmIb9Ae1L6dsM2+cVHQ7Z1NcyubuzRMNyD
7ckxD0xr/QhHHSTO86meYYFQS/mPZJg4OgIbjbEvwlGE20LK9oJ1HPcsZ2gSWwH/wwEnqEAMRgF2
Cug3iurR0WpLLzfdF1Y2RXlM38C2wr4MfPnwX4yJXbUJLyMQu7rYQ1sVyf40Icpzb8ZkCr/B/IId
RLBoPjQwJkWnAmUpetabH+X9VpiNXJRY5h9FVaNy8DnQ/xTfBt5j5sYP26xARijMtlOs3h9Az08z
r4Y/oeD732ySaLbtkkzo09f8JYP5o3yS0wBoXQkS9Wgno/EkJ7nql9xYcUnQ3wWgjyzfmnHExHQC
9p6LM75LmQL64v6NGMilXyXmb3k2zkYfNdM+abyRdXKeUvRq1wV28apZ4tF9q8C6zL1OA3bfMad7
28qAXY8z0CQdI/IsQR0MSiX+J/FOgkesV4fhtGLYCHCIHndtKF38eoyu/H3IMZmxtH97PlYsgbDO
QV0N+jvYZIFXeVr/jPcwJmAyFPtvTQZYQ2/Rpkk78rg4m0rNyEGY3fxGZSSTN6zQraaxqWLqVO+S
KJgJlR4Iz0FAIyyry4sT6LJsBswfYzvCQqMVmnwbxHoH+gkmiQgWc/upElMWdwvdqH8c4ML5HIiH
DAfFKf63qpI9MCi+jzOLZ0TJLYUr+hkl5QZFcskgV8FrPtbYu2rFbtMZVmUEEJY4dPWw5JWIrkQk
29wjI2gVjxg96QFdFKIOO8KLpQOb58RdvVRgnlOMpqCpq9RsvcEhAACZRgDmYDP3e4dFAwjfatWi
H9dUYlI5UsGb1Qj3CTcHhXPPEXaG6JMGlFeeTZd6orO6y4aV4DoktweWCUe7gqL1uubQ3k4tKWEd
jed2gGMRcBQ4D8BibM1gtZYWGxKcxto1yzbWCFfDAQURCQl46aMVS0A9k4d4kssEPhKykrFqMJiI
T/TPs28wqLOiSUq0ZN0KNerrOiEL9362JaagSOWIdoAdNzlhCYfvXVhLOz/kuRS8r+lQAUDBcuh9
XUeLf4iQDfmwKYvlqF2noPAyN2JrX1F5bBccU/H3LeXx3zz1SKsYb/pUIDmwcr0rWLLgeYsGt7Ql
BhoBZTtRp8Es6/rpVoYm3ix5/KQ05RDBuxVLtlm6J8BXI692SOBH3I4S+TJXWIWAWchszjLYcmXj
2zJlLDnBSwtcFtqb4x4sth3PKslA24WE4qepggTn6iDhjdrCZ1pgAXNlOxhOb14pyCjVMk4P/IfB
gIYnAc6InpfzdELPbAtg+Ai+azBn2Wvtl7xsQbMtsgk8hFezQNnfUawFVRc2Yg3jOjmaf0jwk3c2
aL+1G2h6ipbpsOzkxRpFDcMwccu3SMR3DlzlYw0+wFHN3tQJpiqY7oZJlZinQdnLuwgE9ZtE25R9
xzSoxLeMOFn+Be4+QiFQTiBvOAAh1zE7JsB4IERE10vt9rUcuxJnmItgfQ1LLcN14DOM5JTHOvyV
JE75DipO1Gqw5oP/V0QBP2gwBL1BpMHQrxMVSAPdT4zRSNb1aarGvEQ95T69MCaWt5nK6Rc9wCO3
o9ootApJbQLWO9f5LziNBARDABc3oZy7Sp2Q1qXTDlgBNBDoxzUSb8pQwOaz1vX96nek5JWj9BBH
8RxyIrMJ8YVJAa1AqEr23wbezDRuAgrVJzwx4d4vC+k98t8NFl1S2eXY6hRXzBqH6hnFjkGHYMLi
Ls1uwgMzopa3UF54nHD56MCUi3yNW4ag0/158zCEADaG0LlmEyhtkkFzcDHHhnpd7cX6DUIemb3E
Ke7Tr0IEFi4HannVqNiMxdtcibTsYWADCtvBmWV8Au+BWgdmGSBcqrK0bsQCo7WGAubC21qwFTAL
7HWAvDHyAeYIRz/XM90/Couy/wML5gwj6O3Mx/lOfHvUWr1D7z8svbPwOetwmcUPaY/yeJzWOJ2v
QFnA+vP/f5UQVyzDDUav84JYd4gNnAjzDy/8KJuFO+zc1YLOsOCdppl06xHE1Tm0PDeh9VK1qRwS
HLV7VP7MAGXgyYIuhLcOCSDrKeEZjqoS//O3tHlugapX8XuxuelP7CE5baA3ib82VRbj/bBLhM6B
vCv0KfFCvNvd87+VYHvo4eY02wdx8KNG0FklYRtKRrj0hgNGwXdJoug/HqlqbOG3tsGqp+LxK2Yg
qM818G6Ka48hy6QVRFhznmic3wolHdnHg7A9LOHofwdUUe8aOnqLLzAnRVdlEjDknmVR2u31Su0v
UartDVH2NfRJQVF2Qn51Cl3BOBUd3+BSD+cQKX3cxckO/UCQtUaSXhbG6UGxMnXNvMBjqyNUAbyX
gCYfAoQAEBV5l/+D5Bauv3Bhl98R7LbDkGSv/BsvBFZ7cPYQMNcL3BUfgkBJ7MqgC8SWAh4eHuWu
APEr6aKyFzC4tL8Os8ZZa+b9iB9Bvyeyz1YRpj6NBvZcqTV1QKoYTrFBHcG8FDYqim7fvZV3s4vQ
MuzLnj0WAzl8D4srPXbBIVcDS9+7iJuxyhFLI0HX9Fsl9tDpEeq2Gz7rH9ZKJcXJeJNkMGqTwvdr
NBcFeD7PPiIDZSAgggPXfLEQ/70MU1mjYB+igOvX7N4GkkHrRWooVg1wGqybDLKwp7rey2e0Idsn
CC+yP1VqmS86Tp29bBK/Go4YbHlKss2sPZVCPEfrUv4rAkOXAMK1gkscfA6fd7S+nyALtrzBkgwE
NvAFh2+oFK6smnyEAOI6ZECYIgqH678LGYNvZqhDwI5a4ZYOXSakLyqAAhFcwSpEytXEMJA9pl95
TOcKhEeMkamB7gY9aCyg++6ReovzGqE6Gp0oA1nTrzmnEH+Bzn+VWDvKW22J+jN4lLH7Geb/aTck
LDGduE2SGGXnA431QKfnQzm+v08LpH4PESL53m960tBUmQ+XAqiy+sQ4q75A1XLypNngeAfVzJD3
ETrXh7CBR20TG4WHSTmXNdBD1HkzAt8/HmAAtb+NeY5wMTzJKEFe5yh/yOcVT1sokFsK/YVnjbGe
/yr4kS93OM/yLzsc05OHac57rWQB83GfQ+oOucTyHS5VZmizGIgrlExx9Q0Yf6YfxwIHTyP2sS6a
4yjMnzBlgOThykPDhaXj8ujjeYJKClw+gI1dQQ5RSVbdoUknYzcmYECwrET5uzXIyT6NPN3j53k0
qDyYJfc/q3fzM98HOBKCVR4xiA1sOSUa6SwgEIHE/vArXPVhQIWIZ4jhB/+02WD3//ItuOcjJaY6
o7kfkl4P2tSQL0b1ryAWZDEncP4HqgRVUfJfSSAT7BdDtvMtMgObapyMaP1sjegZlCKr7mdCnQZ7
AHu71hQTeRZRfvzGsWs98mPI5vpUJ9sPOocF+iNVA1JZ69jRO7EcCoyn5PVTIo4ia/1QgVo2LGXp
hdZ6/Y7ZG7aHkK7RZxQBWXYj5L1fwpfzJzEUYPwNHPuRcTm+z8NGypYCM8J3hl/PzfNrqU5DtYxT
X4aYfmfxuCWXQkNyBPUQG2gDTx4UVOqUfAX1UTeDRYowRKSKAHxSELSifajGn+yYmOqXqhbvwzSg
KEAxkH+DLhZCrgTf74UrxE2jVNCZN8cuM/V48Ih+AmBFAm88TRuMRWuBMlvQRd2RLDjfum2yxwlG
ee4vUD1sbypYrbL2mEFw9wsHlw9rmqLeb7NIGb8uB9tSyNVcMsJHPeJPoV7IzwPLFemdqRJ7h6Et
xZmGU8Wc0yyQ8LIA/Po9V95FLcxmMFVgzKTFaTpM+RHyopyf3BRSigmWrZ+5j8qjdwUuCWrsFDCV
TGqL+9KXGsDPyObjMh/YuIWSgtArsOh5Pa1JMd8XBKJjcOIMRyrzHih/CCz9Hbmsjs6UMYqvU8v0
cQbIHOEptbvowlgR/B2fpj+9Iqw4Q9JvLymGgNu4v8tvlY3SsVd5jiezggjrUy8csKilZIVqnI2v
015S2srjyP/jRQnFEUdW3/eEr8nbtEQmgkqugKOPrZEz28oSrccpgtvKZ2k0+2+aEvMBp4yiaIsN
lxd9WhSAYM21aY68DP8MpCbHOS1khKltPcgDg2bw5wQVnzxZ0Dgl1B032hmk3IGFRolNOmi70bVN
ayZ8C3EWRVu8Cnavh9Ku7a7S+TvCoRLfWl266Bz4jfJHDpB54dBGgTsZSvYBBU+2QY2Q4EKlU5GD
MsYc8W3KNbWNmGr728Qzqk0EOcDDEENhebLeVrYBVks/h+WIIaCN8gQOU4Rx30QzmHc0j7CSEnTC
qj8wUv6TQ8gIaZZOGLKHsg1uM0ohHvwCgFShyicKHqNhpi+Ikc2hK58iABVqXytIWrJiheX1QdLL
eCTxepFJ7p4LUBpzqyH2KRuYp7i5gcvMvl/cisO+obkH6RJnAF6/lcsQvUIuBVEGVXr+bgw4urUx
mFrv4JSwrNBX2Ql6Zx2j3x3RKoI4ikR2hrN15ju9l7XEL6SQ00H/sIVmg35YN+M+iBPA/x2EYe3H
DLOEoeZXDeOp/+ZsKP9CD1Tekz0HkJxY9PXQ6UxF3VX1MeqeEpem5xLX4L2spzTrIYI7rgescvST
At75n5XRGD9BjJGbO7X9j6Pz2o4Vx8LwE7EWGXFL5SrnbN+wjts2WQKBSE8/X81tT0/brgJp7z/O
tbnPnVY8wncquWlH7T6UU1e151E5zZdE743kyrepkWusydzRZRhOSWW84gaRydDRBt9YbzCEOZJj
NOobtw25KdypqR9Va0XfkyqG+D/Eht6wLxGc+/CZU3mLVh7wsTV+/KNGAazkoSzbaQylNIG4lSK9
axx860g3Y7miX11WeQ4I5p0PTe80zVajLvRvIEPSByPg//ezli0wvJel9n7uS8h9q+sqWgy8AjiI
rfXZRv9a71kswr1ecnveX6tJMIesrRhRrBmIxQrSjQRegRTkaezM/Jn1arw3ocjavUlNB0EQ6i7F
R2jDpleB74MEjJanCQ10g0s2If1L7D5WZP/XnD5vk/Qr/U3KO/fc0nSltV2RtVW3nlhk9xQ0xTQn
dsuwgGZ/rJzEVLPZhh1LbhKgeHeScIDRJgwc3cUec20EE9MG9V0mrnWfiOLsPeUpLhYIMyyXTI4c
9XU+Ig3Tqsl+CizSIUM38MyF58LbyUlyFkLAti66444rnCz4eiGEO+i+J1dgN0rVpP1NiGsd0EeM
BBcN0ATdqzO4wDosqrCL09VmgIq8G5oD9XWqOqbUXz9RoBlUN9ovjGSmLqcLGpf2bSFT/bLUmecA
WBUca3aHIRJKaplmZ+t7k3B21NdE/q0wky0Pg2MmeSQi3l62cmASBmkCCE4cCpK4sLHOHbsAGTf2
Yq9CmKWc6pulyMdXpJ2p3zkF2hdU+DmpeSgt80tQW3BCeZSXPAnCm28bSXjbDiGa3NlFqBTrrmj5
VepZf/q4F/ddOzbqFLstrDJPBHz4xLfRP/ZthhBT1357G7fcFklmLXmYIBzV6b0YHSJJmnTx44c8
pvVmVxlqCm6jkV1oQ5dH7J2GOmsk40ZYj9t8DtlGK8RLN9DNSh3YYM1jYHz0aZmP3TpxUuHqE8dW
P7CqKfUrIoAt9PbDwEG+xkJuAtRM6T6g2gjdSW0r52RAJyiBoF8vGSkEe9FFXf1EETzZjuI0Xt6o
682HBczucRqy8CWoMLNlr5Ca0U7Xlj1aLWesX90in/J9U3m2Q7Yil+vOytsAYrobJ24amVEVH5at
eFtRTjCQx2EO+lHOSPsndAPsEwphboE8F8gsNfD/ubCr7TKmTbCZgmW8J+qhnXd40wu9WVezQBCM
g6xvJeQRvsfYLdW2WumJTVY+95n3ulrmLeQrWgxiG6zDyKk27nt6c/J9vvpXjcE8pXf+PLag01ab
p0lnT+N7GUj9OBG1wNpI5ylpikjvAyhLPDJJ0FTFvPEq06yniacZMLdZ0o+AH/ngedHw3PQkzOwk
HwSMYTQiNNZ1pNuzB1JyC5JlyBH1r1kLLlfHvZ7WqtyLvI1I9V+KGfcN6keibmfbLrdXMz+0Kafm
d4RpwNuF7TBVGw1xxTpuZupzhKJ/Nil8hXg29jkUEBl2KSv2iCiqQ4NjyJxpymdrLCJ9Mmlg30jX
CKA1Bxdjj+4R7CBQXnixI/xXeBum8okC9x6GLZJkv1VjxEsNSvVdpbYK9wDQ/G9pxaW6AZwYngfm
jjTxhri4B1AIxK6YA6+6j4LWPE/Ss+f30ssz9zRQQxl/yzGcTzVpvhZkfZrbPwtMmb6TmnSsLep3
v90MTlUPh9Sdq4OLWL/8dUQ3hX92a88qQRhAKGrp9g4V4qKzH2hIAKhr1z54XrXXNG8ha7IGji30
9VFfr49MuxAcnFtaHPgtveWIE8Kca6/JwmPo1S4i22htdg6I2LzDotvUcE+EMp4yHE4zf4+GbU8B
7T6yTHK2WCjr/2Tm2z8EDSI+ImwnvE+xLwG1L9e05BKoKT6YCVh7YwrLGqBpa4OM3C79d9AzR+/a
qFUzNOwY/MRDi50E2STqaQdB9OfQtvZXqnUc3up6XM37xEX3wTWyxls/JLNug5ojayF1mvAbZwww
rZ4CXdyNbKzZrnRICdzQAW4JvpZqOvotdBGKqLwKt7LrwD1k39rPOofjPPDLoIRkYWnfayTB/RY0
1+13LuVM5Y5FoP7tcSqWf1aYyp9KouA4lH3kDVtFd/BTUMC2lXpl//eATYIBqjlf3mwea7qDCzqd
N3G8rvclMt/lzNvdtW/FHCHiSqZRjV/AJN1w8CHIZxZUf6CRMIyW4bU2mVuSvBwEhqk0RFvvr3Hz
L21858bTExARxWUY1BohAPayCTTZWWxnuSBBrAmLX2vzNEQSowd353SW/ihNslgNEkkYQ95VTbZj
mXim5uzRZggf8rCekbJbmbjtPTWI6wMzwPTY4VpWm8zTcf7RlEtWJoyQlD3D3jgblI18GwRCZZcC
SaE+DWPUoWXvQxaCVEjmULqzNGNy2yyEDPo4VBJhHL0wsXjMFvwS7sMMuzQcxsKeX3i59Hgsy6G0
DxkX3xGmDCHV0A3uLdGmzvI9Qh+kOz5khKI+GdVonYxpb+KKiJOtE7EPnWZchj6KHxpuk1nNLmqx
0lnXf4NPF+G9S+NVehhh6fybdm7Evi7xiO9d4lF/Jqzqt0BNiLFnEKBdUF6ZHj5eG9I4mv5/FJdj
DtaszN9gi/W10khZE0eb4tkn9Gra2nWv763FX9RBhjXwn7SmhgTeIAOj81ZedGq90QtsKadX86Yi
uE9+y6jvwCCdLv0DZKkwl7jdWO27HsfIpip4yJhwquwjr21INGbWKd40cgVvIbGbNOBMIVg5Tws4
kSGYB2UDcd3QDC24PHth2dTHEi7Le9AEd95jspBeMg3hcqnZ0bmSKRPn1u7tfEhWDNZMa36Dj7IA
TQzv5hGTB0Y7DgTRufYTwoi53jrcztHt2GrZnRaKLLGW+TySO/ar+Z6ZtKySsgA3ZrHGiAj2S7Yx
Gq7YM1v0t7a/DQYg4201ZOOLKBmZz06Vsyh5k5VeWu7Lk+2F5r3tUzg5L0Ros2fFRoA2CE6KfWq5
9vukGdGSpuzMc4Ah7wEXPPiJHNP60xrG9MUGQgaHW4ZKbbpOZz9ge2xT1UAIyavNTPCf7YGuAt0x
yUO51stDty4jD32FOeYgbEm/ecXd9AjsEgBvG5y7ByHS4HXxSmm9xqWXMg43kXhXql0/FHMjKou1
YOoag5nIDlsSqmyNNtJC7TT9Xc2DWhMShfuRvWwKi5uMCAg4I34nQAl6S8+gJIG9942wzWsdNFF2
sushu34/TY5lJJ89BlgmO0iRa45b2EXFM2BkWhylXeWf2GPsGRxOavjDAMvSnjNCynvZ2MEdVToF
+lFSC1+aSloffDVy2SCTa17JwiELWnlZ9DtSmfyntM14b7zWC7bDKnT9Y+RQBtcT1J0UpHFrv2qX
Tr4z2uZVPsO/BxknzyDAbkoyqn40byZMXRp2jL9l7jCoVba7IZNsRJC1WGUJx1NVlzQavfkJ6a13
NprgRtLjUBYcpWyt7uj2APFMr8L4e1CEAsX4hGIIKrWMYaS1/z3YXs09Q2RWcazyaXggCgmDZ4kj
/aUvbPs/r8+Wc585FaBmDXeORHCdH3D9to/I1TIFrEG6zKOf+91roVzrzTS19jaGuePe6W0rPba9
Zd2i8UyHV1fiu9tWVj0e434BxLaasXxiSvQ6vr5sJIX+qkAWnYqQ5cY8QYkL+kRaQDDbx6gxkTp4
RbZ0B3/pxnmXlQZ5qGiHoHyIqSwtPj0V6/geYGAeb7VmuNy2c3iILaI8BuN++US8P0Pr2D0zd78E
hzy13eLYY2xQV7LL/RuKIgVDbcvhEXisyo+IGov7alnH/AHwQeRJsYbTbz1XHE85RvXZSsjqK8ze
L5xIgdPJYiUDNeKGlhJ32Kb1Cz86LDNA0zFogqjd1YvnH5qB3vR9noms+3RJkcyJyyo1nHOJdgx8
CyhgaxaBwRuFAyvidplUXp3q1nS/HN3Zy+oN1rhz6hKqqvV6fDIlTc1/FlP4Bdn8Ml1UxNa78Ysp
ynfGWb3d5LZBte0aUYr9ShokbooZxL6u+FypTOEGDoKlGaF5Gwejq5M63gmTevGOhkRUmCwFXCED
UNq9WIslv/FsQP/QbzSTCbCY1sMoQmpgUiilLnXWOWQ0DfQbHqYem/YbCd3TABUGhg13r4qQIT7w
GZTrBXlQ48c86uhB/8tAz2dWdlmhL8evDDxOp0yS4zFAkts5Lr+KnkWxt9KxDVBej3EGVmbj02Ic
NR8Qi/WXxyXg8ICxUCNCLrN90JGLe1UIRC/QEPndjCknT2Td+eogghbx7RiuHtS3aP0bh8n8z5XR
4uxXAb+QdKTE/Nez3ucnyLnq1y0CVInZOI7fHCLtjMaeMXSPTU79K5wiEvhcOHQSPG6uTpYVQ+y2
Zi/EyRPIFGLZj6MvbLINmSBFIxyYpEZ9RxF2aQ3eGm1KBr5Lmg2ChjTt6/8YBdCQqckPYgIupJIn
D6XEk6SvnpeSrpsAnLJSf6OxxadvsDwQiwSp62Yz731s+dyMbd+34qAXG0lrFsr5G1q77I6I58I7
rOfFcr8OSE+OLPMQjATNrwYX5WD/4DsDHMOnkJ0bGy8JQkinrjdz7pF8jIEVU2Y0hOLigL7V+3qN
sRoSPoDGz3eE+9uuTvRudGvu4GmByKWQ4+vAe9zwlofNBTMMYjdpcEmVjQdnYS9VcT/1nm/vlz7z
OUoyjdI+R9x9tgJunC3lYfp+7Mf2WxSO/7e0XXVZF/wA0GW+gtHD9PjXmKtngb0UtlT4vbUvosF+
WqsRlNH15NpsR0PoN3rFDPENvyC7LZKJ9YG3Wv+H4pHI/17CRB0rpw2PDABkKEhl4UayeokOkcjI
cpt3nht8xqxRZltmgXQ3vozz5egNqzueprqSZxnYRU4fl4z8I9w3GYAZeYMkRyh77T8Ca3GdE3Jy
eHeCDRrESwjmeqQgPPjJFMn5hi2viM8OK1J/OyJBfswRQKWYu5rGHFLBbLsTNuF8SVmOy603XSEY
p5ziaDv1vs9/hPKl6qsguCQ9AIzzmIvKsfQTgUS+2vhpGV9yy7oCbmlY3gfUK/7aiEhs/u9FdLFz
kX2xCcQryadpHZ4IapP1pa1Bs5+corOKk1x1sW5TFP0IXKV0gIiwuURl2VYPuppKJwGmUV9NHEM7
+VLCIk4OhYS7IXNGzPe4ze8wgWJXZK30MWuH03yDxxLuPWLwcJPWbQySVBNV+WNfNf68dZ25Crg0
6S7dtL0Zb9y0L35cMfjqM8pn598MLyTLrd10qdzhPcrvBPBWfZjUEqPqi7oq3gwc1PeIMTz3P96n
Jr00uXLvOCdzDmcVTMON4kDA0Fjz9zk3NdCad67CrChPAZzg/ZQP478INdKPzS75NGgY4d28lv2H
6Its3OX+IKcnieB7m2O7xbXfUcIohYniM92Z2dFWzQTrmel8V7jEBm8jFNXZ3kt90ZzAXGVHAXfM
6cvvr2fGral6NVSODvd1VZSXiGdngbfqwBrSkaqLgwEEJi2qruqNg6IeT54QWL2nq/ARJXr8KgU+
3iScou4rG3P/ykGXxZCokFa8TQyLXCR+UGX/lISSQT0B9kmHBnTFlktlflZlyPtVlNgxE4tzTZ/S
Mh0/AubVh8ypFdOD704/gaOnl7mkcIMh03j7GIvWV6mLvtkiHrOOtuyrf0IPLOSVJ4cENsudt1fp
srfNIbHHfeoXudrS5Wx/oHhS/6yg7C88ER03Yl5GT01b2OnFpe3gQqLJ7J0yMXaQK5C2zZmEIPNE
MHK7bjHuYUhpiRJJL2xPSG6iBsI/WSAe+kS7ofHYg1TwCSkX50eHx54rsIqaN2CkfrzJkOfV+5De
0XFPPIL8Y3APvI1KY9fmlnLluMXtIPyjZgPCRtd3CkuIO2fupiyvajVVlE5zQ/bcOO2rePBgcGWt
HhtYSKAhpxTI+uc0WG9lyQjNPGNC7yQ7N1ZMLW6V7pcAoGI3RY67z0Gu2YvhIBDHpU23qbD7UuJZ
DQsuz8W1TtPEgLKbBuipxAYfQVGwqJygiXFSbFuEJOnLMF4F4a7LbUOodB8hp6LO6IQ+s7ynYxYu
yytnTQrNNFKV1lDYuSeie+WurYl8SQic01/T1NcvaS+X5lwvcrnvq9TcMQdDVnq+uyCb7P3uJkU3
isXaSnuGcM8y9y5Of5rXw2C89FLF6xvu//Uusoc2Z/V3UU4zzGoAt1VgJOeVeJojMpD2VrgW/R2f
iohId+EUOpeC2/4QDE097S2oRiZdUq36XVd3BfxHODc/rMm+PKYtWSZEb3XyQ9dpdFkdTvqEmbZ5
67yyuR2JXVbbrE6HPQuYwMMGvnNixkW8VClFij6FZWIfMIGH7LYqhLGOom79aZWPYKJdg247FGl6
R4zJkN2AEgY5NZqNHfMXdeObVWXBucXfzQcKe3aY68Ufdz36QZMokFIw+SJymx93oljgYkq8bmNi
Ff6s3muCVf5rOg/hmDU4s4udncj7afSDOZHKU9GeaY65pyQ/oEoIJexgyqoFSSLcvJPtmjG1L8oJ
ry4hPH4lWnrLQ4HQWo1IKh9lyaa0XR+AdiBiMNHtvATb6IrAgMn4KdY5LOpr0iFCGu6sBZnIfVtF
4Xc7tB7yfGYDvVv9ObbfudxacZ7XitgS8oixKOSz0jjD5tBCChGU6zmsoGJkYk3jYO3bjmFwO9gd
h7dEzrmxsfVnmxjlIs5hrsXNXIjxDqg85p3qGOn2usKies0xn70LSipqxsEFOtSGRal/0tAM2Sui
0bwn92VAcTKojkwhAbGFr78yGtMt3sH8gb7M9gkF0YgVljVQbIjpiP/zJyOqU6Ty8aeZl/zWiDEk
yqdtgnvK2AL3X0X6EcLoHJFK0kJsmO11XmcfyCs8h3pcwomwgOlqIFuy8DG0KQTgPrdaMFDX9P1j
U2Gc54dJHGMinIt+J4rOf0qvLliGbdtvdqyv1IEMPaoMzEu5sh/RVaCKG+1M3V0tR6e5QeUBqtIA
bjSa0i7g8KLr2bplVByYmLA0eOHyHLYEo34tGeavcYxF87AoP5enPM21/J0sAP8E9wS8voKi7o9I
c6NbpOwDpFjnYmuIQdRAgNKYl75BNfgI8c9Mo11D2k9IDM+7jjCOJN4SLC/A4P6jNnr+LiBAP2fL
cuSbF3fjaaThFx8WGzDgTCsbpoCo/nOybPm14XDSZFhN/1zxW11REdjfbZXjTmQXK+yPXkWp6yX0
sgjez5I/eYQya5sYonRQAaJ95iToWzKP6c1sJxgJkIydk1EYlCPaJe/Yr+1ztoZOoQ6cGTo/c5TY
wSZHxBzuXHSE3Jq2t36jKRrXLX3MQpyrCghy4/t6vnQN99eucqusI5fKVd5zWHe5PguZmn/U0aAB
bQhUebs6WguiFIr5jhOReSsquJz3Om+AnXXPtk7aBjqLHWqrvPnKrZYz19iljk9lPzmP+ULm4tHh
5cmSbKnGO8vEi9nERC+wZAQ9k3/faTNu2OuxjsIJTFg3KUWVaP2V/HVy4gaTJq6CYedJ+qnI887w
hfGXpMBfbpjdDIi+PiMIDUiBIid+3B+iPN5mZKUUm7Iq5wdFecC71Sxr/zJ4PCY8qrz2qELbxryy
wJfmPQqRpmOBXYdXi5ied6Ceq3e/y9VDmlX8NdCk5oZkjs7e4NBHoRPLIXiO84YMgqkoV24Flnv0
kBgPxCYubXEfO4PGAD6j9h3hDQrV3/iRJ1BqONnw4KVRqPcOGRXvlFCG//i4veDop6vNwt7jW93b
uprDIxLb8uykeao2Xh84gGaAA2RCDah9Nyut8xDgrL3iNq5n1uFRCf6zSxgu4tKpZbpRWdb156lI
Ixg0QUzMBhBJAI2APGCB5Z8AEcHRqz0+AFxCI31TxQYLiMHFVdnrtGWCJbojX1xeuWXMUn9b9TkC
XaMzJABAqYysbaNXtAJEpTm7GT/QAbVFF+4srHwMBaB89haDJS10q/Qxk3vKtR+7PsWJzTmpdnhf
c2tjDBqFTdGvq4uPSJT6OE0hh0xZq6z8r2G3GsjccVzaH5ap/cyXNVZHtH1+mNhDl70U4Zi9jpjg
4S7pfgyoE5D6H1AVn5fIq/6zr20bdghTSZTgI9I30PKwAoNeyOByvTkXB7yF3X+VIauaMA+xpIkp
JL6PFKfosjdqnB5Xnw8T0jdjycvBLN/D0KMBHPOYk/EuS/GWhnwXZzqL3anmhLOvCcekz9WIk6zg
LLAIt+eijsghkIz0/YHVvXxeeg76DbnUMJWsKmO+i/DzT/takrySiIIwuK2Xx+mzaezSuXdUE56Q
BJiCLkE32xPCXNXHhdbU4oLyjqutR85qn2NybVUCfTZg0ojJD0SZFB6gJLW+cQhYczZCj+qln/z4
xcFJ7e81b8/V+a6sg2mLLjvwjF7Pe2NpzmvTVnuoXYOEaHaj9z5s0Br2s4WKafR5MWPj+oepM4g2
6sJtxGFUvQm3E77S/ZWzxeyCB/UKU/rgobgc7XY/D5N4srRC+VH4cqi3MYL9z4X4rmhbIxh+Qo4O
5ZRiO0aPTk+jTkzrBg2pKDlC5llrjD0WdAmCLcTy/4QMOZBXz0ftliHA/MFoNBPOdpUV5p3TlclA
JtvPyBX7OquV1AGkSG53P/ED75wVJ8WOGA0r44fX/XHBPGVdAGu9cDPjR58Q6VbBKcWqara1zIFO
OUOmOMHH9v/TuBPFQ1O6QKAdPFXiwDqml2kx0t4bMtbja1KO5//2kS/uRDfoCWKeHB3Uc2XfOgk+
5sjeFGlsHvkGxxpaQ6rvmErgjxZpT3SOvLS0j05sLzEDtOvKG282a8h7F7hfGL2iNy78ytkZtJ/s
vYUTfzvacp6JCWAP7tUE4tGg8dVYGH/irl/dTUOwjDmvKfnnB+Ds+LcN2zY/OZ6dEYAOHG9tJs+0
666jj2i+IX7CK7bMV0zEjRr1+6pTP0+0JRRWZit3kLKIgOm9Qo0xnpywoXnBxHUz7z2FnWDbZuD8
uzAg34PQvdVjqMpSK3omswEbRpihw92vgIzAe8HsnxzA4BZKxieCLSBQ8WxExoZM8hiJB/PcAxi4
ti84TJAuPpbdXPow0wbEO0cwfPEEFndCYV2i4kq4I9L7XGv+R9ZK+uqFdIAc8ZW539BGpHMyrU1k
cRrX3S2gcM4mFH2vYLwCbMTVWJE8l+OY4Va3R7qngvGaRY2EmPkvQvktE4KA5Z+P0Uudo4BRbVM2
DAE7Or+ia5RfjmOTlytm/SeJxLwye/EtKeoa162/RE75aXdhPyNfa4lGyfK1efBiCiEPM0MxjzkI
QfNEUKcCtVx9UIWKs+HDqlGfHxHK9oRKNhHQImUkEkW2dMMU13Fk86VPDh/1fa0hKU6MKLV7Yq+a
qzPyHcpIM2A48keDOhc4fAURCtizIQLXpuNO58RY10tUG4lrpFlrcYeJdpB3QNHhZ9RBzr1Y5MGI
3QKCxw+0EHgRcbG2mKS8ulwPIV5VUDNTZN13jADy3GDjWm4QvNnrwZtwEB9GofV4D7Oa3hsVVt+2
HPriCTk4CkaewQWwEs8xS0Xn0WpimzGIvjzA//KMd64ot32TMVtUfIEKq6eLKKzr1WCdcze136qF
8s5jZebyxVYDYQejUhOGgirDMSREUV/4YMaHuFeq2HERqea77Jl+dr1VrN3BBMVyi7KcCPLF0eFH
XiE0pGjc8Npmus8Rw0bZfC+vOkuwKPFkE1SF8df1yn0H7j9BvkAlPMksRIaBo6AyN1XszdHethp5
WG0WIty6dkc4Bd/GxXHasduQjBaHu7H0R7EfCVRFuR+Q2o8BozTyNHlCfxIB2kJWeFxIRzmTxr6b
evacY0k8xG4p40Hdx8EgP4Jird4F4YGsRE66vCxrWaobd0ZYt2PAEe4uc1Eyb7N5zdLtIBb0mDnR
TLwbGaotMGYHzoi9EKZ/Fi6CwkZmm5wgofUyEyVkDirOKn/D51eNuHyzmYdVaflUW+VkvSI0pm83
Lqltu4loxEx36JCZoLEesTM50yTrIytdpW97q+sf7Nlrx904TGOBXqHMg51DBuZHhUar2Ed9PJgD
NEt+JsGO/WtuXfQe0CUNt+FqlePOxF1743mq9UmUidb60Kezy1scoOdlDbEa82+IZ3RYbUAaIGb0
WBxWhI15wnrhsl6uTuMRA1kN6n3mYkL44VhDk2AVkvBooPMzfiu/bAjAiEybIG715gcmQ7fdkA4J
pCsqFZzdEqn3adSKnsCW7wLAABFse4MmdJp2K3qm20qMWXA/DVVc3U5zMUNLV/18QEha/EyWFdk0
eZV8aY67uidwNGKf3FBeX/DeCv5kPnbzHSxwpPf9tazzPFt4AqERJuzgkGxU1jlzoYjE6n37zVKB
ARNZw4EZIFqAfUjQKTGQhoXAtxA0V7eaRVORGKRNcuAKLwkG52bOfd/G2URiWRgFu5a0b46Egflr
77SgR2QXEdG3etb0g24j+KuUxoktmhIDsqfUcosDLv9hFGmbqwF+2MbTjBLwepZvWYJm+Nl8zp6U
LkF6kXGADdra9kroNql/SS4rvstVQiWlTH6HCEggv8E3RpWDQodmaOcYavNcTIo1b8i99LHqHPWD
T4f8mg6P/LyrnJ7i17xZwTgc4dDHEIF7xqQ6UPm3ExwaXEQYHd7yplPinGbKvK1yXZ+J0yCJgbn8
F9uU4vCJaDcmjqGPj16PjovYnnV5sasuuMoaFrSBIU/XY+/l5bGwwuyBBQoqKhyw0J/roGdjuuaP
qQ1BYQQq+NqxykQMoxOdKNLWP6abMEu6GoM9obQdLiYBGLEcbXwJ7Vtbk0S7v1aF/QuqeTBnybt7
wLecDpd5kNUf2GJvIzOjDC1AsDEQRIob5S8e8U2B6aH55f3NGMFH0Xjdjng6RfeolzaHuIwzWqMa
cJHzXJa1A/23uiC4AZ4F9DNtdUdqWVbfEVfDUazGigCG0AP83XY1y+N1nR3Ts7ChGHe2u0ZqZ+uY
4NpA4qhLfIJlUWricx/uFG/al6/j4aeLVHpDBJCNvnkaUIb0bUcHixrYcZjyw2rdrSJ3HgmDRgSl
47p9RCcB2d3zNR97QsGg8tkWv2yU8NUWQS/pzmTIksG+pq1T7azKC//4srSzkQRx5ye/mF3Am5ZA
xE0a1FVw4aoz2YFkIj8/4KfkK+DfHI+ilDU3U+BF/U2KOPra4rSkPIK9FO85M4o+ZjZZ1o6U1m9g
p9V6XKUp3P1cmlVdfTXNI9pXUFk+o+ZXah9kMqiG9a9pCNy7JchFe/t8tIf/SLPPf9ls5rsCkeOj
PykMgLJ22rdKON4rh158V5hm+IhxTJpdZsUCs3zj49ua3PeMQfItWNdpoig9I8O2FmtJnzlh2KcK
fRPauML2uc5tQMRtxbKBv10I9P9Da8hmTv00uK8R3FscoaX5j80ZHrOeCudfgVrzazRe9Gm3I7UR
TknsEWt3FjzXrkEipajw5ZqqwulCUlbobWogCmV/Qo416UmpTEy7BhTM35TYmPUe0Mt6XtNi/XJt
rfWWeurgE8Ccx5yiItYlImj1w0KiAWEGRLdAgiNMuvczIPGEIcZlVJJOcWd1KDOTeMjUtIutsAZI
gxXa9roQBmodLgLhqjv9+ktZP9Dtm6J35gojsyr1eyR0KX3LmyCa5vKGVE77dRiZC6yxTusNBgyQ
TFvAuE1BJK1NGntxeCfW2CF/sw/szxDHwyM6njzfVAhT6SKV9NSTipWaI9wIhn7ZWeKdQtXI2VrM
gHuwTVKJTD0SO0Lx05zvJTceCgJUeRt8Urrc4Q4D1gwaQtmeEN7buObIFcGH1ho47PlKSkjoXkwX
NU6jaXWd4ZAjMLhmA/Q1i1cBG5z0ASwhiRRDM5wRQk2vlE/4w9fgLUQ7ItSx3EPtzNQtpeCRHjrx
NmzeTEiIFupmfvajDvtriG7Db7R0evjJCqJ0oPAmpz0zS6mbchocojbmqf1dQsu+cUFrAPWhym+9
ym3NXiwxGuuKF9a7ATVcy23gtTGnrseNfecsiCd2a1NYzb6tjXhnN6ClzdYELyZQTNylxbIS5teV
eiA2hglw2jdiZexOPaq+rixzVmyDCW/D1i/dK+FrBenrEi713yCZ0v8Ch3lvTyapYy5NR9RNQtzf
/zg7j165kWZN/5WLu/6ISdokL2ZmUcVyx0hHLallNkTL0XvPXz8PNRsViyjidKMXjRagrExmRkZG
vAah/K6kn7gzoim3Dhlekj3dBooouyA0zI99UOR0HmyNKn9EmR3Veao8P0ZrSgd0GuMaC15or90O
XbLSxIVes36moP0eq7EWv2aIkb9TO94ERB/qELsWncGZfQR4H3HY0Xmvpn4Xv/SK3QaPYV1YUPqg
83McK+ivZZ5HEKQqvzmluMAiLWo4Ce9PZZq+hRR3kMHLK/WY+1ZjUNyxDZCCDZLKz16Jos4O7/Y6
OffSpLYFM01UO69RzPchwsE/Ggt1ZMRcnP5t7FSevzf1mgjrhZzfoxkAWjgmlTmau1Ev8jfo7tLJ
V1BqQUl2EJ+sWq+/NWiRg63RSENPttWJnxGuRskbbtv8DbQmnLtrT6jtQak8AWQ6garIBPyISih6
3Q9230QfEEKhM4V4XvWxMEpcOyEGdd/R6irzXYdf48/KyIXnIkBBXwPtM/ulSayA7IBoi6pdaUS/
HI4gOsBaF9F/MnrrqScBhq0UtPJ7iphth/IUKjq7hKeg3KHHRBDIEtH3cO8rmHUODdiHqSTd4Ok1
iHiHSo/1w6oBe9dRVXl7LfG4PXK9ks/g0KG6gElyPoEuD84a8umYkqc9pOTIRJr7wPcAHIJ0eQN0
Z7Dl3HALwF2oehlnb0VaaN9z0AHFxUE6MkWtvBY/sPdQ9P3oZzrk0cxqopMAt/7GsIe0OTmaN3X7
pKLLeRgx1BEn8HfjG8seWggsg68ObhqbxT+J74dfPCCNHw3LGZB8GyoO0w8nDkR6QgWqrXdWKnwB
7KZt34WYRnjnqIrj8ALqgZwauF1zsY1cRU4KIPmnIQvtTzb6+uQvXTcAgEk79KbVqfsnTHWy9amp
wfElBk9OoJHmh8k2JGVNBLogJJp0pmjJNHHwluK4+VFxEljBSmwks7kn1e4WLQML1ERaWSCLqTvN
aUAOLv292UwExaKAc0ffs+7qo9Vl5pfWLyyI5tqkf7AmoIXYJvjiENGxBrOByoZGF9rgdcoZCkyU
R6FcuACTJfTLAqYgpQ2nVOi0CjBsRof47c5PCa1uQCHs0KPU1BJt6NnvOwn8+w2IkAblMnpCaFwL
6BBauGcspzyIto+TDz6aIx6C1wNtSFCUTndAeRcGgmfFAygYzx7TMxdy6LuUQ4zkrOvg6g6F1unf
TNrr2RN6/iTXaaXMslZNjuR6ZOAHwT5T9M9q5VsfPL0hdvEyeWsGdfFdT9UpAbAE2c3VJcgOFwwP
qSp8xvxpwDfl73RMw29tXikZbH/b+JjWY4dmBkxsShR+oX5GiT75KwHNnh1UTaP/VQoLCx2HMvyv
jJg6gnnLAxs5xa6g6o4INqYa0h4+pl07fC4n4O6KHcWAkOupe6zCgSqzbogQNVwQ3h8TkHja44AL
AcwwcqtZWACi1QlLpupF7TQ2Rg+o7sNY6DnWhTmrA2oIAjMyjT2IKtTFIWFYYDmVIxAjlKUaDBHf
I0Dna19Nq6Zq3mP99SYgen83VF8bj1aEPPWzAr+EavHo2BFhFY13KoGpbr8YSQABoYXCUR4mHG3b
XRSM+uj6gDAv3CRtgiRpDna6VgzzrzY1W26whEupgEXa7kKtVGLySKt6sLrQcdwoCyTJCRox+kEO
Tfd1kqP+txqMmebW9GXlXnSlzXb2MbRDKzccqR9n0Gp0gEfp42gKXVBccbzmS9BD4H4iTxkfYDBr
zbHSqer7hAJI9jTwUQSH0Ju/gP7kaUoHN/jY9ZIw5sxW6C4NIZvSvEetw+UpFX9WUPwo94hWjvKI
cVj8OQtqa0B+Rhke/lPyIOEVRJ9JJia3i8iR6uiqEhnz/5SB0/dllmBDY+upeKowEfmmq0FECTgV
dE86D3YC4tyl/t1voJ1CRAPAhlJB7/9VmPR0sHSJKPNlKSoNlF9EA9SlRRnwK8Xx1n4pqyBrn2lm
a+TueeV7H9R2EJOrhZNxgW0UpnBtyiDb/cfpdX3MyOlc0DXRI50FB+Vwtnd8/I9aUKkoKAy6gfSs
H7Tsmo+ZHoVz4gQQS8BN/vSfaYLOKDod/q9Vax7prACuqIBvpQZSpNbxP9AnG0dILznklhboe8Gl
+SBiHHjOESjmccMTasXMSJtt1fhbpECqYjYc+sMXSxU+8i560exBJY1oTZnAXI5D3wz6eWj95GkC
Zfd19OLxYlMwcP/7v/7X//3f34f/8X/mL//fSei/sjZ9yUMqXv/nv1esvzSDFjhJvGEIR114Hfbk
MpIYx5MHfgfgJURpKeM5j/dHWfNMQizPANYIxsSxFxaAfjRW+AXxalI0eqzoMP5S2qZ6w/tieLg/
0mygdeWXRJwAd24InTePyYJeL2YfBX6Oqpa1DyslfOynVjtxifZ7Q8EZwkz1fyqrR+Ici43H2my/
3x98nsZi8PkbqtLA9tWiOX09eBl0fgwTH/eIrIouhQjxq0Ss41j7DRxBowtQ4YmTw/1Bb9aWvh+9
P4YTQOo0Z/EFp7Hom8BMLRSq2uJvoSONnRWl8hZB/PC1nopMzDEN3dZR+MG8bPEZaZcNDQ4HUMyK
oj5m0slcyKqNO3hYKr12VoZKLUU1pYE2oSUWDl+Gp3UFKvjITUrrfeVEyfOgl7+MtEvfvH4g3pAG
lvQqyygWjmyJaplAm9ALQCkXL1cqAW81ouqRLjj8zPtj3bi/MRnDxgTSwWXPhqx7vT/g2GK5kjrG
XqI3ipr0qO1iPadRAU54hyVG99rDPY/nzJ+LuKLBlrseLyoaH6kzxqvA459QfVQORjul7149K3w9
NYfmhKCkYSw+VVr6E7e5TaKJF9neyyPnCGUUbdxGIH+i99b7++PdbnjEtSXsXkeTdIKWR1xVYMKm
AhReIlpM6E2Ldm6JQJHR29Pf94da+WDwKzWT/S5ZQ2Pxwbq5JJCGGE5MWWJ9jIqWRoMsjF8NEoUn
EKvBa+OkNDBAB81HWYADps1T/+MqUHAE4IIER6cgx3ue/JxMHCTVntt7y41xZRXZFvjXIdJkwI9Z
fDVUDpqZuoDkDEqgZyxdOAFUZfaw19r9/VVcHwot2vlfh51/PSvNg5sCi2g+y0a5U7RQXDwghJUS
GRsBau17ETOIhYBtif6L71VowAyHgKlUIBng6PKw7v0hOgVmj+baVEbHfzEzuqWGZZkOS7mIvbh9
9EnnsBUzXJBPQ6/7roFh2Kmpo1//YiTN0REbsYXkwr5eQ2j+uOdIqOFxRU9+an3vUOX41EeDX/2b
SekQKgVLaJn6YijPDqvQCwcD6g4FO/7Lf4k8mbk4mAQblpG3tzX+zgh70k8Dooin7fWsAJMDu/EQ
FUYNJwPO3KObc/TJx50Zs1386qsK1F6jKXQ/DKNsH+Eted2/2Z62sB1DtW3dXpq15zzas2pA6UHz
lBIXJPjmFCmrs7D7aCMg//67rjMEGMwCGwtL0PXV1EV6Ivy0yWmE6ftsyoLPSkXnZtcMmBsVgM3e
iiCJX8KqMh5pitVPOOGJt1y504EWu30BjCN/jnHR/QSYndm860Fn0dWPz1GoUtRVIMBsXFjzybz3
cxffR1EAqsaWre9j+hR+FtB59QbMD7C6OCDYLvbp2ISoDSMVcn+7/847742sXe8MtFEgufSMXCPf
CNABbbnUfmtRMNuXqtU9OjMUgOLAL6/SqycRpsG5bL2NX7EWuAj+fC9rDlz2IhxDHzIiHXwPXD/U
Jb0QlfEawP8FmfByY6j5UN3MFwkFTjhAYMtaHDpKLVELec/Ye81XE6jmiWZMRjsXJdkCGaH7q7s2
mD67ioLwgAChLXIep4gbY1bApd2Y+eo+V43iSZFRdTL7IaEGb8A725ifuraWNpUCMhLNktrSy9iB
ZU0WgQEnEi416r64EYDB9oqLJF2/jPh9AULRrCOCgf1LwU1BZwtXgAMlkeijojnW4wjuu3Rh0Ihj
SZH8dH9N5qth8QGgFasIqNjU+LhCrjdcNi9/jogWuDiolXYJ4t6g5Xa4P8rKKnAtOSS0XFCaEItt
7U0DXVeED/b1KBDVNZBIkaa2g30/Hu+PtBJaCd8qF7vGiuvWYu8mvd6BtyP3oytUXaYg8y4FXZ09
ZZS59WBlp65WA9QgHeUJ75Dq9UGVhJpYh482AeLGfn2A+xn2gbl3lFx511gCdoUYi/wJ0nXy+f5U
V7azib+xwUuBjYUH8fWnGwwJTyJgrCgK2scWZPKuoj5H8Q79Ed5d2Zaj/cpXtLgZ+YTYc5t08a4H
xEYHOU+TUj6Itfqh7GPU/4rGfqo029n4jPNftdiWDOWoGmkNL+elfzM+PTXWQB5PhkTS+knqsEWk
NAyQAcdW7dAbQnvGG0vZiBArp8ECt2RbJlgb01TnP/8jEU2yocTbFp09U+I9hPpW6HpBYT29+sPR
jECMnONrS7RGr0exFITk4ZaS306eeG+URUSrANDxGUpl7OzQui21jTi0+ukciwcl170q7cXETL1R
CX/sFeH7TXlQUBR7RtbEjNwQXvnrXyosIF/Psi1NJ/m9nl/DmwkUQYZaIc8HwEWkOBKf7kNVAOu8
v5Rr8yJo2Y5mYAMr9cW8YjS0c8DH5h62mYm7ENLDSoI3bQve0L0/1NrdPG9+3g1UcyB6LqYFUV9Y
bcu0cHiS/r6w884EGSDzM8ozAlnlBP5T0jsZwCXfCH+AgYJ2PaFGP7Uqefn9n7M2c4trjH458dQ0
F5dZnWAJJelf7THblecW+tNxcOqPbQ8j9l+M5DiIYQHp4aKY49Afh4KHG+6k/AISRQ03Abhh6Bxp
4F2xw9tY47VjL+enGZZqtHrtxT1RDxWorBoERQHM94IYI401rKvcirbNA6rRygVeon2+P7+VOEoC
QlLKRcy1oenX83MKRFnpyNV73XEKREBAXqSBpX4ZjfScpqW2EbZX50jHSBpkV4hZLj5cDsHB1kZE
m7wwb9/J0Ij2GPBMZ+Q04icogvhNIFT4+hciYVuf0VQqGZ21mOOE/hyQOnTbE+Cp6iEfjBRoYCO1
Nw5jfzPDIPxyf1XXpmlLm73JDrWIdterigya4Q2IeOyt0aw/DhMq41UOgjXCjvTvPrCTp7ZXxh/3
B107FJSUkRN1eMkZ5iIciCqTpdEjkwAZZnDzURn3VqLADqBBfHr1UJQ8KcdQEJzrP4sVxV17ppnR
NoD7q7oBhconKsrxMSm9buMyXJkVFXKITkLyXCS9uV7KFgITtKwamVhHiGMMmJI2SGKhfW3/ev2k
uHGFTepEIUYsPtogPK+OC5VJkZg+UMOKUFMZI/uMCa+WbMSVlVRtTpU0C8acYF6LeGrLMosjxG3B
uVTOOVFs5ainjdiTotPuhJ3+ondgFQruRGwQZPzt/lxXNqiUwgJQQqPMoih0vap2lbWmL/V67wuz
f28DLIRXqH6rhxZxqjz3HssxUzaqrmtjUi+gSk6dS7eXoTRuPUjHMW3FGCOrU6g58letQO0Mae0j
Y4JJZRr19dv7E12JbwRvRGB0XReCx8T1RBFARrofnPa+c5Coy9GKeGvRmT6iComyCa/Kje/6e+UW
yRu3IxvV1k0Oo1xEcSfpR1qlNfJqbRx/M4NUfp9j/TchIXbCoKpQaVeDIYDINMH6AMnlf0ipQlqv
vk1MaTmkFjrpFv7ii3MDmwMRp5BiqbAU7R3Wickv2hL4oEI+eEQwwZS7EZqNsXEz3663ycbiAcOl
zMByPs5/3JcWKsOhjbUSLob4joHOG13sKOMHCC0/2YjhxixXh1Ptuc/kqA635/VwCBeqEJgAOM1K
gB/A8BiXKoEdPygD1OwgR2zutfuJD2vxOTSo8CpzvB7QtmZt4ryvIQEptCYjDu37qTWsS2R6PTaa
ebMxwzkQXO8nyt0qY0ouFPLXxY2pplqH6xPO1BNwZTfUCzQ7qT/upiAY3CBQvAu6/PGDZ/lb1eKV
kQmpUDp1IgW2XvN5/uNTUqnN6SdxXrH3AN5UDfgNxuQ/Ui2KH1ZQlj+ipsZKAKrRxiG6jfm0Fbg3
bZ4IlMyWDyADkaGxKk2uT6RMD/Sg5aXSbe0JyZ98o3e4soEo5ao65TlqukTDxSQ9LSoCwwDrUCDf
WA3jdIBmDdp5Kt7nHqbe97fP6sz4jBSYgNcZ5uKOiVMZKFMI9gTKc3bMySfB+XvKERWdrRtm7fOp
VHocy6H/JORip0baAMkjnaVkJriAXaUgDZNlPcpWtnaqZYJIBeHAHUlnN87IHFqutyzpFmPaDlkl
S7rYsnE/4lKUVg0kECpNCo5Fx5ASyMbBuP1yPEcoJLMxCTg3J7FT0Sdp1KHZ13WEvA60ABdBmuKI
aifqQ7jEbGzKlScQA85vNXpQGsny4jxUokAwudEb2k+lgXFvYBx8aXaQxeHSnERRwxSwRHouyryB
ZerrCHv05bNAVu3j/V10+2ktFPwA4mh0nrk9FrsIxLUP/45PO/RmhuZiJfN3iRLLrygFWZ+aBi7m
ORp0dLLBbwOuvD/6ysI7PDZJ/fgHvsYixDvSGmDmljT26+mrjwAyjRdspkeoTIS/4/3BbvMkgo9K
m5bjYurkBNfnE7edAklE/CkEkO4zllzI7MipP3spprkU1uQl91PkJNumiQ4mUITX14MlZ4fx+RUW
kuyLYyTMCmevLGv3OUoWR0jv6l+iTHQX5aF6I0G6PTcMRUYGi5SLmwlfz7WdmQexCeBGGzJIx2XQ
nEL6nRv7eGUU0i+emXNeQFNi8fmwFILRjuz4XrMh6474/zygKNgd7n+3tVGoQc6zgdfCfrmeC6r5
lYTi0O1loSfPHsTcXWWn48Yo82+9jjRSI2vgH952lMwWaWyHZhmUlb7b9741okwTOajUeBdpd93p
/nxujxznjfK5UNGopqu+/DaBjSmNNSvHQNyFJmqP4qijKf2satTqYSuEzSWJ1AimPOrs98dem6UF
UoipmhYNzsVxH2LZo6z9Gz2lywe64NMh7xGkNEFU/ZuhZqyC8/ujLfuAiL90rWy1Hh2eElZUDHcM
0nv0gszhVkNiXrHlt5PMaMavCJSk51n/kV7YHu5U6gi5stQn/T1Cd8WnQrG0T5oCnHfXNbbjpnmW
b3Tb1/YlQVznMalSN1t+R3R6hiHxjW4/gJp8xFGpcNXeMTfO2NoXw9mOGuAMI6B/ez23fsQRWhho
s0MwRBB00ruvWEJUe0z8Xl+gYio8I4ka9FOpBl4PpWoQlMFUg3aSeJVEdm/u+tkflOan8W9mRR1l
xg7Q+DYXp02ratyAOr3bl149niYHSezAdOQx6YZv93f82lei/8btMqOq6ElfT8pq9NSZEmw2IGui
L2UNwSGzAfbfH2XtK3GP6iZUWuQwzUWMKnSPsl8E1bK08QtBjh8N6Mosz1OTdxt35s1QTIIcmscv
7l4ASxYp0YTAUm21mLoKs5MnfFHGc9m3g6tAOjq8clbzUKycRYGUvNZYXFgKDt7QiNA50kPkuGYP
tvqL0xkQTyMcOvKNid2cYhJ0UlnshOgZcKfMf/7HKW5pXPP5C7wv1Qa9L9l8xiZRPSVprP1EYtXO
EX0yy42NeLM9FoMu9ryJ/k3qBwPaJKGhkWCOzXEM++786oWkZecwOR2sjFhijtrKMaccZYS5faZf
cDMasUPCuq0q0Rm4P9TN7TJPCIwkfVmWEWTE9Sp6oEhCfYhnD85kwIUNFVdDR3AHnIJyKjrN+krC
Fb8fZL1x0G7Sq8XAi82CfAu4eSOY9g0snSPvPNSKQhMupjpFxQPC6oGLaBcUe3yGn+ggpxtHcHX7
EP456vRLqENfTxw9vampHFxNRIDf1C4UKFi6fpBkTx4aABEcjBIRkBEhi8v9FV+dOI13dKZol5Fa
Xg9MglWqGLJzSkaYHAh8lP9oOA6d4LpI15ENzr7wK9CHwOQA47hioyS9Nm/a4hQAufrAfi3WvS8U
R828fJ43WP09Fao6fWob3mffpy5TXrqgjhRieF59vz/vlaPDa4mnLivu6CDqrufdDB2gigSPZXiE
A4RvtQUI3ynR9P7145Bm6iSYJBPmsufGVaGVlBWnvUXVabbRYZkfgwCKysaHXJsQYZUaBYcP18XF
hMJmkkbixWIWQsaxNcd0Yaq7rZbsSvyWf46yOKBBjDA7Gh/obDSIw/cF3AxrQpwkQSx8I7itDUV6
Tm8EHiaNmXnn/hFRUZAq0y7QwNlYufYlUEb1ndZKulxAiNz7H2llF0pyWazqrbndvITO4Y5jO1ni
iT1ab0jsIVSJFHg/XiJZDxevKx23Q5F944OtxDpyFURu5tQIXMgiixAykArOWiricmn1nRrLP8gg
Tm96osMjnJbMNafZUM6RKMnfn+7aylpzLYuyAXX+5VbB4c5v0phd0qbWeIKBjvtiBKFPQ1tn4yOu
7UoydpBulECsG3ysQ4+n8uHzwEuq81NDERqVkkk7vH5C1AZB7UmIivayYxj0ld2OFdZtyEeVR2eS
5aUpc+OMH7D+2sIVCMS56jFDOSVv4UWgdgYs4rD10vbVXHHIg3Y8NjMDEvbiVsVz7TNR0qFeT5Zu
8na8PgA0aAp/VJhVoLTFJQ96/4zgOeo9STltXD+rQ3EFUjyk/kdT4nqoOASbn8pE29d4YF6gLBiX
AreUB4ttkm3svrXDxpciIGokZ3SzrsfCJSFqGosV1PXqZwwh8Rw28OJi3HDdBnMIjKqn/HR/g8zX
yNUb6zdulNomwZ7qyRIhUABt97OBaD86c29JLePIHcs+zWDJ47mI4HS2Ae+47X/8HhL0j6kSU2DE
Xk+TXF3P+gCYYIwyMpp01BiIZvYxDEyE5iAQqschxEEeIlaHU0oRqggpDI668WXXogzT5r0OvotO
zCKKxlLFEioIAbpFtvai4L0iQGRY/Ym6Wf89yxsTjhIK9F1d6Vu4t9uxOfWEVTz7qNlTNLpegkLx
raEbPZy58qh0W8MYYiTxdppzhIRUu6UR9IcmrZWNaHAbcxjWVNnGxgy+Wj5tYeRTwJqvc2zUjYMc
I+85RubufH9L3R6ZeQBg3byduR/EcnKxPY14xg2AZj3zous+vlnouRyHovz06pGkQQCYX9HkaMsU
Agt0qnGD1KAh6trBiafg1NtOeVKn3tqY1O3ZpG0+I3RtC+jFDZrMt0JTyeoQDL6Dgrqe5QiFCwXd
qcz2jiBflZ1E7XsjINweTrrMgC944fL8pM1xvU1aCVu7NUHrQcwMz0aJjW2Fo9x5aKDW1iGA4deu
51xAoiLBy5CG0nI9sy6Oa6ym0MEKphYy71ARGHIeHk8paJqNzTifr+vIcz3YvI3+yGKkVVL2Nn7D
oFLdpeuRHTtuwR1Ve90Vk9ljzQs7X+Z6faBo3r0+DGkgvZBMAGk+5ziLaJsLszF9upz01yP5jG1h
t1cC43OmmLgTFWidokaKXeyAbmlZ4XBs0mfb+A2339fiwoQ+NXNJiALzpvtjCfLQsYNGqKM7Vorz
oPSjfxoT6Z3jtJzQERq3srnbk8l4dJwhrTAghZfr8RIkGxH6cUacczTnmfLygPlZoLu+0W7VGG4j
nBREGk3VLN7G0C6uh0IzZphQxOhds6g6vAS6uvkYOmi0Z4AIoSrQ5kZSH3U0H/f1jZ11u6yMzUcF
x2xQUFkSqpJRRT91yHvXxhr8uYcvc84owaJupdWnQKjtRpJ8u6xzykjLl/THBraoX88Vh5xBsULZ
u5VeEsGdaNghmoGxqag+3z+gv/ua14dGznBWR5vbZ3Nf63qoFqMcNN6D0ZUhPR7qeECIdpWBNSro
Pr39u0MZ68VCT+ctGNwRJyA1QdkBkR7EiGwMdXfF6IUf7v+o21tFakRhQb4832dL4B8SUa0ANIxW
iicwGUS0J9jrfTb+uj/Mbbwg14NQAzGVOsBNMIQVjsuWaqCh4NfoBEFmF3twPmV4UvEZBY6mA2WA
F2W7yHM2+i4dUce7/xNWPjSVl3l0anRIPsyb/o/zajgeWrGxzaY2RfxEntCcRWWKB+Dx+sYbaGUP
g7ebG4lz4Afnez1UHemkIrXau4jtZW+jRvgHzAICsQ/qGqlnqfftxmWzkpdRJ+a9pQOAm597i9kF
HRtRIE6C5lGvZPtWU2FIo57zoENS3XeNClNdH8MTvGD7TT1V/os/qVsMz7WvDHGVlpANcBsO0HLe
qAVqaj7gKaSqT6Om4w0TYoedpRPKhDjAommpKW6SwOgnnWk39vJK2NJgdNA0BUcGgGPe639+4aT2
gpjg4apqTAYaqzSO4w4itB2ZA8qIIOITWGr7vsijjb7D2ubihQYwnio978LF8jeWGSEqWg2u36XF
twKDwhMy5MHOKEX/6ntnfqixlSGAUg9ZMlh8tbUbbeoHtFBi9DIwTD73g6Uf0bMJkbbRmtPrzw0I
I9q0dC1VEqjrVVXbspA56HEX/RKT8KQ1OMql+ZMw/WhjqLVgNJdF5pQJUNdyEzetwCcyBN0Y64WW
X4LMRlMJ3zN8Bu7PaY60i0hMdYJrG4IrdNolv1UmY1f4ORdcXur2I16o5sHL0RrK22Z635hoXKOp
5WzcbCt7hHt7rsTM4AlNXdw0iJnK3o9RzbP8osczDGsgl+4pnkBVjcLXRkT4DX1bzpGGOrgiKCMz
2eD6u41AjdNMjDg0gzfuVTTOMwd/vykT8jiVnTodei9scmSW0/EbCgwmevJoqiLtW86aM30pZL9r
RITmZ4yJxRsQ2c14SkcEOI59i3z8hLDG11ZI/GTRZ+Mb4RJjTe8U1Ve8nVn5nX2wCqzfHyItzJ+Z
uJ8gxKy9miDKXtFJd8iOHGgN2qLglAV5lUizRXkP6cv3Iu8f/B5NRSyz5ENi4Jxwf+usfEW4b7w4
gcWa1EvmP/8jyMQthzKAZOtWqTZ9N9Hie8hRI/iCzvcWsHltKBjz0EMBDsAVWQxFgSkplaw1XK3N
infowKSPjTCzM61N/5/7s1o5EHP7iqKMRW5yk8y2dQAytWWoom2HR3Jr21WbKXiIEtpykCy1Jw2v
o42guXJNklvS3WQlaZwZiy+nT1olPXTH3BSF5nehDClvZeRgVQ8Wvmm2wIRrc/xzuMWByJL5WU2x
3p2wt3LOje2jqiYmvBF3Ts0t1dEXxXjGKMTh/uKufUd0MBEI4AVKcXRx8EP0UdEUpLzbj4P4ElOw
+VwKv/yYxOn0cn+olSuQLgsPBAPkFBCexRxrFYkT8MyqW46TIOko8e5u9V946uDZNSjaPsfv5Rc6
uOPrIyoDSzCafEwVGs71sTAhiNidV6tu3EhEd3pN+QBE6hfkke7N0ACgtEY121jXlf3jUPyh1ku3
nRi3mGxvF+gjS8bsvMrmokCN5DkF6Bftag1Tpgwc8vH+8q58STjhYkaI0DCkNHs9yxrtL6edUCnt
ET76ooqmfjMaEY69tPM2rvmV3Trj/OevSRCn1HU9lJLABUvRd0BbtBFIgDZVbzfvZJNJOiCNpu21
yrZf+gJ+0OvnCI9R1xFcIoky51X/I8CFJeUfnfzRrTwPx6AGKdQPZaJUaKg5abWBz1xbUDYrzdE5
WSYSXA9WSa2JQ1rqbpZ59icFAbcGvwcbye1Qlu/vT2xtRc35OgSOD0RkibOJcetrsH1RXel4VY3t
m9o9kopaBzwpO/9Io0s7QP5vN2BfK0mxg68kWQalYcZdpIZE1SkqKwMPA9xoussoE/8sPaTk9+Xo
gwZrEs34K/V060Pame2vrKY6dX/ia0GBOuUMlKcbyQ+5XmQMQKXZ16VOHbpCId2aVKc9GXli/pPE
lbiYuIsfAgB+bj3yOtsYfG36FGpAN83E0Ru8gq4N7ZBbvY4mWJAlh1HqfomWpVa+jx2AskbuxY+Y
Algu79TuAOM92XiMrW0x3rUILcziQVyj17OP6bkjtiZ0twr1DJ3bRuzCwjHOCioc/yI8QASeAfJk
BjepeaDGUSCRI3fTPkCuMbDbU0pv45IWWJrc/6ZrsY8hADnxcienXBwczcdeIpWR7mJMr/v7nrrJ
z6wHcLzDxKV/7PBlfv2QgIo4OVQYQR0jQXO9kL6ZF0iCVRMRqe9eWviRBww6canh/w7/FB7yZPfn
eHtgbeSrAOXOckizks/1gOiHIz/a1ZObqFr0uSw1xKw8Rd3FAvOmFGPEHRDEYSPu/r41rvNmPIh0
WjizpgM1kcVpGTSB2XPcjQh8+iJ3h25QH3vD9P7pIY+/T7wxeGr8GsHrsciscwOp5TnG2vg0do74
cX8BbrcuckkkDPTxobbd9FI7REzRglAo+aH1/0HAFv6WgQ98LrIy+3R/qNsYQf43g5e4THkPLRMH
ugF1itzhhHVLbX4I7dDDxHeWzTAqeQ6wF8I5IjIeA8xqD/dHvt3Jc+ZJcKChSoK0hJP7cKEtSmDo
XjRVmKHLECOCp0SVOe5btclOODE1r4ZnoJPMBU5Ch+wQedn1xrIjw+owJRxd1Unrc5dY1UFvFeeA
C8v0DZ+j8hRr8t39aa4tMGkuiS6bC3L0vNn/uFZxI1OHtkSEsKrD8GOSai+1Z+d/EQSVs9oHqIny
4ndtMuCNSLG2iYh7gIHBWfPwXEzWTzHmdIJYYK+KwlEzaP6jkoDZj5vY37jNf0ed5dlBw4lpgoIj
mV6c2Lppq6Q3sa7QwX/iut1HaMfHmAXalZe/qdOh3yXYyLqR1g8XqfrjXyHJ1geEVPE7bZL4WSul
f76/8Gv7i2YlFXrwV1z7i/OMjViETQFRJJwgEewCxCUxnshIomFImdklc0xE3e6PufaxSZ2ozkCE
Ax2tXX/sKMerKxr6ya2Lon9yJlX7GzPW5GLXevojw5vxEfCOdNXYeH11iMoydxAgTt7DVLSvR1Zz
xK+8EjFkyvvNm6FW8z09WeUTolfNQxX43kbcWNtdnF+Okwnilm7X9Xip1GQvQ9wnIYi2x2HgoiPV
w/1hsPON62D+UIvNRYRiNWmyE6WWBdw8xWd3NsBE93Zo3tGPMPiMTf/x1Z+O+sz8hqIORf67OC4l
Cn+jXUcjkrHpUO7xJJSXMkMNxzCL6CxULGTcOmwwD4XCoWzsm5Ubj/yMvJ+cmKfUEu1L5bbs4O6M
7uRPBeZYZXkxi1570+I89kh1vN0N6pC/PgCTRHCjz7Ak9s7iE5p0+c0wzGZ51BrLVsPARwPb56Po
zI92HGqn+wv8GyKw/I5gcslaEDYwuWuvt4yOPK0WY+Do0hyN9yg6xwfsKMfj1JvWu0Jv868qcs7u
iBHKYRA4Hx6qSlgwSr34Q9gWiNEjF2nsnZJH0MZPW9nNtNgJtBTtbbyX5nP9R5AmgaNtWTeja+VS
e4kdZbrIri3fA3LLvvmYvh3EiFZq3FfBZ0Bi+vcIHx+xg1OQH3G1DA8TpgBPDWHoLOKo39gdK0V+
iiW0qeZXr0GhfxHKoHwXk9S7we3NvEY3p+j7xA3R0PlSC12RR6lgg/pgoYPxvQfh7+9zPxNPCC6j
NbCxUitRlROIjsH8VJwxQ9crlUadMwQ5pX6zw4lyl5J1Hltkmx/n7vp0QKpFfxhxUztbWCCjYu5k
3yvg//lBHxDVL6WSPYOFNU6hLNKnuOrx2GtjxdzY2rePD/J+WKp0I2gJkJRf/8qwK2WUjWJwIy8f
ipM+GeGjNubpI9ek8xW9drRzcyTcWcpsLHaiGb2/7y/UyomeKQL0JcDUI7Kw+AUmSnwYQgoOV0j8
ePBxw37ArKD7aCU2fZquQU37gBmfvZHGrnwf6FQMOVMRAass7oGoKbWuaD2s+EBZYSkKXSf+GVS6
AjdaA/KAj7tMtY2n1spkaYerBlwq8GrwY66X2/RUHK/CXrjYCFXFV18Zg3NEk7M82RgAhDu/xgLq
Afua8dWVRKqHhG0qJQQxjtv1wMANDbyOMrQKnD6uXK+PhnGnxzjk7hpPmc4Y0uv5VrCY4+IijgEq
m2VaacmT8SwueSidGlzoGFH63ELSTvX6GAfBtnh0uvGbDu7oGIn2ZXDi7jSgpLKn39u+v7+7buMV
RQnYc9zzIE3Quruet6FHUx9QmXUBl2mfKA6ZUOVM1JnqDKHu+2OttK/Bsggy2Bl0QS93ceQDh1eO
mDgsk9bX+eOEacYbE7YpvTyvtOud0VZ19ZxO42jjP1iNBubv8Bj3OnUjG+jNIIKjCtllI5m/TQuA
gcjf5C2yXPQvr9egD/XJ8WBfYMLejiBrSjU4TVjibBzk2wN1Pcz8539cDU1fQCax9dYF7Wb7eJDa
7WNd4FyAZ0f9jxN1xvH+eq8NyNmldARigF7YYns1kdWaQxp3eM1BjbRzHIEwLYU1hc3hzgNoc74/
3to6ApifvywVBVTrrieInaYKFKHuXL2r/Od8qrMPmjls3f63EZlaBaoYOjpNJIzqYhmBzDl9lrYd
VgFlfbTjKLZ2DhYzLzSpqpfJdLyXMlb057zwU9fqhPFyf5YrJ4axEeUgV53ZAYtVpbYRGH3E+Iji
ZC7eWniKN3X9PE5jebg/1Hz4ruPD/6PuzJrjNtJ0/VcmfA8PkNgjpucCQC0kRUmkRFHSDUKSJexr
Aonl158HsvuMq1TBOp67Ex0dYZsSE0jk8i3vQtnLBOzBmUQQdU5+QLR6FCv0mQjbJvCtRZtrz3kl
3NvEMDDxpgmP00ct4u8kCcW1stuv4nxb0Y3aEC9Lq+qXTkCn4SeQiIEXzTCvCHH8iO/cSRZ3tT44
HSpHKNP+tEz8mGKNHMZWO34YuvFblQ7me5mt5a5o0xkhQeW+oj00PL48OZfWAaRbALMbjRQu+elq
a9LZwjKoUnSxx5ZiNopCj5rTpIdFa00Tm2jPhZijJvSKclN/h3i7fSUOvbTeCQlQQ+U8I2M6e4LY
q62493mCycZmNUjjCrhu7l1j/V7axpA6wfvDLYUtf3Y8FVjnKYGLXKRpunrqGr3ASRKn1eXgr2u3
V3SMb16e2osvRuXM+UnM+KVhn2fSwjGgZiNzRz/rs4hfmw75ysujXNpIiIAguMShAcHn7LiAtl03
Tcp5WJeDvhu02I2ySmH+1Wj/HLlD6QJ8OnUThOVI4k/XSpylnLapO0aa8vJDM01+5KR6uosTv70S
Nl16K3f7Tlu1mkHPFsXYGE2Zmf4YAShF0XUch51IBT7maXqtLnNpYbic65uYoqAMdT6Bw9B7rc35
brG73mROaR0HgQe60LHfhrZ45Zq89Gbwm9Gug5JLO+lsHdLYqNsRu6EohjiEpHfVH/q5SyLEoeP9
y0vjwsEndMJt0BWkKoSDp98L5JOZU1RT0eB6KMvGqx8mtZZHJbnCUSQ+6YJmgdOcivjKnr6QWyI+
xIkHAGkrQp3rUqcCUBMNoDGytFQ+1cXiZhGem25gZNRNjl3rG59Qk8bqWscibQnTiXIq+ahVb07q
eE6xmEfMyLjAjkkLCzF6eWoufIUNuEqZk6rupkpyOjXN4rWScGiKLAwNDmtXfmpx/0EW3Llyvl44
BE4GOvvcMiaZn1JglCuIgTlCIwRnEnOw5ZWS368hP8kozEaiBgBodCROX2jUB4iuGqtYrKt+8JXq
yYENbddbWh94eq2/1np8eV6exUuXG0xKh84AmRU0u7MVJmgLjKbEh3TMnbQJV23B59dccWP3plp8
1dpKR65CH8woX9pswtHFtB5qs20fUSxCeJqDYywIouLkLicBPbBj5ueXn/HSxFA137puHCjWubxO
gdugY7XIouSG5rwv8Vzdmdmo7ZLCp8iSz26EYbbzzw9l+EjA9jfYOcnmWSkH8XzsVd1YRR6L+Zin
zWcVZxQk5kSGL7/epT1OQRXAzdYzoB5x+t3jXK6QazTCCz+pPzmN+lgggXnI2qF+pQ0qvskMF1pE
Z10jKFzozxAOswGBOW4GJ+dk2tab4sFwtgsVCoGMKtk3r7PFTfxgaRb7kDVDGVaxPsFDMdrp2JdA
gyZZg2ulYX6NzHThEN/yLzo0oFs36OXpNGBcWSaqNPjKlSxvVC4pgKT68+D2y60zd/Lw8qxv189Z
SMlwZHrosvB5z4HZmDBZKofCFAkjVY9Y+MBXHqrW3tlTh9t6ls7ZXYL222uMkZs3mjdMV86vS+/r
Ufihk02fiNjk9H1XU88bjLKHyOgW/+CnOv7PNiImge/31Q7q9JWuyaXz0qNzS+ucGwW6z+l4RdWm
NKsZj4B03pUVTsaa0zf7wnbHK5nBpRUNb5a6L7B3/uEsysjrdSkqLFKjzBVTtpOejbsc1VCcuaQ8
kp4M39F0xplU5q7454fFRlncALygEn91YRFJU1QJY4+15uxHbdh8xTAFvvf4r11o1flwOzudt/vH
ywm0Dr1OzoythHD2NRuwCIsd47+bKjv+AGBvadCA16cgtzQqCbmok9ddttbOXgnNfLekPdr2Lz/C
hVkH/kEV2Nkacoh0n35gB4s+b9ViGbFYi72/lO/cVmFavYpxr7d+e4O0fhpJ7uwrW+nCygIOsWFa
OdxRADo7KuPM7f1pKIdIyzPvM46z1qFcREuDqh6v3MXi4kvCiOXmRzQYrtPpS9b66sWrjqvONLv2
1x5b4lu6UuLQq1LdrMOYRmnipKFrZPWHEaNDB/ID6IxVt3A4KrxYJRCU+ulGzbMZ1YksMU1bahec
U27Kj11rpjgi1c6bKV4zEzn1VX2uIG5PzOc63Y5lRr43wDsKS68R+yJ3umO6ZNecMy6+JSzSrfoH
YfUciOl5KUa1chpwm9Ka99o83ZZIrS2hDcIuNPy8d1CrmNd7iq7dlZTnwrEEXImEh6MJrPL5QhZ4
Fqa9K4dowIzqE8fnu85sEgnaFVCCnYqnlxftheCKEtjG5dgO/V+URcYu91LCxyFyZEvuDElxxGiw
viaTcmmJghvivSCvoYB2tkTdTsaqTrUh0rsR+4y6qDLs4Vq53LYenp0vv9OFq8UEQ7tdZWh30qE+
XaN4ueZ2qVbyOc1annrP6uuHdYhhj4+TNO8nqlALhkaDwrGSnHo3FRjwvfwIlyqMIB0EqstwO4mO
z/aJhqCDUqYBqdKwuxnZfsRhEYloZfzKWWtgLn1i9h+E2VjVvZsuYjP6VknYicH4pgbbfdXk1TUV
me0GP7tyCW3pBxGvA248P6BS6ZfogeFNDLZyelXlmFIz1LCvknrZZb0UaYBozjVZsgujwiHeQEs+
wRUNqdOvkYrCx1FS6yLVSucZenSHo2AXW+/0VlhLQNfEvyvSsfn28he4NKyFDi+0LzrlLPHTYXuv
VwBVkb5Wuaej5Ao76FXR0MEJfXxOdshHA9PgprqyfS+cHMgbbYLxFNINrqTTYZVrY/7Qrm1UI3eU
BpNllXurobQNEaBP2r0+1OPer+I+8h2sO15+558lx7MvDO6EcGprudpEAKej67XRF57QAOMX7LB7
05D4zSvTL78ulNIfc783i6CE4H0cF6t2AqOgsbD1GDoBwD3FRNZD+jYykPeuAxO2Qo+xJ/Zjwdpo
yfeXH/bCkfAzcdx64Hyg83jIsIt0av0JVau+FrgLW6WfLW8dEymOCmvGsb92LFwakMOcbiNZNQfs
2f0MfK3lkyCjpbuwZkIi6vKuL9vsFhGq5Br09MLyY4tRpNgWAgv/bB2Msye9lEs/iuPcfpa989S0
a3Xv4RYczZ1q91mXXIsDLlwdiMwR7/2sfLPsT7/+Qr/SKlq3i5ZGwwImL6WLV7heoi/rdNNz50//
ixI4bGQY5FvOsNUBTkfE+dhah6HqKWKlUwFtIl+HY+rN9HKLzEccbTW09N5NrKm6ndbO0vKg7oX4
8o9XEgRvlLBpd2+R9dlcZ3Qe4qrvusiowBUvbm8GWuJymqWY1u1fHuvSHFNrpxeO4AmB3tki8kuq
AZ2YuyjNe/WYGOXyVOgKyYfK8w712qZXqngX1hGESQwhEFsiGDgv8rsWdQ6gKCSHpdE9IOuHG+is
5+mMhOWQv+namDgPEcFrnJsLccEmUQO9kHAa0bGzO9QsjdwWkg5ZBghnl6IGERkeOfLLs3lhS6Ie
SemavoKJUOnZIZ3pfub6RSujshgb2OXWcptLNw9Tv+j++UTS9aKBQGS1jXn2QmuzDJUyxyHya7vr
gqQA2lU0iffIDHyHSuTuITYku5ff78Jq8bFvhJ1FmxGJs/P3I8NsKniKkelk9b1acLJdLTygq2UR
+ym+CpC7sFpQB9mUsv685c/G84oC8f6O8ZxxSH/UegVAeACp0Orm8rrL9eKhbsQ1MvCll6TnQLq3
RRXUz08PgbGs+x5x6yHq8LoZdly0+Xpktv07PZuSD0MloDu/PK+/MsJoQcA+g3gMXYpG6dmLQorM
SrUoqgeiRPNgclF62E9Uw6s8yKAr5lEndfPJyNy1uDEUtd19snTDAVJn9jWVP2WircYWX3t7dvtD
otv5dy+2+2VfYa9NeDD1efWwsjE30QgzfpvIOvkjHdoB7zek4F8ptXrPZeNVVbhIc3b39K7L5EoU
+cvnZEtwlYMsAm1ODXr7+d8atWRy82hnPW8JDuYh566KZrPXg7K11mNuq29Mw9PLM/vrkGDuqFJs
Cm9wUc5FUdIVMCSCsXbU5dJTd6ucZB7Yisw1oGTQr3utIOq5HYH2XAsUfzlyaKHSgCGT5Sqhm3Z2
jEukgaZlSexI5uhM7JLNzj6L+f5XNuX2e06CpG0cTlTSA7rtuF6czqr04qYUHcYzqJtMS7AgFx5i
LN3cIPp+1fnml83BYFBegChuRF7/XGEFsY7aHVFiBydamw8Fohav+t58O2ppvGuqkQvx5e93Ybwt
8twcVXH1oGJ7+nJOjzO0XDULVw0yTKKqdJ7/kJqxtPuqZA2/MzBTvyYY9EvQu+FxafCjdgBa9pfK
R9+1ur8kvR2t89o+93ouo7XNK/Qc2j5CvA1DMcwE7lrD9q687oVvSbBDc5hqBBX785iuwU94lFnu
RDLttCeVgFw75khnhCJpr1pP/gzazlbO9i0BdhBksUDPJleKsdRxfzcjAMplG8ghtV512JFPAfFH
/qB7XQKeQSSCdL0TiFrbaa69MRrbe8Q/pvohcALzA0ZEaASqzLqhPusxvSnyngDYHz3/Xi9SA5mK
OJ1vxxzWVCAGHfykGw9NHugaGnxhXYz5Z6cplk8vL51fy9H0PXSMtagCkDRTTjpdO1ZqE7rhiBa1
Saa/gjEgpsCfbbRQLByj+2CavdHekeq1d6Pdo5XpLnafB9qcuUNo4sdZHV9+ol+rTdsTbTR4qluk
ruetdV1aaU+5sol84G7Tjo9ayH1mJqu2Q4pR0PdYV7KTWoJPCHCDL79bZD5oRCaY5YVrrjsy7HFm
7wMdPHwdOEhwN6xS3dL3GWyEIsxknr+tO73Mgt50lk8Uwe02GJCkL3YNlibvF+GihFUWFj4Y2DEP
N9k6+RleArYBxweS/reX3/nXFY1wB4LpEFiRZKEyffoRlrKDeLXUbQT9zwkX/FyOfTWAelinaw2v
X88KiEh0dUiKaOj/QlrteughCYokkfD68VOqLAcel2PgxYOsX6CTFl7ZrRdXGM0usoUtVECQ5fTl
cKDDzR1YbCSGfNpxwwOaLfti5zUDpE5V95HWeXqQ5qu9W4FxHOsljsPUbbI/EWD/eeIsL386zX9r
2qXPUHc/+9f/ftN+r98N/ffvw/2X9r+2v/p//+h/n/4rf/Ov3xx9Gb6c/MuuHrJheRi/98vjd4yj
h3+7229/8v/1h//x/edveb+03//127dmrIfttyVZU//2149u/vjXb0zH35bS9vv/+uHrLxV/721T
fqn/+OUvfP8ih3/9JqzfNwgNEH4IXeZWE/ntP6bv208MfoJoLPGbwU+hVfCTuumH9F+/2dbvHn/y
J2BhUwXaHD0kugH8yPJ/xzIK1AWuZiTU/KHf/v3iPMeSoCx+9u//UY/V2waCvmTMrQb0Pwcr6PCt
+cl6J9MBZQ+Y6nRd6O5q9HqidBwg2nXdIZ6vD/vcSOo4wHTasAO9HaYNd2R5b+N4heeYCXuGTwNz
9B+lJD8fZbvJQCXTpdkaCqePgqbl1EkS+3As+2WnwBGFoh3zXSylvLIdTrf6r0OdhXeySbS2TtDP
rH1DHjpd9fQp0vQxxx8y/NtS+GvG/z7D2wSeTfDmpIp/sLWRWc47jaVrLIWsDD1MINccViWncMZX
NfJxjd3heDFCDpPgDokN7zTPjz+9PPylN/378GeTulqjzKkAoRqDltUbE3miqEpG9eiaw3xlUk8P
tT8nlR4bwo+gawj4z+5ohPyrKW5ZSqi/jWjsmw0HmldoAjqAb2iYCs3TtXTkNGj+c0xKqltpieQL
bfPTNWOj1W7ZKa+Xk4ClgdHgemObWMi6Q2N81BXtEhWP17Slf3Yhzj8qMR7x3tblo5d6OuySYH1V
jCgHogjWPHvGOL5KUii6O6kmJ9434NNNXM1rCNA2CrcRukGlftMvvac+w6mvnKOdkHvsKt3puwhB
UwIS4jbtnRxW7W0N+L59g61XgYTIgkHRW5cMxL2yMC+tjE3QlRotxMifR9zfUxwIXY0Cl2WErlWI
JcB2D8PoOXVEsM5x8fHlZQhB+td9gBHrZgiyzRhqsmdTtlrogyJ+EzZI2qlAIvzjB5WbZQ+NV6de
YI5pG0fKKrUSpwbhvnJt0OfB0NotVTRwwm6QaA2Cie0sCQgMMsJXhmY5bjS5g9uBWK7N4ahAsddR
1w8WUubrML+n3WjgvuKp5knN7lw9rZmVpaGfjFUW5gAqvIAimVLHOG67HwI2Jr1ow6vf1ikMocg2
alXbaG3B5VlMTyMebGHnHTXUAhoabNQTI33M6uxt37jIdbadNyEi0HdGGWp1sX6uoQyU+yq3hH2P
EisAAndItHe9rayvY2Wn7T4265XMq4gzB0fraYr0uM1oWKya981I9BrjiM7otUDiPfxobCTR3h1t
MOkGkXfA/4cR6e10GHdCTFoRzaNRfBz0zn87mlU8YMpktU/kcrp7PynVPNhFZ1eHpRkbN6jK1X3y
BwRWQtJ68cbtZfeJabITtMLE+Ad1dnfZj1aS9VG1xmUcSDexv09WitTMZKgYwYuylN8ca3Gfs2p0
PlKQmY2gaXPntrWH9ZsUOUK9eHGaH+2iXl/3+ZR8J4CcHlQDcT9Yu7j4XJhe40V9va5eIBNgOEMx
ixRrh9b+sIA5bQLVOMu7vK+bMWzXRn+3alqS7Mgn1TuvaL3H1VVMVKnEMgVz7g0W6g3lemxtRIfQ
7q3GMZh0bwXe4cnBoxTqdj7yPG7SBEyK+82p5zg/rIWW/Rhyy8gimtfoe8Ud/npTWfgqWhfdVW/s
RIrbLs+mNqi4Bh65Lt1y54hMuGPQuL61fpiREVUHR5st5zalLmzdZp4SsQzWalL5AU50/lTHvXA3
E1Q5BnU+FSpAXbF/kjhkm4ELuKc9blKU9o2FDHGzd5V0kIGiPTkEcZbboxnUDcANuuuWzMRrwNAr
avCGTOLA6gkBd33VzQ+JrtfI1nLJdEHLYWaGBgoBUN/mpvxmpkU274APk930KQo9gb+o4XM7ZWO3
1zRtRQuVnspyXORqs1UsN6cAM7jDk8kltoQ+QmBmuA5qQMsvWwt3R4wjv+DumBivOsu2gqktaitQ
az6VOOsJ7TWucrF9FGmHbm7vJA6c57XtHRo2rUB0VY3rvPeo2TlRZ8YsBVCvgDmCHBR2fWdPtp0/
NR1g3GDQFCoztbN2/mGBN73cx5ShtHvRA95/nol3FAKOnd3tsUmd5++xTPP5JplS/he47uSMIcnF
XH4VbDJIYFOJMhF20OMHidiaeiMGUaRvaJbbSLmwUe6sZEklJZFk1B9aUNHPtj7EXrA6S9MfQEVq
oT6wOtNQH9uqimpfxkaAsmc/vGYJ+M96u7TYv2EK4AdubVOvF0bsrzfz3A9ZqLk5K9iJ5zIy3dR6
VxsitQLwIyZaZ62v3yshtSSAfktvaMgW6kJN52vj0UlKm0jJ0DlBODQb23i24Qi/ddE5/2rY46o+
xlVLjoiCcBx3nxvH6dchbKYRReH7VKiOfFkYvV3dxWbcucfGyRwUd5UanLrBWLITrRHQ23KtN1WB
h4Id+bosE+zlkowy/U2sVTraUEkGOG20RzLpeXW5BWvbagOTu2S6h3ldVYfJalmEo6CpH8V5Mnrh
hC3X+w6tm/RY5cbcBqXuqSEc+WXQJN25eF5sfY0D6ideE2rD6AAgMcfk0MRzUd1bsi3EUS6DbN6N
9kKmXOe186EYHfXeUbX/SjP69J5raIXuWBixG6y2ldwBp8egqXBS9LPwepx1ybyuqn2SjRm/o2Sj
miDplB1Nq+GMiA5X9Zc4LbEOnjojWNA0fJRpK5/QtqYS6S/UeydPfYi1ZWQ7J3GEvuauF3LYTQhP
lmk3v87z8ktjxcAtuhiOeD3Bc5VDj96VLEEIpb7aW2JyAy1ORJQOGoJZSV+VwOeV0gN7NPQ7FDV2
XeEVO73tgnXKPyW5k0SWWZKxjelgH6lnZXut9/2PxehrAQTCB9VaIjtWpveq8P34Xu8HF0luLcr8
tAr6EWbdXOmf48lHcbmc+iePQD8gn5uOnparL7bKtYzDRHHjWspmFXhJSU1LUQUoynSPnMwxdrvn
bk0bDp129r5IlGb2qLxVR9Ks8abo4/KTP4v5ODWWOlQDR9Q8297BR7ZkAaeyLrvWmr/VfvNcFDHJ
dpPuFhNpUKDuxU/ESrt37Tm/z+e6pVttyrtCtqYOGDL+bE2WASMQsEgwem781fCnm9rUUE6txTdv
AhMdapXxuStWLRyWjHtb5sVhrHo9DZp80oM2bp7x1HCeKdq1703Ot5Bo0nvQgHvsKsRE6MKOP/K0
dXaan95J2X2bXZrHqisfmtq+8Sl0HDSRPwO1ezuh+ImfCfdxsc1VUaJomhTItaz9MvphrPc90uS1
uonTnvqHnd7KzHgvStMK68ZoQx+S7n6iAXPMrdi+XQpaaHXWmWGmAdsZiQKqAHyH/jHOzAFqWp8s
B6MW5uscAkIToNOUR72YijHolSgDVXSfrbpL39VCjdmGYe1slHiQkNq5Sfu2dBZnP3TgK4lZ32/I
/NdTZnO3iK5+g33QbZ/5x6oVbejJ5msKdTj341vRrxoabYa88YZmvW0S901mYYzjj/JVCjkhjF1f
C+16O0BQLllyUMPVqxbwyQ9iQu+ru+JGj2UPVQXMqkOwUutdvjrS4TcITC6A5bPv8Q23ag07j2bi
5uXifJUith4spRXvrKq4mQ0CAXsy32DH8V0f+TtDvYijLfNQNfqPCZgZ4djwptX0IVS1d1ACB9tW
q77FXt5H1uohkmBab9IpUR9nW2o31po+FGtHTNnleKoIkWmR3mrNw4pzWGD0cx05a7k3pdvvq9qN
Rg+ctyu73ejMdlCPKw576D5n2rAj7gOzak8iakpP7aBDPzRWn+xTt/qcSOW9M2vjtvDaKdR0VF1S
wK1+7N3HdhkMbvvF8pUIYk2+01R+M/hLKJP0I97G75cRqS3V9Xct3PWoTZMvVc5NRtHBCIYufl2V
2s5B4XVXyy6l2JtymBDfjCBaZEew3U2NF7qdoR9SqmmhGZceeclM13ipsp0vBX9YJVZ8SHLMSpn7
zPkIrg/M0LL8oECXRSnMbjlWa5j1X9vKtAOszpH6cbKwaduSzbl8Rh1/pF057lbNH15he8bJujT3
FqHvhP5s4gXlmkxP3pxlzm5YtP5Q9xsNWXemKZyaDqh/NfdazXL3B+JRfwAnMhAlfkzsBGn01EqX
r2LsqMnOw5I8MNe5hzBEzyk3autD5sTJuyWb6+d0ckQcuHbWMWtVgriMMFOvCNQk9O/ukBprAC8O
PBvtqbwLy8zRtnpmRXWeS5Opr9GfiIhEnPqGor3wAluz1/Gj37lrdtDxKvJv4FAPr3MU3K29EVvN
20Lv2xjTK988ot+e3gruWnK62NnKm72Yb/Si9I/ajLtxiKR3zsqBs+4Glp+aXxPDKcvQhuSa7XKk
/38wjaXLZVDrlNcX/49+8QwV9PFoTUGBugVVUDr76R6gnPvZH2dLBLJebHXTgrd9LSnoMI2aHr+n
kK02ESFXPHpLhoGHqRn5a31YZBH1KOZ8MabaWN/FFJwEi9qWWQhouqAGmdl5vGt70YH49zGRiwCo
EOMK/I6wvEFqRkbKb/UPJLnv2gpr5tBfPB5Mn7oS+cc6zVVAGss/K0v5RgDXJ/3Rxgal41FaCZxi
qbXDIWk6vQuwvcpuDFM1nxPTXHaTHYsPg28PYp+PmnyefBfs1LzUzJIrYNAHkw/JPmy9xHmVleag
QydVPf85rXtWunKlSxY3Vh8cd8k+ZEnFQjVE7b43vJlrDJSolyHiAeoaUkPcf5atzJmrpVqDLNao
F7QIyrxNl87Hv3OMU+4G2tYM7g7lZzfvPCdQtdEeDVEu480grO57TLX6czXV6gEEzPQZxGl3U47t
gsNnU3fmzi19+3noY+K9su7WQ4GqxkBYvbpz2E7UxQKR+84QZutofFVp5j9bsc95VKKQyrlbaAmC
KEvvPEkc8AjZWZgKQFE5PVpu1/xRqKriWEo6iPHj3C2vRoSH9NBae0ViMlp2t8MM1KoPGuyk7723
WJ/1Krbfm07VyqAB0ofJtrLbOCg8v6ceNWoTB9e8lC1bsZ7+cAgZMKyuN6L+4Cjj0Srd4SGJ7Sq7
lQzyWE4EBwElIE0dLHsouC4npwyHVI5wJ0xv/RpXdvOwaFBiws5Oyg9xI7pvqtTXNwUN/GbbZa3N
Wki69wBbB1JcJ0UEvht8HwCmNpUiSka55gFaYPjKD+uamAh22tZnB+E3lH5mkX3TJEYo3LhxZdGP
tiUtnXTIftTZbD6MJvCjwBpcKSNChPWjtzad5JpxAWvJQS31QYq2fJoJ32H71FX9hzaOVs5B3HeP
qpzJRCEvN23gcdImu7Ks9T+6mJ5wiNr35IZSJI61mxCJwyJ4weI2WNdpGcLVXpZXGf5AU9Tas/ap
VF5v4J+ltQ0WN9RVA+XNssDiV5uboCpKmNDDsJA+2XFPPySd0AVG5M0zMdITXBfplCcu9lOl/WhW
a+4FGrH8U7nQ4w0M6WHhtmIlbuBQgPn0MXX0uttp9MVu1KiWZL9gqwhAe3CMm8peEhSO03yY9yvA
luFQKOEv93iMDqASHZF/0Bq/cgM3t9IHlwDVCDR76pudTV+kjTosnArg7VWdUGrYciCtL9bvnilH
AMVNXBPNK6U9eqk+e4GOMAn97Lh3iz0yYNOTo/VOE25iehqhdN09GCsC20E2UTU9bpKm1UFPzPKh
H2ZcENZZ6vEOazeVsbDEViYuMHUN4KRynMdc4SRmar9W/oycWet4z3FmNxiMNtxQ+6SMAYRLIy6+
vFzdOsOcUoZEJAHPX9jAlCG3Qu9pcctpLAfpsiqNkDjWH1dEGm4qyj8VW6eZdnQ08+NAyTDfkSI3
r9tZS/YGLuHvhSy6e5ms6TVrk19qsTwQbG/URyjsbU390wfKfFsWRQHzTJjLJ5XlI4E52gnNmGQ7
AjH97csTcGE45Cmo+wrxU0NzqzX+DS5RJF3vjLOTRb5dFZGIF+Q0qS8cIf/8QD3ZPLw83C9VX3C9
yL9jiQGCCbDEWTPLglIgwJ5lEeqysfwiHQhZH6aqcPovQtUm3RoaabvVHpx/Xk2n7EJETA3FckGb
nr4nsJ6GGiJ9g4VzO/C4OoJlcPQDWIN/RpL5WdlGDUKgn4mCJgrBZy0K5eTFOm5Dzf2y7rvKLCIz
xxfDGJzpiN35NcDUhXLw9lK0oRGNwqPx7BO6sL50e6veC7fnFqcNfsde5/TVtPnK5/tlKPBtG0IX
wJLYZMjPhjLNye3TtGSoxHNCVyeQqW1SAhNt8P9Ft/E++9Y3svkxnLYWT1uU/x/2JOmv/Oe/W30X
epL9MCZfytOuJH/lz66k5vyONpEDz4FPvYFWthPiz7akZhq/g+yiKwDMgv2ls/L+aktaYutlskCQ
PBC0yDdBmL/akqb++wbMEHDgN7SNQzPz38/2V5Pspbbkto/+p7/CCDTFgR9s6mNYySK0cLrPiJjK
1dJzN0xk4b6mKZ09KBl3e08lgIbrrCmD1rLioKuL7F4fnfTd3+bqr+f5e9PurMGzbQTaseg70J8H
VcHJdvYA4DDqlFp2yJNqT5pE820YhcWo9XyjqK4GGJsRkluDRL+k0lySEuovWGYpIsuG8undbDvt
h2pxPsVZSxTSzeb0XiS5Wg9aC4l539furp6dax2xs47u9ujcQHTgmDf6Ysa5OEZHTZKeLwmj4yxz
dVz0zHD2MmtJHcA+uh/Bx4zl3p81WnJDvIrshnaVUdwts5Bx+PI8bvfeyXeE4gexlr4yN9F2rJxO
o1b4sgSzO4ezbZPUwyo0nKPTlA7eOk1B5aLgJAcQnmT+FBWpTjj08gP8lIw+eQJk2EC0gZBGURCG
6dkx2i2LhIBtTmhWI6W389W4icwsY4GmtZHmX+kV2HvImfiXxihpI2wklYqPaDoM+mFusY2/bYgg
lr3QcHQJS03Py105JVSecbjJ5J3Qp6m70gk/Y6DzDcEJQD+HRrARlDkrT+eNmnnhGAA1iJORlAhS
tdZJWM0+VnBmqagFd42fp7d6bCntbWUtvkXRZ2zmBKeXxokfC0p6cjfQTHN2GMCQ+2p5lw0frkzu
aU/v52Oy3GB4INZIJ+hcMcnzMyfT43UM2UnFTEbrje/0vin27ajrSaiLbsDCUYyNOOarJtLX7Tqn
+WFOWvIMoa/dvEPAxADVVXfeEGTSnMQVwSHzFOCwPeOGyYePhHoGHYhzdSOWuVj6RjSh39hJ/6bs
zBYHy3TYCofL5KyR3S4NCBgf4TV3qSBKOl5JSVaDwXqsx5b0KZly73Zt4vGrhOq/p9hZTHedXX7N
u1xrAmcu+kecrDovBGWpNDRPNWCAvTbF+m7p/cSiVJRX6g39hNg+gMJ34ieA5dOTS+UHhMW45SPO
WHnJtXUkzvcfxUeCUrBc5O8Aus4CJXctRb2MLv2XJG/zkL2SjEGl60TKk14l9BHiDmfDabLy3bQI
/Tn1lPmqh5VBK7Yhq4IWlQv3ymPRoD97LjQxUAok1LAA1xPMncXLHbbg/4e58+qN3Ej3/ieqBXO4
JZudlEdhwg0xGmkYizlU8dOfX3sXLzyyjwd7rl7AsLH2aqhuklVP/SMwmq4AmNvaP5nt2p8ohlDl
LgQJal5LS3Ka99Oima9qOZ2agmqIpFyxSOkpuCc/lpoSc1Hrye9qumkXsR/LYXiZjXl90nb4Bam5
farTYoXNlbOZXwzOfjIOg7oOp4bzaIOM37eau8JEIYG1f2rOQyCng20MJaKowHhql+aNQPEmtv36
uc4271YPQwEyonWZCJSsADarjNOehlzDJ+PGmR473173Q61/Lr0H3dE135RBUOfOgsq8WsUwpjhy
cbNbQ17vGLTkFW4pfhNhGPumn5AY8rjkb9UARx4tPb8vj6ofJKNxKSETRe/e4G4d9wQNZQxq83zW
Sn3aEEweMjwFx61T3SO+9kcwbTPCiWEca1VuN46qUd4HaVNhOeu7Q6e84LvoazMmRy2/SWVh7qwh
9b6xlJ5He3CIN/fCo26N7Og2VnOmsWsEIvQrMPwJSWoMLLHIXZ1Z7ufegz6ufPFIRHmIm3RqTrVJ
kZk5GXIvC3/Y9ZqIcn9a109daz2HaV/dWbhlyNPgFKwFMN1AkogommudCf/LQMnAN0xkSDqlUcJ5
GeW0GWd3xeh7Dr1qficEt3+TE+crNSYcNavDWKv6HvuvSvoglY9dPn0rrFDt6aN6t5XVj0nYKwop
VDWCXmrDu3SMDOWrMZgUkyt4TBcYJi1/jtPov/WcAe5DZ/Y+DyoN3smrbqYYoHKJvCkXt07pFYdu
vGHusBw5nzwUjkeCDFGsG82V4Y7gg8BNnDu5D8nFxgMW7tvhDn0FpDs5Og/rNK2nbBvSk41PoT2s
KK9vFxxzEVnOA8hhCIe8rO3JHgNvR2YjGcaLl7/YGpS22eyrMktXIJ3VOWdVLgKKwGrnMC95c8LN
WB833S2s+ujHn7t++bFU2TBz05rhOxEmw6u12hYP6Ops+6Cwmkd3AmKZgBM8aNsWdeZGLs/3sIFn
mHOR42VAkhAQVfZZYN6FKZEFgBUi9kvrmDDoyPTK9Z5mQlB3lEFB1M81fQNe5cwlb1LVjPtKef5w
ykdVHOYSRzwCjC+ZcO3HAFQsEYvuX1lYq+PqWP03XMD1fb+ADAcGhyxTl6QjeAUtGxKZRMUC+9SX
mRUp7XvAIwH2bmOzUMoKq7Ke3WJZo3zIWMs9xSsbQgCeZD9X17rqt5sM8Ay9CMX3Vl7c1K6A+86d
8Ni4nnFlLxT9FuhUD2SSvHbGNj+bFk8suYOWOq+FN+wXol1jKZ36XKfrPaz+12l2lr0yguEECJq7
MedHZJSWuX5tt6p4CBe0lIQKmg8B0olPUAHiZC1rs9MekNMg/fBIzsrwpIAv8Bv5lXNkqLnnfxUv
pdGUx8q/tKE2i/BP0KPZU+376nUBB/wyaUANWitwX0jMdbeaTp6jWU38TeVDDWashzezrcYCAKds
vk6VXo5aQBLxJeljigS/iqY6Bay2m6F+rjb1YNelvKPQTr+GWzahTJ1epeO+h31PklZni/wKK0T9
iPGrup2tcvmpqAhh9rXL9lo4WXhIS5Efx2DzjjTHc/vsaqUyDbatiVP2uWc5bm9DUcxfHDG1n8ii
W/Eg2sGZODEV59vlS1B8jz+IRSc7VcqcoliOKzu/MWWiSgC1zE3Hy+7h6ENm5lliYgUGjRWFijb6
qPuElo3mxaoC+65y8y1yfamubRoCjqaRV2cr7b6bU7o8IA8oz4CE6gCf7O89V1S3g/KMpFsHAMVm
GF/SpkuvYUitkw5Kjbxjme77eqzuxomrrfy/s2Sxi6i6SHeHRemE+pT6kI1IgJjA1s9F1Uy31UAx
w8Ejz83dp/VIdLauiv4uQIoRFQOp5ZF0s+zdIPtkiTqDdR8b6a03cpBYvSlMBDMU/wz3aqvfkRku
NzJomqSQ3nA/l4uMc8Rc8eiVJfy1fkH3QEl2O6VROyrvC1rkcA+eDEZX9UhR5jSl13Y0SltEFW0W
HKyWh2ywqht3QQZprtZwKilVoItT1uBzMFPFCVmQ8dJzMLtOW+FdA9z7cZ5i6wG8DKxDjf6HFozC
P1LeJn6gpHwvwtY6pYUVnJn4tYq8hb/hkgA+T80VI25TlHD4nAOGviM1Alp8r4bAeuqUKTa4NedN
jHZ4HeRyRv8yzctdMVv7C51bim5+HmVjHtzF8J46HEX7SXXzaata65sfyv0YEMoT59NmvrsdunFf
W8196mTDgSFUfVVzt93CR8y3hZuhUMqK8eR1kPNR39EU39SdurKLTd+hGO6PqFEvghPTilgB7CtC
yjL0ZN3nZQvDMxl5CMNwQrXXXeqQY5LXMDtBUV0VNaeujefkgO6pOTuNvRylWkQVpzUO38Ky3jvP
WSH8VszKl7UlWCRBYb0Knkg/9jCrk4F1WJVl7mXgtI+82fXVhr4Ndf1QZXHABB45qa2jXmxOoltX
vEyuNm4LOnq+Klv6RygBs0jsNA1jnSrw4aXiINTDfT0ZaTu89JlhfxGrYpX37XJ9xxTs33vNBrU6
Snx5jpraLOZtBltzHmVQQKeyCSl/Ch/TSg3f5qXOHheQwZ/r1lbvxCLlD0WRVntvEt4xGGEbIxQ4
GJo7+NwYgFedPG+C0u/yt8nbcGFULuH5qYGDrMC42w55dTNd7pnlEP8K1cJeVRVdcSxJc4qqklfE
1kb/2BbtyMnCYbpQpKgfSrWZMZwiPg57KbIHyyImgxerKt5QJlpX2OEA+jtcKj86o4D2spfJSaY1
BT1cOvGAsiNfdwKhFnxVqN0vaC1cLIOyelxsF7FDW2iXbyV4yy2MMTuklawADgxHpGhJu6fcYuSo
jdD+rBFn3AmkEsiYmhw0mher3oUhb/1+VtQ/yKVqPxF6RW1NaOi3uXVJwVFSD9Ye4tL/amVr4UeG
CXIdMf4Fzw4iFkyFdlim5ABzSRsLyLQPhVTqDB9QBi8uStK9Wc8hOybGYd72FTiTuJVukM665zge
gpIDRGfRoJAQPSxFp7XNE4oF/dhnqC+jFM2Pd4S31Pc8HVV2jTc8W/dl73nhbqUKzt1biIRknFlB
e5zHKXw281m+WfbUHRcOez+zHk8ys4WcbtS8ZfdyMyuMsvMM844YcGbdCeeLt8CDjJmb5ib357aJ
czN8I1YyWKLSXhh5Mr//ys6bX1PQZByNogyzuFQUUR5mw0n1zhgn9g2IK++QiqJjF7PxAJeh2Qta
QWcnribmmx07T/tV9pmvEtNv0mdvCEZSYYJt6+LGqgk3WzbT59kXXo9VMVzqt2m1g+e6H8WtWgf+
4PlCTvNntuJ7yrZF8jTCw4qYRz97qpSTfieahdhHbQt5QPSiWiJS+uB5LSiIP4Cr+l+baqjGWAl7
mg5mqMNhVzCWD7FR5D6xr0g6EPwwEXrfPBQfaAv9yUBM1o7VrZhzyG8t3AbKGFVksPcgXz4phm1m
EjLVUIYIIpR2aw9dEnWFlV/X7SJul9YlVuSyXdexXot1PVdpEzybva1clI6ha15BbnUiJjM7LL81
CHCveZUbcTYMMU8HxoN5O5TEF5BQwGUoGcqHob5a820qY4SqtGXNQ2q8BGOFDgHyDQq5zgTPq9Wg
OmZ27902xkJKiBth0SgY6RDyiyvbkP4LopOp3AnFHU2CbnbXvd8Tzxg1q8wHkgWnkKkc69CD05nF
rSajPPFCAg3p/TQQInaVqyMXvcqNwPD/NR+UULt0DuyEFjjvU7upM2E43n1vpNa5s0rx3cpNPF2T
s/GFlXU5igs/JKIWTeBhgdx9hGlja5AeoSjm4ISfsR64UdB6vUxapYerec7s74rF+7atu+VnCBbp
8BqJFkWjM7Hk5YMzRqWUnDlnxDjdofKmebo0aUPgEruvScMvQar2ylm6JhajaARiDleOyT/jMn/k
cv8Z9PIJ6+ZQgUUXvzVI7geaoocfG5fUHCO/79DkbDmnnyJD4FOVdIqGsoSJq5FpICMl++77UhLJ
FU8rtgu2aCucYr+esumupfrVSXAdZpIaYegUiHkL3clWTPPX2VK1F4tqlVeGzlCnT/mywiTz+DuR
J5BQxovR1+e1rh1xYGkJNSe1mUgEI9/CKeonlCuXeaFy4wKD5G8dTx/BKVy7QNuAjjx37sUE/iuG
1jeF3xqcoUnQKLMfjhFKktLTsX3XK/I4fpU1NuzOfEC4z8DPhl5FFa1WUzy5lXmDRqq8M+sC9y3l
t+o3dV5/AWn55cg5vET6YblxnY+/nIFMfOp6pr5R9uVzlpIKHQ3GFqJBlj1N52tGSGntEIGeTFtJ
/6RfU+oQC6fnbPbPT8uv3N0FXoRmwuB3sfqBen/MYM06y0KrcQlS0Bo6dxmuJIqSJPPsab9V5e/S
9H8lf/59ORtjoUeGFQzQx/ARB23sWhSGjFLtfJ+E6l4mb9zidvLC37Cyf3slekIupbNYjv0LOPYn
UlJmrSjbTEtwkzCPCx0a517ma0wumnP64zv8r0xtT63kr3/kmP5XJuoXC9z/J563yzP7v/NLpx/v
fzG9XX7iP/SSaf+L7BWIG5L8SbnC1/X/6CUMcfBKZDtgmzFoor+Af//hlzz/XyZ9N4D1Bj/1b0fc
f/glz/4XrBIR5vwMACkv9H/DL33AH5Ew4dKGwiKQAkQL6vrXR0MPaIvTuV0Sv83vhrbNEl326tAj
wtgRd1bHuI1/5zn78J5xzUvU5UXBDydP3uUHJmL2gPJTJsxk8Mfi+7IqRrXVfMATs9wvCIB+48b6
8PT/cTmHF+3Cv5B7+DGFaUKg3lY2uFeDK+EwOl0XDdZW74yy836D5/7tpTD1YM/manRh/fptpkA9
BqaTMclMQRuqH+Zu5Mw6DSODWJzkT4/Z31BzH6jBf38uMrxwfF1WrI9f4yiH1pRmOyatPVS3uT3M
B6Zs+1vPgfkRwtrbDfUlgc/y5uEGBt/5zfX/7jaSwUezG21Qf21lWgDPPUWTJQtkIK869EgRGsTh
ui/97Bz4Mv+/XA8Cw4BVJWvn4+cN05UFWtok4qLg/xRsfX/jKXu5MtYguArr35UH/e3H4zI0YVBz
+Jf2jV7OIVHmzpB0vvB3oaj73QRoG488asc1DOrjP9/Ov7sermRaTaArefMv//1Pi/RIsi5lH3pI
dKAQJWeeeW+sdXgjray/Wy27+y9fCwfampAw79L2yqwVfHjzazeYN4dTa9JwbryvMIbscQoh3Oma
4us/f7QPnmsXPfav1/rA4oXW6pWN3Q8Jh5zxVKGgi5G+M/VXRUNOUjbfZpl1r4BLHgJUh7fdqsBW
ujS0/g8fmgcWPTA+X7b4D6PQWuqlljW/iGYI2mlfrC2IZ3G1zP36+psP/YFvu3xoNEBkB7Pqu6yz
Hz40ospt7RDXJtWqvIOBTDtyN1M9TrqtqfEgWjtyRqxnoOQwPKYmG1AxLv5mwPq4SjDOkSpsUA+B
mf/iOPz1serMKux1T9qcfCkSAHsrnr+Iw0wn1uM/f94PDDeWRhPNAzMwLwtJ9h+L4fqhttEohHlS
FEu5s4rCvetgkzlP+gIfQZj5p6DK7WTBArT95rb+zbV5yODPmG992O0PO8oCElWIdgCiqReOVaj8
jps7K+CyrIr7zHxbOZhAMiA0+OcP/ZdvF7soxDR7tXGJ//ioFZprmu/6Ma8TjosDxY7MsWTUl2fd
a2NXBCODdosKtF8ab2dnaf+bNeOvL9bFN4+wjbgG1uC/2G/7sArNEkgJ9tjd9lZmbxH2JSe28Y6Z
2FlIUghsDq6wNVNwpHZrvC5ROUZm3v6OYv3rPSAeCBEIGxJ6GGpGf33QxropjHzqu0SNXQ9KVr5h
irBjIJDmQCp+u+tD2shX0xj2/3wP/v7CaFSQdAaECLi/XrgrZlTjiO8TrzTlPgzbMKlE3Rw2w25u
M/CPZ6WXi+rydw3olz/4T4dLnniHIwMioMuMZrDj/3phQ6emWeigTXCtkbiryLcxAokctxiM3ySH
/c1nRMvC+4vgiM0v+LhueQKobyBPuIG7u17z0N3jG0blLkM/VqNlflqDMXi8lC/+5gn/65UvvYtM
iVDnl3DWyxvwp23JXlcfqekqExt9LMoQ0X7NjOql0459TB2/S6a2e8vTJnz457v6cTt04E4Dk7tJ
oQgn14+v9Gr1oibwMUvcfvDjcg3MxNhc+yrQ9oOZheL0z5f7Qwz0681k071k/LMxIKkMPzy+RSus
kLwpgbbQ3L4vBTww8X1gsz4NXMdApcN1Ki5+g24p8+tsC4sbXwj7dZqDIemLP9T92jmBm49PArfY
EdJ1/c29YIz8y+1ACcZ5+Y8xiMHvYyaeH5AvnZEBg71ONTI23GXYvpkE39Q/qRuS/a0fto26lqoQ
xlUGV2knZYq56LC4uV0fOqrkkZ2sStWPY9Fug3vxTxgO1u3UKr7NKXKVW2QKjvmYgmWGsTNACcV4
0Vz7XKkmH7npfeN+WyzdNkcjq7Zqp0c9iCkq4ciNRPp1up2D3JYEfJLvtWIw7cZpL8q6lrc2gOJ3
nDgSt9k05tlN5yxkFKUtHtq4ygoyBEsxTa+50Gq87wQh+FHDo1ZcJDTbp8xWcxXnyuY+0JFXOYmy
aywfgBkUHdl5jTaoZUjbk2ahjacZkvG96loFodnoLzpTzRAHemjceF7C7JmDilHEPjHlu3bp1iAe
0lA09xsqqfkk8j40dl0tvYXVtRPXPS9htheTpJ/KWexun7sDXXxhHupTn5Ugp7SEjfNhI0v3yywd
A2OOD087bG76DdyuX87ZIJSMFjX4typA+7xbOZNgMyL2DZAsTImqEhDjHRYfquV2TtqYYVThDIHs
K6wKxczFaozRefzeIBQwE8cX0wtm+tEClZVYLASKFXUqx1J9V3RQ3eJt99b9KqD47pZF9aQN0fk4
74uCGtNYmx2WBOZ3caqnwr02t36K6Nke+tgKSv+2wdP400ZJDuc+oJI8aQ//acznLrqYQNktO6aw
5ifsgFtzDTqd692MeK0/55khEkPS+XgYXHdC5U2rBMmbViGd2J20hywozbxbzCD8C2+Y+mLXUQ1X
JsCJpM3htYN97vM8IKTQU351Jr0qM2MejHHPpmunSbnlfXawJWEaO5NwCEyho16vlJPNeSIgxaeT
By+20HvcOwUOVrOdT6GJs3dv6S59D0OxwisaEPVlWA0roJzIQvQb2/KENEqn0DIdA7FcMWqTQStS
uUs9Ui4IYrKKxBkms9nlrCbN3hnt6sluMlKahmFKM/L40mlvAw+2n6y5FDViZRSPD8Zqj4nlVuoC
FW6FPEirnII7XITBcrI5y92ua2pnVz3d64/KswUFu23Y+omhjTR47KZmuEY5hokmJJCIKwyrDnZT
ucxmbEqdNVGTFzZVNNpcDwaQZnuYXSe9J+BolEf27bIluK/EM2D0Yz+gCOoI/WrYduAHVUlTJ+kc
5bNJ0gBgdlBm0ZYbhOzZYUqIgkqbgUHC86girmvbjr3Omo2ozHT76mUjewTToXDwIIS62DcIVpb7
3ExL48HKa9mjANP1g4MxRBzs1uj2Fq58mdQF1BRfhzGH93jDSWvgAAI7042F3d2s8PuPbWeZ1Tmk
8O8anUw+JJaumh+qglaIJzpy050btCnaKGWClTMxlXFYmD7/urJov8ZYY5ZR5faziNPUVi22dDnr
RLa1iyGvXxeBosDL3soJKV6SbZTqidppQ2oSwvy4gJeF0bQFBgxoGdPVUdzn+XDxpKZuTliDyyEm
lw4BZEaNfDuesXEPn8H/AfqnbmyW/VJRbRcFPZa7uxkYv0jwZHf5uZJrN52QyzQWN9oP/b1uMNzC
KNXrund1Z9IzLUP3dqaRjJTXpXLw87PYtAcCCHzvk+P2LpVHNab7WGs3eMeFns4RJaawyCTupnbk
DcogCWKEqIIX2h4xUKGC9BoTl0sF8h6p1YdK7gdiIbA8+WaDgw5zatT5NPucrLIs72jzbGoIhzCz
7+Cc5hffGHzjmBnz+hCi03rCdOR9kY0MLxzlONLhymNzrExKyQDSUxjVXFXdRRM1OwU5JbbTJ56v
UFFo1WzebpHCVHEKC7ex2ayoyTxdNM8VripiwdOmvPeGsiG3rs/1HCFP8zmX94F8VG0ArqmJDHv0
myb7MYZL18WMZeBX3kDYVaWZ4k6tN7aajLuQXtUmg3s8bPO0jCcowWC/trm/Ej5fzOxBQZG9y6zq
yWMMjCI7INwkGATtzLSzVrOyWRjJA4t8mS5bLDFDzlFX64Mi0fDszWmzAfWk02OnSH8jk0Ss5Fc6
VhfpErEDy4DKtoNOCeLA7+yLL8O4bT8baasyMUug++O8pagXxtmCDGhyEl8gQsnbBciRGNsLj2Up
s7byZgsHSAYLk9m7mbvTg+yk7k44hLvkwomwj5od2LJTlvjJcmFYZ2ezHSIKKmjonW2nQb9PS+D2
aEUHpmKmI3aiuWn1Eq8KHnAXrGSz4A20cRk6ckEblBVMGrwf2npd83q8Nohzf3VzclTwxzUh5PZS
93vdDcgXVStJPqjCYsPUuYgOe6xBjAxZF1u7q4Tv3fUWbu0obL2FQD+jCnL+o+5gHdIVa7TMxzNC
sreMsA87sf3WvyX7dXyaKHH8Pmc1xnE3xxW64akns54N/tVdUFrFArncDbsg1YvVov1X7IeYksPe
7IJYzVaRAXvXzhZd6klUpLagMq4LbOFjUuphvCHyZHuCI+2/1nq6KBi2MRgetb+m4aFDV0viYGZm
uOFwbBzEHJj5sxy26q7d2hoLuGNtI2KzGnPnIurqh24dfSLiY/aSlLB1eVjajEA/HmtnV5eG60bT
eAFBNlKbdoO3VD8I6+5l1JlznkXoQ6r13C7qMmfajD70+kF2rsxtVxrRY32Sjhrr/bqF1dmYTPV1
7fCAd5TEkxbiKIaFmhsud51uGkE+RpA9Z8pf9pbD4pKseWq+p5OxarKIpg7Cv2b5xZbs5kdyZEzA
ILIoSP6AVvXjrvF1vWNiCs5tIyYj3shLe+icmrs1BiaCJZIMBvOGQolx3OP4DPhYgx1mCT3k5UzK
ntmghSShh7Imx7a7K0E2fMEiu1jfW7eqqQdXitWr9obGOfYW9bdYskOyH6xt0fnemrNOn/usDl9W
nIcYxpEhZ45Nxrxb4PPLgYvsSdj8iXDG7kWUYqripXEKAheyoc0qEDzSDyK0DuoZ43mbOEsRPDUw
yEhw+lTDDPf++jZ4cylxcOfWU0PswBNpF2OLZbmWn7euXbs3A0D2EDrTZu9DorHlTZN6JcLzcM2I
fKwtVTHSZv10PW55eT1Po9vdLe7Qn8s0IHe98ymPQ+va2etpC1aAoRBpxXET0quJnwKvIcDHVlOk
3cVDjnuRIMae33GwFyTDZXGlinrY5+kk5O2wGEu+D8SYb/Hqjct87GgvwmYx1lV+1Bla4Uj1jiNP
dRdsqBXkelG76mX9Ss4kcSDqYhW+YuSdkJUMIS552p+DLd6sYPoeaunz+tOcIVFn1fWVxXltPCCi
lEw2QZodCeuz/d02dpf6N5XbR7Ei5MQZMBLCUJnm+Crs2fzRTRndEjpLvZjcysHerXNDk92SOxJJ
CBTIk1EWBbQrgUYirok13aINx0YW8z6jbFb+LAnB6Ndb0ZMjGKGO4oH1w34l58zZ+PVyKw/5A41t
ZPWpmHJjC3fzgv00paev7rryoexR4hLuYDZHa2RjPHY04SxIJUOuSXpC8DYVjq95PLX6IXJnHpl1
e1Y+Eq0mvP+dLhUNmivsu5mjwTwS8ill1C/CIEe19mlrWXGqkRjol/Y3G1HX96UCizmMmpL7CD1K
c1PUaTgkqvMLO2oXu/5cgms0u6kaeEOLYPaxt2WrdRo6G+NvRXVeyjhpOn0EMDA70YRKUhGB1Pfh
XowUtMVWWeWSKU71DYMwMamnACHHwRhD9AG2U7nTnQ5QMcVONxWXPKVRMIWsK1M2tXnZDnqh04nW
wiByeWqrzwt7l9qRF+ZHs6NQvQmzg65WYVnM0VgxZ55VbSxOYjHqrVHH9Bot9EPfo07znzKyZM7+
RILBvlpTTneeodZ967jCQP4/MENaXjEbDGdicnbCVVS5hUN9bMRIzNmMFOOlApPAZ+t3sxWXuLyX
A6JylxvK18qDib4MWJGcXy/pMmt5K1fQv7MjmtG4KguiE9+CYNJH3PbtnJR10bwGdFc7ewq85Q/y
IhRvijPP7BWNb3e7aoWCixzBTkffptlU0ej4tYPDZNoOfjhNyD74nsShyTNTxqpRJa3fc41mYZ3a
k9AeAVuLL8UPvtPlIrFs0N8OHQfeqKmX8KyRTXziFDuzgZOTFZmOx1tmCkuVdwJ982mwZEjkQp9t
uCmIJ2AotcVKtpq/rUldqvZTtXQTZ9fVJerKnbkfyH9HhIO+dLY71EnOyOprrM9LyZzAj+uw5Fda
5nsEw+mL8Gp3wBwAihm1SIkeZsdI/bjp2TGTYuvtjR4kQi+zXKXyegYxsONLsclzJY2CxyRzWP7A
V6nlnkj4Ikes5nSGr8sfjiGpA0gL1omRLqd+UfIKNkwsJhI3xXjuBftxYssZONLhpq+tuogRO+SP
ruwZGQIo8OeaYi7yZLI2SGY9Ygxz0hGviO7FSD6MG4anoGCBJOrc6FG8qkLtMXUP+zlTJK8barLc
xLQVQj0XUXAVw4gRHIsFwaftK68IKpfe2PNeOeR95GFjvmLSzdd9n1v+YzAuzXXhTFo+GDIP0GOR
kcWER3q1iiwzmCzCqAp2PRssJLuDF/KenHmjxUVQoEP+0uw7LGwWsewMBdJPPAFwcSVkrVtyguYU
rVot8jUh/n9A0rpM3W0e+rM+daR9ZXsIL766YvQaHvmGeNorq0cIdmDR35a4aZCRHCTFjCGaIjKK
+EbT9JE6tepyQG1JJGOzckZM5Fs33M2eGIv3uigzt+JBYa3ezXwq+BbL5rA1S42LAIayCk8Xnk6j
Ny1LfXS3acBIXjpGn9SW6W6XOIpAgnt1wRMNcaTjkJJjEnKCeuclMKoVcR4V7ae0bS5+DMVAF6u1
UN82qxNHDGWsSF5Wsich5J3fnWrcrjMxbywjjlus18Xm5WY85tYlrK5qR3NXMHao69Yy0VcB1FMV
a5gjBHQbsAzvxqxNxakLrHJO7GrpH1JDjXNMdVE23jWCHTxy7dkubomNysM9CTekP3U4djKsSxnU
JDXYYb+vmY2XndeGFJluYqAPDPW0ZDRzMnu/IEzqd8JW8id+Mf+mC63N2lP7zC0xBidjx196b+dx
xCJgMwMXjm2cJWidM3v86oOBBUlQmWyEvJqLubMx91hnnW79t2CjY+KsnFx4z2qTs8vR2zLPF1Vg
EJdwxQ++trP8UeUOamt3ppNih0ZlqqMmwMx2HXrK+tHKAacnS3E54MYk6SpSZp3ZMT+Dm2dyi9KM
VctmHoWroG2A3Upy+p0u6TAj0YbPBhOYiJ1mGfIdIbkdr0uF5yCh1izIDySrk2hR0F/SoJwWKxkX
0hADeX/EfiQV9pmRo8VgZce1qoKL0lzB5dn86K4s1/kGLIEkElaQtSDn1HXVzuwapFZ4raRFHhzR
eBGMW/Ede+V8mzPU8qK2NlUUFzgti0A3sFbkcqg3FDhb9mLKgrN6aip1PdRZ5cWdkfvXG1L5Ki6J
GfhZsPK+yskLngcxKieWfVrwCUjpYhoMuuGRS7r6vIV9+2K3SOMi+srTtxwbHImIIeL/Y85Jkh1l
dEkLISjPv2NC3PTRWwqp7sdhy1QER9h1u9KRBGsgHBxYe7Zg8FmXp/G2JJlojeXcDq/0zflFLJnM
3oWu/Veypto7ZxuJRC3UpeR+bLwJp1AN6nLVAtzkiZ277nWZwfUeJ8/ailPfEyQzsOV8dsiQzfF4
rdXz6BeEa/imsm67vgEiIxSFLlbD4QdPGxbMQ9v1mbfP6748Om5mQR+DlU2RvTk/oOsOHdsNIrTs
IqMusT8ixUQFHbUDg32EL3C799bSOelSV292j/yUnUGYrywfM2Ef2Ce845hqP4g8nwGCrvmg4nnn
OJYniBqZRoCGLjnm0D9v2ShSFXNqrpoYhMxI3NEGsfkf9s5jSXIsS7L/0nukgJPFbECNujlnG4iT
cHDywIGvn2NZZDKzpaanZjUj0puSkorycAszGPCuXtWjvbXxQeM5lN57RkMGZsfmP62105sjbZRC
dnWZFlpibxyiSOy0PfUZ2qYxnvaSTng3JYowZm3uy1q5ICdqFGUYWYXWgPY49UFLFzyjK219uPYy
a3gFFCBNnqTxNA4nZZI/R4KmuYuEyTLKwBHykJt6YR9Jfsw29tmhxSyclzNXrMMgeTQNWw4TMdZs
AoYEMomcWBTAd9rv31lUtINabaBKuBbsXdMQv3NhfBSXUtsWzjHN0DVoY70aR6ot1VqY5s4oMZWZ
TFETcvE7t7qivl4PyU1ROMkvS0pShUNvn7cBOnTORyascY5a9j2yC74pW7xR31bAImKVGvboFV+Y
iRPGGLDZJjbAx+g1o1SJHeZW5imtreIyENMAdqigIKVkxBZiQr6zOm8VU/MmZYB3QjOe5vvaqqYV
k8xmYsZLbKX2LIob9grdSmgOwqyqXdGj4/Ebeu5DRV20z4nM7mkPrauVIE7V5L4rymU49iBj6iH9
dwb2/ATQVKA7TUHRqJKuWYQSwuTOnUIhEaMD/IQ5jc3So3FLMLjUbaKxBqBQKOKiGy4y+jc8qtJh
NMwUETpwO2xmkpa+2hVLJ8ot+BoHRFwCpBSBt7pJ2zFFiqJW8Bkth+WVLRMvSbcYXUO28vm11wVK
g2qmL6MzkngzcnMiG8kcQi+PJuU1oLWeZtgO1TjGs71OKJJJq33n3LAQlSzyNvGWa42L9VREc9GJ
J94dCHaaVEIeY1UE4HLahqPVcAQCwlobETeEa0Zz3hbgrRXtkb7dbFJJEmVt06DEocqjtDW7mCWL
ajU7ThYyR4tNjAoZ7Rblveb4zERj5zbxoGRjm69slWJ57B2n8TQU2YrVnoBDuJaK0Yfc6KfmJDfc
1CNCSI6zWya54lSTDDZ8XHpdhlBVWvGGnlswAW00Gfogs8SOBis0ZRJw5RRJQsWTna9ptTOMxNql
2HAU12L8eyuumB8vluT+jtY0oznmpZycee+Hxc+xclxio9Eg7/JQiL2WXDvnlySv0Z/7WD9lK6RH
1zQypi/IUVkRoHKRURporSekyc7bcYVaQRYr5QYEaJYkxb2TVClTSGnPH2nWVAYJ1tiS3HLWpucl
s6XN37Z+4ynLNshvB7t7lZKGcXtFd4iDhL1j7dtU5PV+2hNVdoF8ZYi8OMzfwVIrjENTjxV/yGEq
uY2zqV/q1NKKTWjG/jILoT7qG9FL96r1jjRtLA4ZnEQtKPdJtV9W35WTt9ajeDE7zY5MYSMlOrEk
sd+wqpVeKc5vWZilpIIDNsjagqNofsVbMH0u84xOEmdx40s99LCoEtvKdqSNuTvHSCAaILmS+X90
ytIMmrpJi2CQ2HBFDTnEQ2FaeIidZBP2rupX495hMrrWEI1mfwts1iGtmvXJHZCv5WEtZaEErZ42
WbTSaqKeOf0xsZQIcvFR15opvs/YT1CMVafy/CMITZQdH6XVW0+sWxzDL1f2j1Ej+L4eWdjl6Z1a
WZV2My7LtF7sPG+de7qeCuukF2Y2vBuFQ/dfoeSoy6wm+1sK+CqoSLrSmv+Vvek/7Y9hseFEAMFO
Pzw1O3+xN+n0/ZoMjYuvkX3eL4NmXuRFdQJuclpIGG/4Lywo1/3wn/bH2C9gxuD0AeYCqOYvPpti
zbo0j4F0ESDhBs06wdeJcO9MvcyRjtLJwycyRL9vrf8tt+2/tNL+qUzi/7eiCXY/f1jg/yeoy31T
fdQZNui/tVZcqyl+/4m/N004v0HTAW6sqVfvrXI1PP8N6aLKv6lQGvCc29xBWTPglf8H0sXmj3S8
d5hSEZC4BfwT6aJrv5lXCgosd5NTzdU29m8gXYBO/elawRXGa7iyGK62Bhkf51+uFbuRiKXSu+K1
Md/VIyxF6kjaFqlnZ0qSud1OdGiSryI0nVT30mY4yRG0ZtEQ2UqrHk/iNjaF8g2+ulOiWaKdZz8o
E+c25IuqCpwki1GiGL9iv+xkoguN3RvOBwy7DBpKmSjiYm1aqpxWedmk3ZBXS0kCKelY5RRlPEpn
pgvdSVy2+E1zMgrCgh4xAmVHX3piEoBvGsXai1kdHuxxto6Fbtq32pj12z4bC/2Fcg+p9Re61EGs
JXN1IesIP3G8Cusk9Gqml0+g6MoIxlnjsHCKLTawnAk0ZZGfZDJj8Y2w5bWNOIvZNUOYs/Zua6xE
MvJUVq745bR+09MqNkO1ZLO9q20uBrCsThkHqzmwSNhGbSh81qUghnOIthDGldosPFuywY5V5pxI
YZJYDUWpfT8n55JU6ZlVDKH5AlE67EQ/n+RyblQyd9P1oSPs7H0YtuF+NWHwuWvWLwrfdQ53a5eb
dlBBNtBDPeeJ4hN7U1bIpMkEeJbiiak862ozvwKEb02iFJ2VBWXSZcpVz9F6N4Gv9ytbh/W5SG0/
iVFe/S7rdX5tYt6VS9ecSOxYJG0GMwFHgTT6XVd6AXs3lu4rmFWrX+p9/wGcvoTxkVSew7fglJL0
eVnhI1uC3YUB9pZza6wSLYL9ccylXmg+QLzyKWWuRpKwy/MipIF4HK6zgwLA+BNb2UpNB9jHqdLK
L9moiQYJ1n3QDtipXXjqKBx+15mSCUUZjaOcL/k7Bk+uGgstBa5jtbX8c+bF/kkIrsquLCWLcNWO
w1JkSBYTvrap/QO4Yc75HUu8CIshGo4otJr3huv0vEnLBMqBjXSCyS4f0X1zSoXCET8PIW61mDMo
SckabKJNVVfWB0l4NTnRXXedZLxSrYZ7IpzIuUpmNy/jIDYgolmxPekkfpgdMiUzSCpPBfKyZdY3
TSZdX+qCUza006l7rEWWfdtqZgxeoeXTy5xmtPsOrbY+jr1pccIEHaG4sxCDtFuzwajcHkTxNzWk
6VOn4AwBCbeoTRQv6YhKPa/tD3o+ohRtvPldTRBpcBN4oHcstHIryMnUkZ/tzVLm7Z3KN/TFoneJ
f/EB0LGrHKsh7zGesGz+BiI5rKchRZtxnUwz75S8SJ7I3uhIf2YeRyn0O5JyQ6y94iNhkQjJWpoC
Ga/EpQSQg2A0VMZPlUoJ+ICRP+OYZS2wnqxpPiWWrj1mZd7cdyPqjKtbvbovamzZJDr1/kW66hUn
S4wrhyldRwCsY+dMoInoW9mLHL5tNXZyoAvW2J5emfKFDQhH1XwowP7TV9COB1XoS+FaoE6/21ma
fyHkbeW+HhiPbo1WVAVtrvjuAgdso/jcYoPruDfU+j3hNZCTNkdtOxFblWJvAayLX0Srii8an/Ql
7JSWNqsxk6ynYZkqy1NJ541uDli3YkZSCvxA0hr7QzVWL4ujTRB7AEp+dfVa39osTXK3NASONM4d
GqCcEdcbyriQ+OUxgbeVqfGRCRE9DEu6XIZSrKY/Kj4tLMB0JLyaSTL0B3Kd4DoExSinOmkWO2wN
ZYPgav5u48QFbIcD3Nne7XsNkI6dz3xS0BvsJ02VqG5LQBWj9ikTUw7fWAcb0qTu4iUHypUoS34r
WosUtMae4S4uparzdK0Wt2IQCafMgU0SfnAn2fFLp8VbSZDG+z7VAE8bfGy0xGi4NwKhIpj4OhDV
jwrXiuV1M/c2X/BF1r02tfMytPCqwJWQW5QeLRFMAJuCY2SKGxNEbYqR0dPzq46PYiUdWr25Gsnq
fvuy4sR+atRx+LVV9nYuLZV9f+8kxXufTzh1mOCa2OMN57Wbs7QlfsdG/qF3FPY4narjktocZbKg
KbTrAwh/I49meAXsvIHVdj6o3/wK35wy6MxOHVehhnKcg9Vy6mc+takDYtvE3/aUU2tQGhuLqU7j
hupZvEqaFWoyjpnNA6daNtwFw2znadT2hXyPhdheApsUQu21uT7uidCpjW+qOEw3B0HepT0DtXHt
puSllMfkgsJB68NaXZkIFSlt25OXZrvo/Yy7zGbTw4NVmbfvMknmQ2aR5ofG1GOGUJaVgW8FxnzH
mQAEOc9V61XUi/ammAOyH6SSfoV/aneOS6GH/jKWq3IvIb5zb4CqjgA+tdZuVqj3Qwo1NOHLanPV
iVgHCG92JJ05rNbkD5y14Gd6fa7ZStaVeVuvFg+abRR6D4imbDWQGPp6KxW8HK9TbIT8JlH7Z8rN
1Tt2vrYU8uSSM5K/mfLE46kpDsY0sqYzumkLMkxJtOV1Rdy6ddXjGep56rZhk3Rr6mNvHvk/YkB9
ZZE0VgEgAOnGAZBeuXNlc9VUop1XVh2m/QPRBbhMKpibkbdGsA6G1I9f/B0IHXD51LdET7PbdpQz
jR1kq/L9olD0UC1FKjy7ZQb0Y9vIHpxtSGMu+b6zA52DQuerIH2PcbyaGoQThxwnsxbft1GRi8/N
WPIbsVzdRHojdKQDnU/Rb/N6uFMAz6+HqlCmiLprsFnrYgrdxZhi8tCNVTxXdq5eeR4JbUKs85bM
lxRDnMoRJL4bW2ARvIrADgcKfKkvBmr7xHOp154a7N1bpFnqRuR5kDaYrfNyZZmsfaoH+kZexF1a
fpMHtpaA/6iv9bZraiZNz+RL0/txOhuPZrY1mgvYPW49pjTnlvBtRuQLPU0/LSrUosDAgzsGRifZ
q8sWuWGyRTP8HKWlVjhHxLg2iyR5x22liENhMANeFYyBPjS7l+5ptekKP7XJPLi4yLIxVIpcR1QT
03iXpuxJDpuADYhdYTSnU4eXiq8S7kO/5ZGQn5RVhx8wZpMho/d3Kx0/4FvuqWLV7mndLt5niyC4
qzZ9Hhks7vKwreyy99h/cLWWFmOk38lwxKEs2SlH2Rk5yTizrLD1UANLZp62bKrXyzpkXI/WjN/0
Z8a9VP+iHRxW2+Zk6ta4GMhk65TgHUmfORPnZQQ+uZ5PKlUIDgYaqWnu+67t55AF5qxwALbjHmFP
UeIvxJQiDat+0OUHzhOWejI0kp33cIo01UMJ3dTLH0ae278Nl39kM/4518sYoYOb43MxGHMUxfgr
dC7OVcls8y7xK/74rHcF1NnGqr7+97/lLwnd338NoQ4CPExYDNS/F2T+wQHudG3dcx4s/FYHPM7R
olweFGvg1smpMteoNFLbkwlPGguaxmlQ7sAAxlbWPf73sDusv7cqqkQH/nXC9PCr63+tf5x1OXn/
M2Cq/ib/zsYliGDCtGcz/o9hV1J/49qgkZZRmJ0dXZf/a9h1GHbJrji/j8d/Hnad35Qrjg5KJWwC
FI1/a9j9nUD8R13E0q/pbsu5mutlOI7XWfgPV08ej4iSnQ6zX+YFunyFeuAIUtMGqz5jPi2bungb
Jx32ABup87VF6Xkd2Lq64nqakOeZ7uBiFm9Ll0NOSaXiMZ7HqnOhEtQvHbKul5OnetMLx7rNSNc9
yChsQGiE9KFzt//bt+G/FZf/uCbD/vU1GGWf3Uc5fHR/vAyvP/L3mLPxG8KIYTt0WcNcUCyN4MLf
Kbr8kUkwCIIsURmVJCDX7t81Fw34Ll4i8u+k02QZvuc/NZfrH105lTLDvH2NYf5bl6ECcO1PogtW
BA0WLGxyNBy4vMQe/3whxluS5kbb/FCCl+63fftY3SuvVHahKGBxw6USfBeH6pB62wkXpnAh0UXF
zjo6x/WXcZq+h31729/Uj+VeupTf+TeFhrvycUsD62t+5hwiPvoAWtJ+9SgY2KHt7JOdHjjHbT99
g4qwVBfrwqH0xZ04mB/prf6T7ZqzcVI/nNQfyx0MXfW5e8QzdoDhGDiXwS9DDOZeuS+e1bv2NAfx
Xb7XQizlnhqUt2sg7mh6bEbffqyCbIcN0gnrS3M3P82Lx5/0d9vJjpbT+Dzsxb100b4wgXppOEfD
yYyKGyMUEePODuP8gfJ4z/zJb5sDr/JGO1q7+BnpyXGdL/sHtCfAQCTMZDea+JxcYbqYWe2DOOB1
B2HRXZzQ2Ml4Cy/i0Dq3n+M5O1T8tclNersenMv6zFt44t/wowZ1GO9plziYHsvBY33B9eC2YfkQ
P6r7JuIFer33WHlWwEnwJB+0U+pPnhymN/ZjfKhDOpE93QdmFM2/6jjsqFp5pffpoIT4oYJhN57j
Owg1rnSM361dEekPZL2Xu5RmGcONQ4okwTbRLmH6hRzU/P/Tsyjd5LNUjlrtzUdjP3qmV4fLUeN1
LSd8HpVnvw0Pa+3TUjSbLjSkU7XL7tqjiAoYKnuxM3zTy/l34fHibcn36d4K8atEeDkO9WP/Lt1U
Z/uW3/Di0JLiykG6l1fX5m0voiwyfete2wHoyL8JIEgvxXG6zJH9s55Zn08vzj3eqxftODx0lBKR
3Ys4H8LOdHihhivtYFyFpKP8Nho95JAP+7AehtrzMYtUR+UiPXB9TmxnYXxWOytU3ObMz/uZp7pJ
aIIVdeXQ4hOJSr99613FFXfTbSbclA3yDW8auBDTX3YIYJ3sK49LHKZ1KFUh2Zn2NIUzhncXOc9f
fBGlpBG85Hxbea7uNfd5uLlMirvyOxwek8Q1nynLSfLzDDLq8E5zAq74IPYgIQVqIHnMdFkk3qvz
dqxDsCvYNjlh8ld851xG5GP3C0Yt5WIK8G31idoy+E0cNs3X0WI1MfxIqsUc/lPGR6QX0/AWbbdo
58G9/epDgnJLUO+Er/tx7+Nf1Z6mOyqUniAGYlVl48v/hmumxA1bev3X6LMcfyoDW/Fo5Ao2hmXV
A38kl6dK+DU4XByasIhoH5mdAwoNljP5a8GJlXHpykEc6UDxP8Rhe6lJSTiHJBA+zsv8EH81j+Mt
QkdaB1h+veUg9nVQWB/lIbsYj+InU002cA/xjcVtaQjXQ33SI+Ie8i/jSQQqdpjL+IBsaXmKFvaX
6cyuE2nkbDxTwuPRq+KbAJK5G4WNEtacnPGjldixM/x2OrwmRud0n1AvOvAPPpvbo95a/hRpj92B
b7BrPqFNKyMq7900sfzmKQ3dki3tubnV0b9cM1jCvvcogMxwfu+t8lx+ZA/S3oywnZDoFtHyI/mr
h5vopQE47MbkL+6kgO/0HnkEr/WgffD+yq89c5f+YlJe4lW/2u5FCgrdL6IWIi7q37bTKWWzzxoF
wZ+zRK5hZznssDBYHglS9W/4Qt0qmO8Z7fxE8c30qCk7ZwsYRbkgBt4+JinlZa0Mr2jeU9pSa68A
nRR/xRlNVqH2MG67KiV67g7s84PiGRVMedOPlnqun0S1r17Gl4zpCyO+vaOuSqaCPpIpMDW9d8uM
LDz+6LWhaT4PRejIL7ToNTuMGzJhEDrtoEzU/vY6Oj6WqgZe5351Pniv1wcWYfZufpgfrGeuKa/m
4r4Z7uXJg5AumW53GO4K/wEiMFk1d6sZi8J1/k7tU+LcJZI/v/Qv8h2sjCmU1WCUQuq/olHydtro
10/SrX3f774dH7NXRYTE5WQl6R/WGZ6VN76KywjQEBEpns9Kco+8fhkT7Hxu/W6NT2MFFVhYkWpi
Jpgkb/niYB/Rgli51j7zYTn62T2o38AEA26d2S9yIT/y97yWXnqXWobbzOHVm+RL6YHIf3tWnbP5
yTDv0iYaTBSmpntuGyiRXm2+aFnmapEgZacILHKs+F37PFe6z+0Nujx2Lem5NN3qzYGmxAxYnbNX
uX5VLt3wriR7Ujdjcup/NMz8ov0yuifnYhTH8VA5J12OfNrJXL5Uo4/Y9TQFwfwFZcq8mjA96nOE
q78k2/d0Vko6/1qW39wng/Y82R73do/LfrG4rxb8wd2Iq4YRfSpMF8/iLQ+s2jW/esov7fpZz/TQ
LKoXieTauR794iHOqax0r/2bkUTDzGHcU3njiU/73r6x4Pv5w5k0Xk8p6yf/MZzLw3qKL0D2fPEJ
PnfPr+JDbT0zKE8Ednok2V27N3m46O/pHiCrcOfj+Kndzjv9aFAyOrmL6Ra3zckWvnidjVtlZ/qj
r4b8W2cMY6G1RPwXCjXlHahTCCyuBOU93XGtthm5QNead4YdWEUk2n2eHeLNH5vdYLzMqpd8j3s6
/3DOWlJQV4dY9YslbKzokB64yLiap7Neoci74y7zP+xduqDjhZg/Z/MQD7dycyAesQz+N0RPWf+/
2IP+H1CHol/Ntae+/yua6P9F6NAVF/Gvj+MPgOs+ij8vQJXrj/x9Aar+ZhARhjoEBlK/dtr/4zSu
mL9x1L5O8izHr13XHJP/sQB12HJSlAdNADYGvH1+CKFnSP/Hf+jWb1guCEerYPT4Gdn8dxag/CB/
1R+25aw2+WtsXoLBbgYyj3U9rP9hKuz7tSBM0E5e3FVq+hYTfutwsMuTDP9Ygf7dqh3UNvyuGW5h
zSi/7TwmjTjixQLvv4MouOJgckC7eVKp2tEWa/n7OmX1Pp5V8dbMA1/7SnFekypenqu8p4Vc3h6N
FmsgQfbR76k0eMQCakTzROPKqlnFr3Jo8+OkF+nrjHXnPu9yvwZud0Kl5pQliiWwuqn+UvWVDFu9
TM84kCDjCUO6i9tBOrW5xc7UtnoRGtZc7VQZr9YqzO6gD/VnJz9P/BuK5J0WuhDf1dec17dOcZvq
z20cV3fNNgkcltW035LeM8dZ/8ZZUT3ofbZcUKsy1G92PDdWqxifyTqp96PVbHdWnpqv9SrjJYPy
UkUqu1KaZGfzLi8xCDqTORxyGdWQSWw4tBq1cAaufTza+IbGHCwEbCLunaUZdgkGHQfK426G0P+K
r0u/iXWheJR79+Rso4mqhhAXC1sx1d7IB+dPo9XSjyoRy5kCk9n7pKHWHit13kJw14M/Qi8/4QOL
I1CantkbX0rB7XiYleW2tozlPNGYdYoLVfFiHTNUo2e3Njg6f9BkqOV4X+7mwnlWszilAUi2jyPt
qnD5xhKDcd8fGvx7fqv0BwxqVJB3kHIpw9tn1/CabdaPEmVqZyfF3Iclb4kAUtdonoQEDS1PXuat
pr/bxB0vzN58yjPjTciJcUtgOsZmZ2mnJknbKM6uhGN7xetD4ZkerbX4ivO2due10naFsUkHlV10
oHVa83Ft2yMOQ6wl7+5MaVTPszbMND8PP1iKETfLdlQu1RoXgHQb2KC8LgLL7ECBzcrHbTEIETT6
UN7b9IR4C0i6Hbz5OsJPx4kSfoc3DcvwrMzW/LxMvHFTscovGq4nQy4BIllVciSGyShWj1OoUhjn
I5t7JGCIzQualOwZgbo1umH11EWdDzCQ1dDUUv2dSJKIrk2LxD9a+UzEegm0IdvIrQk10FczvuSN
LfBG2/ngDiIHoyPly1utLrjIIa5emvqaPoRvTPPVsL7I/Ii3LVi39pWGXtxr0PnjdWAm+D3cIwzr
0jnXkAlLvoaw1oaYTawZ43O1BhiwiQUuqnWgzRfIIh73oAOp+0TPIld03q9HdVJFiLm7+xp0Dimz
QpMFVW/KE5bubh/HmaxcPXrEqMpW2YMf0cIkL95mwKJo6jX8csynbOLz+wWxjKrGdna+uXqgkVKG
2ePVgynbNL7WX4Gsa9178kxFYN9udZSyBfB6uUmAUZvvm53iTpdXyQnWmXI4Wc0RhCchjhVuwP1s
FLQYWwKP4raZGBN0iztQIRkuQXpM7DOG5Qp4zkG2GuLYTZEHKs3HR0PRaaVWdSzus+I8gpcXRw2S
AN4CAjq1La0cyGNV2o+zSlCUsPSunkf9IyW9TxKCRCodcJ1XKn0bAkIVR5uW8QcJ5HKQlPoJ3fuM
ApO9UZJ03zcFltB+DCilUW8sXWpPaZqke6lIHja6FtjNmJe0rjLPtjqc+3ylyaAuJMzmiYwVXnrX
EPbgd6sFc5/iRF4Pe8SkmYtTrMosvxLd+tSLdX1a4N/jatWtB9wXzHiECdm+xEaQj/PsCh5Ep65y
dL4TA0MgLXhL0LSTDIJAvk2U/DNTSTJJfbBaaiiN+nsi7UyT4jmzUbFXgDBfWvGp66rOqjadT2s6
FruUDTIQAimT7smGbRe6WVEKW21fSDMrEAff7dSNHN6Twcfy0QZkoOIQNES3h6XG4r2fXyTWjYEs
Vx69oBzbYyKc5QY6IiGjrFFTqFgwRNRiOiYUH+xHkxF3HGqVqaR/0O3ssirXrlhjUgOgAdXNiEn5
dqYV9kWOhzYYVQzSYhvcJTHsWzYdWtiZ0M2n+LU2cNyoM3aGVXUOM5h+U7cPyPbDg7XloZIWIydN
ixOxAB8G/oPoEhnfNSHpKSdU0iWraMJklg6L5vxoeX6LZ6IIyLfRJbIkH7KTtIEEie+GDFV70M1M
sHPD49h19vY1TCL3cSI0V+s9x3CQCIlpFCe4zUTb1RglosLFYmBl/QGf/kauDhyTVKmPUk3xr1xq
YIiX+VdG4ylJNgXLJVXgu402oTfQ3fapZzcXSNSUurrQjxM9qkET0zFNmEl3F1ZDh4ZH+R7WsAiT
rRAnYLlncLTrwYJT0mnKHV8ypIB0ps0go7jV2m4Uu8gvI2wWx8SRHjTqpO0JO5DwihOlD+3JLqNl
0kc5xLWnENNpqGie4ukJ5Hi7A1k+R/ik5JtmLt/RrbUowQMOVWLW9mba/QCyLjGGsCEhG9fYDwXQ
c6+2WWL1IkuOEquxiOxTz4nbInwaS7FxL2hfv0mcsb21dVJnCaXNEVGA6p6iUDmaK8c8jNsQA7W3
zVCIsd1va9kc4SiseymbGdPmHvGry6Uncp8UUDSQAihi4Wk34CMb6KvVtyccYNe1o932v3Qb0oTr
UHbld4Kkr8Vz4rOIDWQ38ncHp8Y5Det4eM7Jst/ChsjouGDUrFsNtDPc2+SYy2VyrvLCJtpE48A8
nSy11EI8HDsDYExISljs5QH+EaZgH+bXA0Kr/l3MOm8sj+x9KWvVadKGKcA6vgSxXCtux5tvISyY
JntbKb7QZmDsBIcsP5VUezeVdvIO9J+jnr0HXnlc1PUIMoBEpBSaQg5lTAlaawgaEeJDkY3kmepd
5+TH0VZVT2zcvGdJS9nOlWeDyT1LVu0A5kVnvAYOoJXkhIuxPGEN0EPR11ExLkRF4vZunUzrbozN
KlyqmRkmWb8kWdrHLZUKjGryst6uwzEbwCPjndWIJFh58rbQpxIYS3OWs/rGTpiUemk9DobEFM2F
DIije1GK7UyrBjtkfMum3GEaYf+/dYMXV2RtCwQmqZikSO0xvDfYteRyV0n6vly3q2lZhqHlfJHP
oBE55yLmOxJm1wyB1I1OlJLJGYv5E0PK0MIB4TuqLGebRxneqo6qe4cQIqZgO+5CiCpk33vUozLX
T9iCntg0l2HqTFVgW5y4kgbSUtlGWX1xVjjUzWZEeKuIT5BC8nIaH5C75IrY4PTdKersa2B8qTKn
n57gAT4A9BiL8zfGgWovqShek/NsmIdVJSjEsdutNYIsklzd45ji9U9HTVyD2bzHcTlofGG4yVy1
BGwgRIM0DF2tE2/UTWaRniiPEAR2Cno+weN+vVBsi8a+HJeUgEaxVmYwW+nzoGtBIY/kcJuHZii/
py75iQsRzJSQpnWBmXIClZJxWlmLVfM1I7ujDYL0WVtVJ0k221CbOPiOOOvXdXB8Ra4OeqKG6UhH
iEhH9B0aKQ4lHzz9Lob94PBZMw1MmHk0/ODTS6oRT2wVRTxTUxQS27m5Nni7tPNSxIqEBLbpqb6m
G9ZWPBMlO+CSmhbup6uB7WNJctJPyX4YdeRtHFSERZP5Rb3eNkm2OO2nNGiPNKJRKJcq2Yl2Ws/m
oEOFMzf0cdd14rE1MjVQBvTNCm8bG+38BlRCd5CU2titBDtzj6vOeSVYdEUwS+pPCWX5nYJfuoUl
LBDVgdM+H2ozBCLpGxJUqlcu7U3BZchssaS+UeLZIRoL7cQQVvcLA9EWJqMguie4ylljhxp94XRD
5ROHt1q6mTtSRIOpfPKvO5SSdK6mAQ2c8PpFngr7abCR7Zg35BurM2IORZsdCMnsIESNwqcoyqBj
ZOxflLyfacydLhUOkjDdyoYlopCOktHJnrU51Vk4ifkE4QGggmm2kdpYTTC096u28LIdbnTUvytY
yBB2Mgj7mBc+pqF0S8f2Zz7CTTbXkz232BFIp+jqTRNnhzYTjU2DX3bobazzU/62dkNzyQdDJbw/
HYr6emdCJyL+nNCpYN9kiiMfe8KDIdgYNvWqzhJhnhW+BEtols0ZlsN7IU9mqC/bGfgODzzgwPsp
L4ddT/XCfhT2FaWjutIWHwdSx0HZiIVibASdSbAIGQmm22ZCimqIDxTqcNCnds2dk4m0j+iWqEm1
c5r194Mo85Ap0uTr3NLQbGWvJbL7sFVIlxXZk8skD+YrgfWE4ZwuJEvS+yCVhs+Suvr/Sd2ZLcmN
I+n6iThGAgSX21hyTylTSikl3dBKKon7vvPp56OqbEZkxARP9t0xa6suM3ULAQJwONz/BTVBn3kl
0r5yLf8KKteLmaSfMx2bj8S1foFB/ihySBq5c8jCEA41oA/HAlpRCQueL/t8hzQW5zgZx73XwyMJ
TdeDPszvLNwKulczPac9wjB2lvwl/LggjI3aIY4sEginCSntQslQPPnxczvAIqCKDbVGz+gNxXkC
soYQ5juFf/RVkb6iMHekM2jc1UpB+mrRGtOA6NiR/VlgtrjHi/wuzqn2Je5DICjctq4cbgsD3TF7
IqhOgfahG60AD131mDj2kQDmHeDNWRCEENtrPPsr1ilgPgFVPVa5hRFzKH40AhK73rxvU917gq70
LFR4rzLzq4iwT4FQcdOlUG0cjHPJSiLjOjD0VzOGYoeiJHm5I7wjijwUq6v8MyQUyqlBoD9KK8QB
gcv3mpSz+OmE6XgHSpDCKirDPOhQlcHtov27jQyHXTwU9EdqANS3Y6ZFX3JY8Y9Ad9pruwRutsNc
kR1fjPZfWTqJ68oyu4zXUJzciSj1vmhTJ18nxN12Ci+G+xCS596fbcgjv83xuZ6FbILUva2qqfiE
EBRC5mktQZCBt6Fxj8nSEyCegKsKbbfBTdVrqiU9LHw3/BJEDUWBiSi9o1gEYczGTO6dVcqRbDvL
PgGg+tYOdXqL1FF6V+ao4eCZIg7dSGqMJgdUeF9g/IYK1oMWmuZt1lLst5vcfkZ+AW/yONdviXrh
C1ZW0RUvPBBlYPnA1Dc2VGHwmu8aKTI6P7r2V+/FzXPbuNm+MRv1Cx+R9i4GnvSIgMLwAkB3VrrD
n1AoNWU7IKpY0qmofA27Qb9p9Cm+5TB27zlQwtzrlkdaR024B1GXeh8N5WkSk9Q6P1pFVn7AsyL6
BlpY5+VVqRsVIMgHiU37kLvldO/wFNiLmjc9sBt1lABXuVs858rXPf3aiRAobHJaF7ZhR0g0FVPw
7IqExLEC2O5CVrtPoMJCKaqt7yhI2PdGW9N5ivIQ5pENad+sOwad0OjcdZK+SltOXONDZqbhsUDa
SO40IHessRiueldWV2XbO/dxPDj6Pu36mqzGDifknGxsMPAHeO8ERXnsbAetssyru/skVNZXa0xp
kvgNpg+dSg52GYMaQ7URJKdR34qMNl4axt4VLI3oE+Trv0pqd8+DPf6lNKp/uWlr16UbVLfKw9k+
cSUm5gHhKi5xgmcJzaNydTI/oJd+eyhl+piSoRxCnRKdN6GohfBqM+0FFkIpDlM4UvFjgxessxpE
qoNDAY7tb9Xa+DGZvXvQbDXdhBq0KVUUxXWQtfot0Bn5NSvbfZSBp0epDF0fX5JVUkvTnjLIPOBb
hzS4g/wW3lSa6f7I9bygK1tp34sWBbQGjOu1NQt9HRuEgT7FUWp9NGqozpHmEq7sDqfQzJcfJp1K
ErpV0R50n/+kedQXuO61g5E61U1pDx0Nqr58RkfKfiW8JK9up8IXP/DsdzqGiNe5qOUHr/UJAgl+
UR8iPFVvp9BIPmel9U7gHcRPGLJ+QszO6z/GiUlKBzCc/j48hiHbwx1P3xlDIV+lCozHwSlTrO58
k+dXjoDbrZmVxvtBmr19NP0xfojztkKV09Siaxs1jicfUOsHk5INNQGVtF8RZcLaCUa//6Xn3gI1
SUz4GFiRivcKk0eDGhPE+iOM5OY+kZG1+10NfxNM5/87ytOsTH+h5N///Ptn9if8Rsz/h38L/iag
LThKcJfA2FDIBWb1D/zG0P/LdbAecBXsJerufzCeLPe/dLQzrJmDBMoGIOH/FPzVjOdxZhIV6Bwq
9cB53sB4WoqWQivlB8DEQybZQRRBN+Y//6Pa74C4brXeMfdR20TvZGaLF3zB6oMZTOIGuLrNiSib
uVYG/fqfnQC5zf+ZnwFJMoc/Og3/jO3MfC7hmPwIYESLsQUun24dFzgRVo6BaKhZPIZdHR6cwsju
/liP/+eh1EwV42vyRZdD6cIMDEDEivKqWR7SmCcghRQUJToysctDLcFM/8wK1UGSbZo4tGtWqryG
n8SVrJmVEQbmXd/C/aFqMm5ohy85jf+OIsmOTPIpHfnB5YTa1PcjD4mRfQF3+KYByXrVjXpx17ZZ
edulIxCBJsY58nB5cmeHBaaFM4pBgU6umkNtKawEmQK1h4bEe7s1q+w21ZP8CvaRts9xAyNzdNr9
5VHPbRSgiiiYG4xLqXc5WRewOJcoo4YNCBBfH1ExaMPspsCwakNseF6d/8VE/v6uQocWaEt88gyQ
b8uhnAZ9QiOFOF0KMqidlVrBdURJ69mqKH8gLorkjgONzXWq4dErqCtcnuqZ3cOemWOBmAXb19rK
WQhi2UlYV5Roo3uRu421ryvZbDncLHmO/8xzdhqffXVmSOlq/3R6O7h+FCnE7hMQdzR0SC6s+oHq
BGJ3eeDcXJ7XmSUUvJ2ADRom/UW1/q7aEHvI7GN4hmL3jUWhalaGHD/BNNwyVTo7lIMyj00dzgK+
uFxCRId1WTjASoa+/JFUhX3tO0nzHKA4unHUz20WeiKgeMmEFQu2HMnrIreuFI93OToFb5kIFR4r
9Y1HDF3qF9On1LSjBon6kB57xkMJwf/t55GGMERqw1K6hW/L8hfYGpojmsDMNSiE9uJ6ZKg2Gse3
1VTS+RtdOTs4A2C5vJhnLg32qGHh2m0bXEKrKIBkFq8XwRfOQ8PaoQ0V7FNHqit/oIIdF1p73VbI
oMNhqH5dHvnc2kr8W+iEz1xfsQquI52WVjRcV1YbvybwGa+nJFaHIqZic3mks3OELY6XjwlLfb1h
jTofajoM5h7Pp/zQIM1xS89s/FXUnfWYkkM+dYmGa2FYmObWFXJmloQfaemK96/uAPNeXIw8ziMf
7hYFayqkN7VAKKA23PgYGnmwcS5XNgW/A4EE/AskQeEGaa0DXo19TGzojOVXqAW5ZQLWREXOUY0C
MOSYPGBQLq77urQ+yjTXj0Zk/63pQb4Rd1dUhn9/B9+Z9JfwAPZgOWfQweizBfyOQA5sZy/4RDXW
hZ/Ea3gqSv0QYUKHx2v0DRm1kraS/vPygp+JiORn/BDE03SC/7wof2RCDZqHvh6YJrifpjwMGkgl
Gbfgx0xMkGJZBRsb7Nwi28qkKz9nh1jLLMcrkFjsTNWzwfKhBLBZIBuk/PCIOrezESXOxCmo7BxX
tBbmbG81tanTKl15iHlDP/b3ud2BEzSNsf9o9S192FRZvGS64qdd9Mn7ivLHRpw8M1UTIgMkeVyz
XN1e7WfLRC7XwGJvb/mFd+hIkrFbAXqBYl709qnOAgLScS16rOTQy6+a0ufuYuQh9xbaNe8LSTfC
9zE+NioXYLaPKgumqD5Ixsah97dp/DRHvlX68Ofwa/kAPNhRNBk1hOCrectix0D/Ysw3JrnMwn6n
6ai9GCRD2CfqiH8tJ0nlsy+CURbHLDGoJvq6ca9q2JDtgPASpEngzrEV318+H8tF/HdQbBq5Zmzu
HHBGi/MhNcPwe4N7zmnj6hoVbP8mDsJ0n9jR1v2y3K+/h4J4YDuWg/Uayk+rW00XPja7v2XmCjSk
IoEy9DSJv+LC9K7qjtmabkF5AbPLAyxvcyMknvm6MymHEMCREbxPlhPVYBXWeCI3R09htBjIUe5i
YdV3rY4BcJj0xrFCOOvp8tc9N+j8RGTrokFBiWg5qAGlexRGVB17I0IONsNKVK9NJPcpYf2ynSh+
pubZbyzp8o77/Z1dHX8c9FEwIIQHtBzUo+XgxHFRgXBRE7TGXN2EaLPs9XICPdsgj7RzfdHS0y3k
xkdeRtt/huZ4wgUhddJ5AS6Hbj0amZhMV8e08RF30jT/oSnQiNU7G3McCl8b98u5qWLENmeETNix
5oP7R3S3gyaKhOgrVNFamJahb9/Zqkc4arAsrGiRZ9s3Uqs+FHEjNgL92anaZC08ckl/5/f/n0Mn
gYZOb8DSolQd3dsZnZegaYbPAAuQERjBwV/eSobgL/zfIPTvt4Uj5lBBgFyzNiLRO2FRu0KKpCgk
tJPUUmBDYNrufEU5GNcJuOsF8ifhbjLd4GeQOdBOwfndSk+OR6Pr7WTrJ81nZv2TqIlQY3C4Wal4
LL9BjEBziPZTdbTT/hPny7nCdKqGboBcQ+OiyD3QhEBuT8qjoyMGGPW9pAIZtBuR80wQwyIFT0WL
C2LOXpe/ww5ThNaR4jgOrRkz8jjd0QlyDrgUhRuHa3kV/LMKCkoVeEqMvlyxWnbNzfSg76LmmPq2
+2j2SEugAN98ubzY5zYXuBWJjjbtOh4iywkZXHUBakoNFG4jPYjQTRDkGo1Pemu1h0HPorflpv9O
C8teizjlKOoAywEbLyjRPCybI2Tn7Kqd9OEOjmN/20uI+G+fm0V2ZKEJJASbeTlUKf1sxJSgPiZJ
WR4L3c5upqwBhOID2vdHEDSXxzu3OSzKbeAjqRGhwLIcr65GMAXSqmnvdMDkbdXcFJZb7D3hbfnZ
zn/V+jyQ9tGXRLaIf64iL5651E+CoMGiyRKHmt7FC/oDCBTSxEbcmIZahH4oHhWDF28kY79Leidj
kx7x8uc/zux6+mc8mgrHtkYrrNFKsJzb2p3M2cEGPQO7Q3JO09qXEI+UH2OIo1CQTC59FD+McdfJ
aQkFSNi8bwK93qeDbzv3FtItSOlqgXeLxgiiEIk9Ohsn6Uw6wCtM/XZEtDhRq9jtidorhdvWR9BB
NH6c4WHAsvfJzbLgfR42wUuVI3q6C+sRukQ2uFvB6zSeuoCyLUDZEHWxY1zti0RFI2VMj+AVxCBE
kQ22jkCulH9A2xobNyCCiA9oXg1/pNKsA7KiTb1zzMi5dvGe+xSpSX6+vFVP949rcG0DQ3Jnzarf
r7o/rjOzKMquseMZBWcGX3WglFciBHeIhTqa7bFInOe0qsdnnCutr//B0Mric1C1JXNYVXI6Exyq
m9fUOwBM7lUZg2xwwV+JutVoB+bOzYQOHjKxVbZxPldvxDn2uIxoOVjiKkqr1hwM/5j1RBXFNluN
odFbvylUPV1zW+lQVNB//GVrk3VbIx11PwAVQsG1s8R7I0R5+/IHOA0TLrpgBHWJJyjqlKuQC3HZ
mPIMTU+pQRcyEwFBaTAi5ETycSNrOT/ULJcGf1zI9c7jCOd5483yoZPZfK+AxB+9ukJViKNobZyy
c1vKoo6EjYxyDHuN+0c4GNS1BFipdIFMSuT1WbJXPZQaFyXdX4CVsm+eXeNVI0r0Qrai0rxtllGJ
kg79ZIPFJfdwVvfKEKGKiEUlGOI4EPeeFTj7ENMydKgbOGO6X9yD5YO/OGLcmNGdvcNpasPJb94+
65/g8N6g5vL7Pl0lB0gElnYjkF2PWgd7wqLryZACS9xPSs9vjCR+e2Y4G3/TzeF705tYP1ZRLm3Q
CNDSY2RV/k1YghxK6kEZ+wYF/fsQyaB84zPPe3M1RZIf3YFGgOGy5axDqSzsPvTc9NhRYDq03NmP
KFHblOpq7z4qqAJ3bhz/B+dWsKGoMzMuz7rVjdPlReSILsaNsWm8a5lAbBxkDTJbudWzRq/3rnS7
xEAWD9lYxFLid1YT9H+/+dhy2WHLR72WXsK6vlM7Ald3H3gOigfG9xEsyrW0hxQMflVtRIgzG4kr
mg4QzTXKh7/57os4ZVBw0Sp673Hr/6wROrrLUCPdyUavDqqOpnJjWc9FxjnN5Gkz13lg8CwjY52g
HjQ6qFlRB+7UQSsbHNEcD0EGpXlI3SVm960komIpQB3oulYWKoS4ntrJ8c1fGUkBjFTn2rBUyDEu
QjR/greOwlmXCA53J3EremCDieK6V1JfvDzYmd3MVGFLKZsyGhfScrDJkV2ZtzBz4hFJmTZN5dNk
9eomdt1nrgD/2GmhfnN5zPmErE6QRE5N2S58LBsO13JMpYBhhyMTRLzYeOo75R2I31vKLmeCMaUd
xphf5pS5VzOLIHeGalSAzgFe7cdGxnceskP4a5CR7WXPn+2iAU/z65nZ8B9sXzJgIgQtKOmc9KAk
wAg12KTc0qsf0iLs8ILpkArMzMG4toJ8+hcT8H92gs8cGHKJuZNJvZ0dvJ5u09l5JfHHwpscX6cx
Qs3WiacKBW3wvl3eZdeXV3GOOKtV5FjCvsM8ldq+ubptEqxo9HQMmKIdDrd4ITrvGvhGHwpTOV8u
D3VubvOrl2uFPcp3XW4YWdRGocWYotkygzxXomCI7pl2j9BhCk4/zzZyhvmor6eGUKqCe0K+5Kyb
UqwTnrcoMB2huBTgQDgUvEVHex9ivgy0M+8fKqPKuWQabzhO42hvlLLO/wDgQbSn5z20mrDq7IBL
jB+AX1r2rfKS9kGUPGOcrE0fChdEqhpI19vMzr9ElXh9++d2wDEoFGYlqcpq9KjFuqtvawQ/HIFc
NV5qqG0U9KU7PE/uCPbpxlY6LbfMjU3JGaW+w784q9hrpxTYFJDVgzPF9k0Yz1nKAMVK14aXDG/1
2y5oYTFinoSgfxp9Hlst3EdoUx9KzeneJjw1P+qIgzqUUB19XTRalrsN948SLX0Q0WHZN4+4vakD
Fqbm1eWPfBIEGYVXIiEQHhMP5lWU99w4G+PecnBfSSZUIiNMPBA0v7k8yrxUi50sBHkvTrq0hOnE
r++SnDmKyRfikDc9jVR9+FGlnn1tVFhDgpn1N4Y7iQlCUhgUJhcJoBtzXUopfJvQhjjNoXL97GvP
6fiE0KC970vAtZdndmYosj2kbuZ8Wwcmslwld0gbqm6jOJSoDIMO1WZ2CJzHrMElxByj4+XhTj8k
y6Tmlq1rzepRq02hKsfhYWhKuF/Wdw17xKNC3vSqAhqItkavbXzIkwDASHTQ5gc7VRSi0HJ2Bi5U
crIHcaDsGRzCzCrfRajxvdd71T3qOcRQgD/QwVDVxJypAp+3dSTnEZY7h7myjKgeKUWWO+/fPxIw
u8gB15stoFSCLJ6dhmfBrvEG8zXonBbgoVnJVzOa0OXJ0xKZj7CMRpLiwQBbJ+NqqDYSNOfcD+Jh
hUYdGDAqkMsf1BflhONmKqFpaeY3pxDRrmr88kn4yYdRq6ePQEman8GApMSbl55UFJEvNJ74rzUa
Ka2tWSCOXlSSh+Ndn0jrAIkWcWFLIkwx1dZG/Fn1k3mjE/Zdzg+9VMBldBWWM3XbSbZDC9GTShol
kyYUzm1oCOgJ6VQFtIuSFg5ErQpemlgPCERM/MJIrt3Qo9HS6YIC3+VPcOaw8YuAg0gaVzO3fvmL
gEKJFAMN/SDgYgEHtot9oY8uUtzZltL8aR4+Y2q46llmqD7cgcuxkK01IGo7I5wbKhARysTHHuLB
/dhhRZxix4r1ZJcdpwnRzLBDj8cbEWu5PN8zp53s1OWlM0O0TlYAwzvgq5nE7tk2ytvcw1pEeCYQ
4pLXdd8m/kZ0OXPcKSbStpcKpAS5+HLORWE39ZQr/ZDyBAE8EJSPhlZqUDAyDFBrKUvIhi62UIp4
gFCPbxVvnzHAhTnloShNgU4uf0HkhRRUJzY5VbH4TuiNQOsVynU2iOlnj0tzuDHguSnz5KBQQVUG
Sb7VJvfBwLkRIZCOfepEH2JfBncyhX661yyFqQS9IKfcZXkaI0IzGcZTSIH12+VlPvMbeH5wi+jk
Okx7Djl/xLhh4vmFG6h+6LDphsQ5NbO2bWJhKdQWyGkpu/qYFFjcIAif7fVYpbeXf8CZc0WiYfLR
kW8//QiYJ1SgE6vp0Pet2EWtEe9yA71SRwb9xkPvTI5l6lR+Z/AY8UWuc8rB75LYLRzzMLRQVg9x
Mckjnhnmg4Os9w7SuP21zmR1cALNuYkTF4tAzJPUu7Gyq0OvmuDx8txP4znXGiYnwBEVGcO6CIqH
imHgxQJvxfSLRz+0hhsyW3QMuim5y7IaSeCg6q4pUW99itPUi+oURV8uuNk+Y119jCW59eAOSHrV
ZnhjJ6q70ziWG3jZ0xhCGjRjj+fdpSAqLzdXONLhLkJTHTha4qPjl+I6KgPzEEk4MjHcTP/NQZrh
SF1ngwdgj+v+rBbUQJ6lj930hGBs5g3TUco63LHSxdXltTvdtwxFvwxNaiRTyfaWc+uTFpeBJLMO
XMjGHh1azk0d2EgN2luh8exnJAMhKLkS4MQqD5nwENCMwFOHPJYPQxv5VyHk1mMH7BpdnyjciMTn
diX5HXBgemZz5WA5M11o/WQZvPLEWBYvgIKhQIOq3jeijj4UExZGKRrHiF0hrXD5m56dqE29i6OJ
0ukahzjRVM1k1/NNQzh7XYF/3NDDisLKLrmha7LVkzk7Hl0ZfVaOPO2pG3jKj8BeECejw3ljW336
4vqK913iZbdWWFR/X57fabCluDYfdtA9s0LPKthGqR8mRsx4vcUHFDOiKBhV9dBPxF7fpUiutSjY
o/cdY/ehtt5b56ZL/5NSF/GeOsnqODZDgWNawucVxejeoMQgr0cT4o2EvHI3DfBsLk93PgLL/Bkd
IR1JGvQ4OSXrXgA3WZzAb7EOuNL3t1rf+y/KEf59nzTeQdaNfWXharQRAs4OypMOsoNBZ35d85IT
aFXl5NYB5CXkd1/m+yAigZqpTzej1mHlVTTi6vJMzy2szfOStzuvP+Gs3ypDJN0SluKhdry82rdG
WF3VQFNMtBw761es+/CTdAP/K60M0Qo0Kzt4ufwTzi0uQEDKpdyi3OXzT/zjIm+CsZ+aQKgDKhMo
KQyyO6J87R0KbUKiB5Da9dvHox7Fy4xrhIL4Kkq4g4P7LeVFrEXk+ANBfuMK1Gf+1QBiL/EQzuPv
lwc8E3Apf1ExmGsFFgCy5QTjREcLvJX4SsNq52KEf6VIe4++3f64PNKZT0nJAJMnzonkIlnFW+wq
UvTOJ3ThgFtHdfYXzLPwGMKg2kclLLw3jwb2GuQ1WQnYLUMu55XHiTZMoW4f9BbiWCspS9itNBDd
G6pD3QTdRtJxOjsiEDQZAPtz7cBdjVeVXpBaWuhjm40gAPbI4b6P8GdLZ/rn4HXdRhLwGxe6DAMW
oB16vbPUL2WD1YBF0jlIbPBgwGdDIJ8ZOj+cqU4hAXf6O32S5rcUobAnTHn927Boy/jas93gSk9D
PElQIKfZgCZPgkT9Kwksb97L339ezfXP44Vjwp0iGWcllt/flRqd8QwjJUsk1g0ns9iLMek30txz
X52TYhL7ucjJ+Zej1Hk3QMrAfCTEXByriTy8RfH+JbXd+rbRmh+X53QaBGnLccG4QIcMoEOrsyLp
/5E51h4SfnW3F0DMcajDIUD3swE7ERu/xCDbwpOeHlDKQuQNrDIXHKdnOUVTRjVCZROiMHqiz7aF
wR5/GhMeufXmls1s5EXWRWuDNhWp83IopCYmMKQ1b+MkGO4a30Y01iqRcE0K7Od6vbzHLnKr+nJm
for34SyUz3MYYPBy0GgIBjpvVgjaTgFxwexm7/d2+zFtmmajh3x6nwAKoC/EK5TqK0D25VAumnSq
9UVwRNoNCnvXouSs9elXI/VcICo+sh5j7zXlEWuJ+rFS6Ddc3kDnDq3i1gamwuuQf1mdCs2hBdaj
MnC0saf+WVhd9b7vpxaDKHpX1/wYdaVjVYqPkiOqH3qb5ccat5vs0OcjSIaG68ftzfbT6PfILwO9
2UhSf2ehq2OrKJKAr+XkooK4+oF5kkjPH6C94kSYoD5gyPAuxKX0PQpverSv+wQ13CEVT1Mvinew
MMZHL4sgBsNvey1lPr6H++2DvgCuOuiVhzZzVrXvhRZkXxFUm5XswQBe16U2bH3befVWP31uikGU
mAvgwl6dzsIE75N6TXBs9exjXujJrVHGwcyhCvaZDTgIC7gGtZpC7Ho7bq41LlqIC63zLskE7kSS
Buzl5T6JTsQ/OIb0COmw889VYjrDxzI0yuBvQti/9bO4RvLYpLIYu/COlY7DztsH5AhxKdDUmgs+
yw3uNRkuXYOGgjRClTciqOVd0YoB9/gsvy26IN7IVk7OLkQ4hgG6S1ENX9/5z//Ijuxyak3lwbEy
Q9SUSqgswBbAKeCLPRzePDWya0aBqiABx62+JYmwFnUoQey7vlRIrlA9+uVOefLRTZHpQ4yp3hhw
/laL7TR3H8nBiPfAe8iMlnPTeJbVaVFCAbGb9lq0uXFrmm374fK0TkISfzkHjnqgPTfK1+1c2UQV
NSnYF3pagbGYeFAbY5YcixRl8d7pcRFNx/xDILTugB3XFsj8tCLM+PYMOiGzt2karXZMoHmlbKwI
Sgb8noMSrX+Pw091JVVTfyg0TN2PHBvMWvSk1Z8zlUwPsV2UN36Mf9nlT3Hug89YWeiV1Dbobi8/
eAEYwrBxHNv7wsXoqzBs/AWz+u1ncrYycPDomLlqa/qWXgad8OzcRKfb765aF+ElDfjizik69xDn
uC//B7PiuSZm5uj8JF7OaoQrYg8AmveSxsJtn/nZQ1t2yca3O8lM5mXk3TAj3giA6+zT6Om9JX1t
7gmx3t9YkPESDK3se0zvRENATphPI8CjDZ7zmfg2WyHSukBIbLaJXM4tIv8zzNGW+9BokL4RGBui
eVLoVxPap9GxkdVWeej8iBwVynvUtNeYu0qUHU6kUHjKbqLPGMOHGIMehqOcwKpHXrPxXU/3JPYa
FE1AzFA5oWi/nCHW6PEkMsYTCAxeQ71rbuk6qo09crp6jEKrEcCKS+q1ptQg5OMHVKlNtJf8+L2o
nAhBVHd81xcthmMKYcxol+u12gAVnn5M8i7JA4mTQPixVpOzEKNwqD+bSFhHwV2Lk+KNiQPfMXQ8
/b7L0+lw+SjMB3gZURnPpEhjC5t7Wq1uCxrwqVvULvBpFEePJgZ/t60r7KNrDCREHmXTXDn1Lk/N
LY7baZRlZNglzrySoPZWoWX0TWQUUoDbKDfiY5ZH4e3g9KjkGF2FIeHQH1SKbkvSVPpLqg/WxsRP
r0kM1HBisek8cUDXQbbpwDtZEZENkaX46JVlsNeNxr6z1LiVTZ9bUzYT5XgyOMQbVuGmDtGpFJ5L
EG0bdbALOex92UH3zTKsCeqm38gAzo6n+KIz4Xh+kC4PSJ1Iowc0aiLpUhlHX0vlB9gNyUPLUsKQ
rceNZ++5TwlwhOOowCOR5izHa63e4pmAgEPs6PiR6lFyGAMHfURDbDXmz539mbdNyRsmKFiH5VBh
rcWWzBiqsv326JK8HWTmvBldRVIDboHCIWkrVeHVofD7ETmaslL7Ho4v4vJI9gfm6O0rL/pud7ax
EdDOhRoASOCraAzxEef1/CNjQ7A4FoVtkNXUdUkWhYRWEmfaXkNU8Q6nSHtf4/W7sUnODcrlpHMK
YIrQjVoOahQjjV+7wfDeN8BHa5HbPklqEji50JB/xPQbO5Ah1ocvbw848IVJJ7gbIW3Pv+uPyWJg
qOqhgTVchXlyTNsyvDawAn3hZVvwRMkQMLKK/rlAMW/jMXLuWFCaJZnharSZ9XJkOdRZbvV8Zicp
yqvabEq8DxC9dP0Gt8FadhsR5je3fh1b6fIi32A43FjOKlvNEqXHFiLBe7N2e3Rl/cyCI+m3zt9Y
7VnlQaSJyBAGQZ3zYElf6bsxRW9TH7r8i8ELbtjh/I7Gp8S30D/mQ2HzXgqbut8NbY7GnBskfY94
cTi81qFl/EIh3ccMCMXVEnywbXbIIbqIRI3GLMJrY4r7wQkN00fqOAO2oRBJxSpm6ooNSMN8CFfz
nilBYNmIB+RYq/2MLeuUdxNLjJBYf1Wj3EnZzUiggPD0HJGv3SNPmO6SJtuCCf0ObeuhqcSjxT8L
AdGCWK6xn5mmTEaHXMQq41+jNNGfRAhQ/4H0JiKAbVS1HxsDDOrOVDEqkWkoxUtpjNiA41xpIitn
+nTFkTZU13HTek8qbEtvJ6hkg0auknJCu83GDitVZbfzabUEO6+KhXG8fErm33kyDwXO6beoAa+A
5TwivElVUJHFoVg44Co6Jh/7QcNziOvpPxhK0SEGiUCPD6zNciiZtEVhxKbcZyVwS5aO1oxRT9wW
SbNRjz0Tc2ZG0P8MtboIM5x5DDNkVuj6GfedKJIv0/wK2vHWmz2tsnK4GVQ+XV3+mGeHxVwS+gk1
CJK55QxN00dHJWSGTml1CNaaNUJ0Ud/mIQLpbfHFdUPt6JmVszHuaeHGmqugJshgHpQW4O7lwO0I
cwOsQYVOI9nVVVh66YSJNoV43ErsCgPvCOxjIyozBP8SONO+y6zh+1RpnTy6kEv0gz4p59Fpqyrd
4yzefe1FBfINZ1PnczL0xXjlN5rf7OpMr9/ns87wRhA7CZpMAVSoSXeJf0AmW06BvkruJRHORm1E
pdPsLXufha32CwmTZN8WXfpyea1ONv48Hik3T6YZILMuKZRWxF9vxxUyxKaPP9tUuM9Tb6oXMIx8
to3BTiIVyQoArLmHBPqVf1nOrogR9AHxgDZsouflYyykp772ADXRvQpo6L3za4cmBQD9ujloiVbi
M5S2kXdlB0j+XiUIfBozhqR4FSgAkSZTXcIFTM+DRz8NaWq0XeB9jS1teifblL0XuIX7qSxEKFHP
V8rfIf5kP0VTFrxM7UQVDL8DGzWCSAXvbc9pH3oE5vwDDwIL3ZgkADwyC5Zya+QlIoxUhhW2P8iA
4vamtQqZqWRwo5uuTqpxP+A0HF5NQRYVOz+vWh9j36SFnJ8jYbR3k0FHLXjySvc+Dyc/2gs3jLor
nOad9l4rqQBjhhW25pMrGuTtyspFS1Gi3fgkh9goMPVqEWbOjKSy3+uB5Xyb0K/Zyo1O9x/J+Yyq
gA+OGNIamEhPTgTCKjFas0P8wp3ZK7rzUygErntMRmTWN7YEK74IvBbNcehUvKHpb548ZmvuJNIh
LT1MTRJ8qc2yQGO3iZ4yMDsbad/p1CDnKWQTHMBNNEpWafogJ7/U/Iw8oC/Ta88xgnt7NJqDsuPx
vuzxl748td8CKcu5Ab5iV0mSZ5LadT4im1GmUo3pYYTkMrwbRTW9iggrluuY/8NDJqX3vXbDwT9I
qsT+UzLmZrrHIaPFKcnyXO9T7gz9J9DRYb6LeXt492ZVGX/nRVlhtGar8pXma/QUDrlTkKkgHPpO
T0TvP5Wd39+mWtQjHop3MI6OsVViMgf9mqp27KrPNlKSX1SeWdzGVYYTtpVC5kj9BNXXqY3UZ6CQ
bb6HV1r8yGSfftSjTPvadDA9dyibO5+DOkJ6tQr9+pYmQzIBo22rZz/S9J+dNc22Kq4H6toesxEV
UlbjVbQmwratsO7wehA/x84JcC3BiPq7M6CCdTSGKUWuO3Hy+P0UONBEZVTaz0GX1J9VHeLo7UBh
TfcFAuLZPZ7ZzqcJZKn/Dj1NHQcB9mnxcWophTxNrV22mEiQdIIt9PVMPXlpGeImJ7KYg9cDh0sc
d/gsmwCCvybL7otWpSFZiVeFIxrHs0sgSrronw/xgOFGq/IU/RLLi5+T2BQwig2vfdeHg6tDFJBj
vjNQNcBgU2nVS6tFSYiYv5TN3vKASwO7qvz7qXXz/qkdJu3o+zYn6/J+W4dyXp+kI2xucu65nLna
3z3HrI+r0dgPVlXcGY2bPPQRYsV7DDXwNbg82Jw6/Lm358FmTADYK3rZ2PMuI3nT+H46tjAB40pP
9kPS2lcOIqIb0eGkNEuXiHyW63yumnCGVsmSLWcHoWGk5xdlAeZhCJahSpt7R+UTd3eVcIePHg2t
e6sra7zhEgetKy6fOtw3nMqthyqt83liy4nTtgK8NDdXwJ2twVnTGItwGHmTZhlaci92m2gdABuI
gocI0rp67X2U9Ul5cFJLjbJqb/xeYawODjbqbkpSrmaH1q82HtKiqYrPg5kBK6YrHOAG49MqOQjI
qzaUkJZalIdzEaaCRYOpIiq9jfdcqCiWRwwleFF4Q+gZxzi17Ku6blL/CJSrfaq62ud/TfuSkOMm
lHV7B5eZdjCnbm8mIT7cLRyYX70eltm1K7vwvzk7j+W6kW3bfhEi4E0X29FLdBKlToYkSgASNhPI
hPn6N3Y1XhyxFMXQ7Z46VeAG0q415xzNgVBZ756VIukOzbRkH4pJzF/14IX4JioRAdbsi+mlcbdw
3dnQYXqXYuSFz0VMYnAZ9+E3NdgYbpYazZ1ofM7Ohenm+FJ2shIHQfvsS90X8V2yGB+oXDJn2R4p
KtNMLpYYG6coDVh65ffXsiwXC4DPpC+9ViHuwFa3l2jxuVHUUIXgN+h0+dLqhEokDpI5H0ivezJh
OoE0hUB1R2Bs/6GZVC/3S7ElpECnaS1yY9I+oLSeyFvJkc7dASZan/DDJFdFGXKsW4XpuMD0wqR5
ONTxup+2qTUnLS1dlxqUwnXRtN0TCiMgLsmWyq/MA/5CH5wA+TsmKnZT047bbgBTTTeoCFeTEwgg
H8lXj6Aa1RHEOw/Wj8pRftZEilsQkqCaWvtgUqW/ltK1IGW9wH1uHWotCIX9+UuXFQSZA0rqXl13
3OKL3vPZJWqnTV/IisFYX+IdrXcWM9kLpof10TZTelemE3eM1ZmyHxt//OOiB3/IrejiL1NPjg/Q
hTB7dpdNlIcxLsWwX7uN+keohS/3WRUM3V7PBSXlNRHFB4OYwQfEB+8rx6dcyNMog4WAp3jNxk99
m46vmCvd9cBOP8AKSDxNCd6LbtpN+TVQRtUGuVZEyucyAouxz8ZeHnXrOM1Oo5APjv48Ja8dIZo/
t3rtqot06gNeR5NGq9xt5On94v7U6UOZLttzFJD5/ZwEpHnnWTfB5q06PTs380o/aZeUqZT4K5L4
fkQT8WjM6kfXUc3by9EZYBDfNDFKOULLqj0xf4oHHdg0avJOb5NkL5zsTRSaNruKirAnK79aYvxo
20rKxDzJpjsQkMxfXnYraJhuXLoX1xQjKMmEBOpzSjmgtHYsv1dLJ8DApAQiR9vgvkSdP5FhHQTF
vaHbdXYS+uE+KhzDoXeOxo+hEzXgYknQ+ml1k0x5aFJOsMsAgcEvU/DMbW2bRxJ0Rv+UuXNzXVuR
RjeJJyZwXWs4uNyY+zACGFuDGgI4kFD6jDI535zVZF9bZ/GZq0stHzqaX2R419vyJBxIa8TBo3/P
W1HPYCKWZDstgU/gdx174bxPe6dUdzEXoeJC2Gr4UHpD/G3o5gRi6pYMy64nlApGCDPJcoFnUF2F
Mqg/FrBgOI4HZkg+Z7VMj5b0qGpfj3QvQgG/4IMRflPd+9PmK5gKmjj+TBGDlXMl8tK9M9nlgV6W
Tvdu4UB434h4hF3UOQSvByWMWEWIZn/OQ+XB3iLJOXd0Rz9BpqLcrsdw1s1Vu4XyBxHZHlgUSQ7a
AflQ6R5VOtMf97i2ZnvBK9vydFkK2varMz+EGLkAP4RVfVfphnKWX9alIoF7iIfqdM64Je2gOAMj
LPWgX70huuDQ+nINjk5oxuiUNKv7DcZVMsKfYTPYa68OXvUqOQP1qwxOm8H2tcOZE38cHL8V9P0Q
YORjMidujiqpWQ4onSf3yoHSUTAVt2DeSWQq7a3PsMMyTTb5w1D6yQeKpdCsqmyuLrZhmOOPM3ai
5qj6rGyPHVH29yvAuXU/hz7w7Lnkm6hhKVfmerMxrAkXuJR+1H5DdWeHnQPt8D7Gc1aeGrbp+Wq1
S2e4TLfep63VOGFcfymvMN+20b6I/f4lSZfQ5h154Z/qVa38Jzc89Ye1MMXlrAOmS99EWh3bsE7v
rfYsIFXaANGeoCdIHc4oSg33Za7Uzhm79JdeDJ3uIlHdJ6alC6c0K5zmcvaF+0OGmxquNtN698aX
gTnIsY+varUEw2loGkh/cuv1g4hjTo2u9uPtftayuHY4mnKiEHyWYtRLe4nBp3kC7OWObIRj+62i
IggzRg3ud7fUlZ8LoHO3WjDM9zOkt+DK52uitaJLg1SwzMBpLTTjQG1RQ87Hxk3gXM/0PHaD5mhs
Om/lFYdCh9dZqadlV8thUXlvVd2QYZmtX5V1ALVm3jR9Dvt1+tCU3urmMd4zb18bQXByj0sXSk7g
VF84XSLlr70MPnJiKd9fzRWAGPoP51auWDzniuNptFDQnPXWnFYIfnUeKy6X+6xfe6hjkRxCtNBT
8ElrxVpYbaZ6RYFFuo+jwqa4JL94hUnC6tt9FKhsyksQk766lek6Nc8bR+7qpjc14JYxqLbsCoKS
xFC3ld6HevPaLI+DVpjDyrSG/W49kElDNqUzi8J54yGGf3usoM71B8evtpEqBzCeCxHKtdw3QOw+
uXhYRF6rfvhAFyL5ZsKW/5uMi4h4MnIEPwxErfa7omClOg4VkpvcD0L5uXLkcD9sBfl4tvaS5Rim
POa4TTVuJjYnYS6TZIAiSXHalzuu4PrYDKgB7wpkUeRLpAujQ4/RfDtQyAUEial8vvG8hRsiOVqs
ANGgxIPrc6nKPQIjHxzHMx0mvjD9BncnC/ZWuSI4mME9U7xdre881bvJaa50pa8G+mzx56qqOMEl
0kSfR0nY0s4FSPECLLRx9n7USLAW0EK2vKvgZ8ltFmmORMHMt1EZmiTf+K/S/O2pW2STD/py6f2A
ggcYBfAiZz/lbW9XIejpu5Kbe9a2Va40P39X0Ob7kJhVeoQlufFHblWkLPlmdnYdj3xVMigOjSrk
eBwxAzTHUPoL9OFRTOtp2DJEGVZG0TdXkoWTi0GLHy1LBmFDGSFlzwHJbuURitHwWXoJgHhJnMVN
FtuND4S8/1NJiWHJV6d2LmjokyVqfBuCR4OtcgPuJMxytXruT0oG4DQ4LnIooH6/V0vDAcoNRCku
aFxWLopZara7IZojuScS3nulPOycv0vhMYi9oN7XIkjNcR2j7iHoo0Kza/hQ+4KsUlvu66z7SouN
HaQew3XekcxpMT6nHXHBfSHT+TpgqZLXqZXknIzNeEZ+BFVytbWoxsBvKS2OTE6tAEVM223Yjb7Y
p6Zo1py6P725Kgk1pQ3U5PNZajeUJ+MkockV44EgkTGyp3N/wl5UvuMlR6/v/M8R5pzihE6G6aAW
173ngoS6O/FIwbspwRFBERPNfNsEUV1fNoReQnoOqtJiV63GR5dQ4OlQknv2rdVczo6i8LU+EY6v
PifuUpTX3CKKj9HMVWqnSq+HupjNwwUnl3XcZ5PbcUKOu/SKM3bQ5/40UCyhdEVslKpb7eYNDnMO
NiU7z1HGFs9G3Gj07xQymPSpTz0bEw7Aw5BbB/WqoWNJlJGMp93Yj+OTyCLez4gK5mUslqhjhJYr
cEdDoM4yddHXevQnhSi3JHWPxMeSTZ0Cyo1e1MBi444xYMg6jhzqFIlaib5Ep9gtTW1zhWCoym08
NgNOBwYvip4mAjaHO2vEcJYZlp+MwKU9Ty6ABiEu+D5KRCIsQm32ScYmhRhGJIio8sWKWMKdnVOZ
Y/QeUg5kxA9CJcrCZ47QIUe2MLZpruYi+DF01geg6SgNGtBRg3xKCfoC3uedeSVRZBeL+GxojiyN
ZJqYJKjHQ9844OExHEGUbSmos7BlJFftCGltxxPMJLwTAdytXZzS8zq1UU3/POjlsOUbWQ3brkNj
5u0CSK0fo62cQV1WwfZTFQW03NqpkhvdK/oZfpd2EDc2t2w+Chb0Lyaa2Esk45JUzS3eblgeOGAH
veaQAs/H/9nVpbjXbadexq112pugtqtzoMm3HOYyWKYjMTaB2EnCmZ9du65qZ/HKYjAR4PZksUb3
fBHE9JoLwZEEHyQOVWeXT4VckwHTFCNvF1rAy7slKpJrf6mGmMnlDrc4v9nmdQWAB0IA4u+9mOOw
4dg1IFXUjll3hJrHv+Joi7LraJjKTyWRjnx9Y5cXY+i97uvJ0a99mFHY8myYXHp9aP1ditXz4xKg
LaPmp5obuq04ffmlw1PYFxw4bSH5zPPUzskuVllV5zrwW0jzyyCuyfwk/miu5QT8bylb9KqFKh8B
QGcKKKsuwrzKKlNeD6WZBUmH8dznVDanR90v0XawYwmKTSxB9LNMqrDeVxO9wF3szUVysXocR/d0
Fac513XmPG+dr3ukGnrrT347mGPsmzbNoy52KXvUGXWx1uVOQNxVb/ItsYtk2mVDtWd4ht/ZBMW3
0pFJketlMM6hZFFv834R02ukJrDCSUsK2iEgvv/nQp+kpzE5NNypOaJisZAkes+ZpOZWm2wb2MBb
/i9bYF3xCiTG/2FUwTB2sZl6PP0sWXHSav25iqqEGDTFw4cIoVy7I9Qi/oyBHo7mgm6bieZ2Dgvj
aMJnNyjTX4m3RniVvInwHWmXMbmZ23C670xcfgnVFjfYkN0RxrRTjNvVNvTLT3+y0yXkxQj4ZOM2
Pzy3dmd24orCgtGpefSHuSqAKzVNeZGKYGYCukv3q539WR5qjmg1pdAueFm6xn4ziQRWh0EOpfPa
tBllmGbWy0WKAH7IowEdVx7Z0KqdSU1yT8QZfZIxFAh0CpE2Xi7smBhWvtS7xVifgdVVRZDkJIhX
vxrhQYZju0zDY9cP0+vUTOa7kWNZc5equ2bfOa6p96tHuMKe1k//fRJDtcLua+SpXEqr9hzPzti1
yKi7ORG45QqisCkKJdann8Abn4+ustGLO1i6BHEmLVENFbQ6LK9Euhz04ka/FHxbwRW2WK9holGS
lbLy4OFtfT3nbTcCg/ZYrncFJ6lHZxkcCIpicS4UHRoyGHCNszdbI3OnRsaeB4SvnaUTof2kWtST
5yKOeXW6Qt014Et/tHUvPi9rVX01HJspVm9L86w88KI70RXb8wpQxUfk4WQnYrfTNYcIVsDkalYL
NTWENe1VhX+rCX/Z9qi0E/cAFLo42abvHvTaTw9rWlF3GeEV1tyqFbsieEBj9hg144IUtmF4ShNQ
yoRx9ss9yzV1CrBI87fBCftfYMb74dizRGIG3MK6y7dGj/fj4gSPwoj6kmuB+RVtU/BQMoF+LkPf
gSeihgIlenKp3WZlEOs8UW4856JbSOt2uYwayMxr+qy4Itq8pO7wzSOov4RPGCbyoIaYcziaiZHW
SrTpjxR0VihJKGDtjq5Mp+8j7qLVFRTEtNhJvw2+6DLuPhrftyA+h9reqLVJZ3qTM3xLV5FXflPp
Mu0O3MPtntLd3O+rUWX9ZU3v4LWi1n+drSm8Gj0Wyb3Q/VbkM33HYReum+ceVBcNNyk+kad6djb4
6rZ7giif1McOb3C9M7VNbhP888XlJgnpzX1T1WM+mi763AI7E/tNpcNwLnKNDwDw4AzChur0Bcvv
cJzCtnTyGHs/RWL2MBpjbu9AA2Odvt88tupjR9Byl6MejyCXuF5PeZSckQcv1ma9orYRPm6clen1
Wa7Nh8UTqsoLCu8btcZmASVDpXTXVERi5552KN63raLRJ/XakXyZOllzIJ5qaXfaNFjV/FU6Hxod
qPWiyLI6vQNetvxq7LY9g5xczW5ez+focq3Ty0K0s+SY5ioEMp1HaUhNlbkbC/T8OzasmbSIrEzq
XV3r4DmCzEr5L+2ic9cF8MWNKoPpqqSMIfJZ45U+rbrY1EFUXdKcpPQWWp3zNvyY16V67ty2V/up
Sc7kzjICkzdqsmUp5Jr1l5jn5WZF8Pna1KyjhJR4M9Nyk8504vhrr6INjtfFqhpI1qtbkFFVxUYc
W8qs3WnkzPItWwhRzfFL+sdBBKrdt6GS97UbOx/CZAgfRzqoVW4UeVZE4bdfVDU71aGrkwiEpePz
n8TVlWy7OLIdF8M5FBQClpXtAvo2jL2Axbvel5Og6Ec1DcFJ163TVw6y8jMGAzbDRDhDwaRP6V5V
WhrM4etGrOt4hgXXteSulWChABXidnk810Rec9mufgjEe2M+2TRkuNqlAOsc+1BuUasSAL7hR3vm
SBI/hM2SjDvTpMtV0Q/wY4ckci4bu07h9Ryr+dKa1lQXzeqXz+1GGemmhE8JETqZBmIQGsu1JAyG
6MvGZaU8RJS42RLkWLOXJKnI4NE16XPTmkgeyybso71pVgWAwfOL+ywcMNavHqWpofeyE/4S8yVS
S0LGkUMOalv77qWwbDb0lTQToW6z+gbLLv8C0YPVR8f32M+1saM8wJYX3wocKkOurGY1XOqqmvO0
2cI2dzlCPYrVehwdm66eDrEV4+cNMOQM+I+lIrdw5J7xgjg/JAPgx4SeodzRqRAvYe3LD+N0Dsnc
ZhXQFZdCnMymqfCV1dCZg42L0d1R0Gmums44xdFzR+cqZbWLD2IOw24/2kR0F/XYbO0unjQ2WzJc
2W3GMfJuwnAyyUEsLuct7sDNuPOTqjxm2i9wy2rlXW6U6ekq9MqcJP2wKDflwnE1bu2cUmJXU0f1
LA7ZnFliOWEUEAQwORQrLeJM3iaauIyTH23+a4sS43sfFjWHXa/xOAdMA+DyomKlxspudjTdxiTP
eoHDqAVpt2dmtPBK9apJA87MGp5ir3ELLg7l9nnCHwkXkLDqYD8RSjhxgvDI4iFlPvzcNyP01DJs
2bY08pLb1Vkzb0dMkPfBbuerJYtPVF4Hle6fBJl3ZymJ7z1EHJ4hm+MQee7BY17R6kiRasvJeQRs
GJxJetL/0HDD6e6F326vLVKH9LIPO/OcVlXxMVZwmovBHS/Ii6A2hrqK2LAuXOsQkUGW3ZIRPr/Q
sEiHC7SH7TWXIPXqNAUrg158/o0aMi9WpW3MOE/aaUY33nQfBvYfSLDpRuVWcHKgpJOEDdfMOiCZ
lku23RdQa/YsrEVG6WY26qInDYra0dDQBQLgvDQ3usHtx5Se5d0aiuWLYq9+CPg4Vd44k/+rT0tO
ungup5spyPrlxG/sP4RSDhxd5SKokwf8M7c682m3wium/UY4BlfQhGGen0FfFzCZrb9f+LD3wUwE
Kos6lOF4STg2+FpUP1BENOx9oF5lnhh3zm5p61LyS7uQ8lRcWKJfVkZoxPLdOG5eoy7RH8quaN28
J2masvYWTyj+OjU9hZkQ9trQ1hgPa2NZbODd9snFEG+DyAN3Tb+hIamH4+pwrz64s2Sz8XUJ0TSj
5P4s1iY4F40jbiurpeF0sVKzAnY21nCvS+0VKIvAW4O3JQWPCpDD3sH2EBfIwbcOgS0nPdyz1VZH
nn9wU5O5Kg/UvEZHG0ytc9dSeUZKN9TNNPxEOqfLu6VIZ3Exj1XNKcfRXFNZRSu/hijSLA6yE1sQ
K6vvYJKlwbqL4b6aZ2WU2k6cWobCIU03QNEEBNSlTkeBxnn0pyUEpjH4NcKovGhj1sFDorxOPhCD
oSzwnU7qBlbdqoKnMBRDd6c6Z3EpvrDphBejG4/FXeFon5N15zrOZ7dsEZxLsFfJ+d9rq/66LIfW
PMYeJOqOK8SW9j+TvvI5z9D04xnTQKqKk5veiQi7pcbqehfRUvvzrQopodMvGGz3K3Bg8/Q7mshc
vo56iAvxS2QE0OwoKI7N9dgpx/tcF00xvaYee+edS0BDTJYZfY9PNFs0mncb15a8oyxuvS+9M0Ru
DJyeDuGF8KyFiTAGW7q9Okt/lvFwhiu/gS6O6xOP0fQSC8WoWNkS21G+BKHjMrnx8uCNy2tKZ56T
pzocg3HXdyNg2px+Sjnsa96Oe9GOJokubLQZ5xG2b89Jw8xDlHwewR+u6aGYXMWUilBbpN8xwcfJ
dxOndTKdKrqkhDaFSyyHkapTFbYv5KfL/jXjuioOS7oE1fVSVc30IVqVNzq7qWw8/6JMFpFcL9rE
y6kKrG1vXG7l4SnFiDAfGgrn23088PcDxE1pFBQ5GrjwtaiKpXmKS7IDv4p1YdugU0Lkg2Z889Ni
r85OFMWNvfQmy5ZZwkqhA931s75aHWPFdTwmtb0Y23lhznZNNbNVkrh1hwyqVMd+Tkx/pTd3kwcb
ESrxddS1UNxtx1QfqHmG7oVGYEL+c8f5dR84a5vQyaDAskNh3aUvNTPmwaxaLjfjGnGF2Vz2VxCm
U6T2VTitX0yxlD/1snn6MmYRqPdLWIsvTqF7Ny8cOz9HHaXg4+Jm9UPVt2CJRTY0yV6y/YUH4n/q
/msxEvXNBSvIlouC9AAyUON+FZcF0+XVRISv711cOesJhJb3bMKZuhLE2ywDEk3tLSdj1PlIH7Vo
9nUqt6+rSvqHkb/paU0LF0hhN4KIV2XV0ULgjJiXKvOpXjlNedtx3/6Yds3Q7mU4AkMSsSi/TmMx
ejsb6Qlq9zCsL62/rTMHWeu6e8/46gfQafdlNvVyRS541SCG6eNLM7Zyz80sPjjYGO5MltaXAQRF
lALTdkMTyDaHvrDhdc/smfPNNzRvhlXoC4Phsb5pEn+6mdH9cncMhqHNbekPE026FiXGQOHne7t5
yxOBdzip16Sx3V41wVTst5K+74NkRXwiinikGN0OyORMBB6OrkaA9KCBeiEOJW/3qVIIXfGmWf2C
2ih9EHXr1ceiE0ny0JtQfFaw55HphEv0mvW2XinARCP36DVqQdTOS33QRUZsHoW3pKD+V5/h38tS
Vjfj5M1EljSqvbTuXF7MBR762yheqEsEVcT2nemO+gXRjHRrVq2o98y+W96k6Ro1u8EISbi+GrFP
s/F3tD0VKfC5ihL9VRXsTcQhtKg4JPd1duM6C6o9yaPrBaWsIiTXY2zLazRUxGxHYdU2hBJs5nlD
JDAeuDuu31sic35IBwR3zgFzvAqKIfSOq1LVVz3NKN1TAg4+TkMIW5kEEcK0FKhrnceTr6+5L3Fn
dcWW3dJl9Iod8Mhy2qHvwXdDa5Ve72S7mRoysAWLWJfSDP9LEzq5Etv0WEITqM9MbKDgCScdvQ+X
dfk4ycAOvJIlcvOSFWjLC500rHhehsyKmGyW8ywb1vHkUcb8TFsf3YOt/ZFC3rZSrJZbNVwXiB69
g8XKbFncVgPafqvUl1oF4ZObLaLJWfYZN/64Tv6NM2iNhJg+0EtRjHHDHW/U074fNf3kkFrU8rxS
kL1NqCOBQfCy8T4ai+2s9Yv8277Q8UddNj3pij3Ldw4sOl0PZbWuHyukuI9BpVR7rWlilKiTrSx2
CrHBmbIkipQeD8eLY6rphp8rBhTxLT76gcqlF6mjBy26PZohzCj5cPWj5DotdmfI9vvasetCNvO0
pSOSzN1GwCFaN6psJXlObpkhRqZQM14PIzqyF09uaXXYQif9loDcQFqvusUemNYz+QBt1w75toww
mpXbT7d2ESnMa22pqadt2135vUPBuvS4wx05GvifVGT1T1ZPmlp15Z5rQ9SxgWnOi5futCwr8yyl
3i4kEgo04bVDSxY5UP2sSx09eQtp5dceO9391noxJ4G/1JHhLiZwJQV8RFQbmeS/68i6ZloNxymq
roPEhraU0aWV7z7lrSIdcyb5fyFbKqHeaJDP0tD/McFwPVFxu3VQhQYqzknD1496D61TjZZjWQkq
qkaOVP/90/6lxzs/9B/5J94M6ofnf/4/DzWFxx4kUtQ0U6auR9n2j30yilNL6/7vH0W6yDkwx0vZ
T96a68K4TYwnh2SXVA759Wk1nXwzpCeyuJ2/NEzyKsG6wUk6u5TBP7/5YOU8dEw4m+6EBDxeQ23f
4WmsTsyFGsFm9/2/X+K/dIY87h+pXUZeO0LAN1+uXodNoBzJkA2s/mWz2eUyZQV95/29lQaffxQC
ZvICSErGif7mKR0i3aReZLZDsbfthxnBdyC8et9YeI8R9vR31JN/GBrk7gf/QELQWsf+70PDRxA+
jgIwCeac71Xo1vtiRlJemd5/R0H5p/cHAgVXNCs6g/GNKJTkUjVAWs12lD70IzqA5BbI+nvC/n+A
Ab+pInmBGc5rBgRJ0/7biKgh0hHXQj6TM1GxF52Jbv1ZUHv2ZXKEycGaqVK783SU7JRwucMpJC9t
XYJlKevw3Fo0Bx+5zOPfDx9wzOfgTyxKeDB/f9Hc84DLjrzoUaOe31UZqhUEW0FQvjOC/hWsSjyX
d5aEYqoPoai99bgPomjiqfOznXADc1KUWPIM4M1V5wqfD+tH5PYiIcac3nt7sNArUqW/zsk5/xHk
LvpnWS5r6lsLvFN6I00VLvpOWS/f6azQ9lyzTb0EUVC9lyX71szxz8POWK8gJFePX/77u5Vy9AQN
EMpiMHhvh6T7puhfHx3Pxe3VlyPNTDQmdWHnd/yv/17N+ZWId8+z9ax3fvPgeEm1w7mf2ROdXb1t
te6UCZMjzuph7xQkKbte6x3/eyT98ddi2mY0oUTGnfP7r0VxsoSqpuU0UfPYbx06eISA63HpbZzD
6QQo4Snkph0xB//95H8vFvxcoEL4GkkZwK7z+5O7UGVF3C6MrGBrPzVO2z2sQUPFdV7m9h0r4b+X
C0JRyAU6b5ZsXm89m1UwysEqMId0adKTO6/q5G30GP7+F0VcfPEdsVr8K5eM27ug2pqw3C6R3tF4
oqdluvZ6RTz/lxa48yCNSN/iDQbJuU/0+8vbSJlRicu0zJB03S3TKu5CBEJfPLAd7mHrQoFePE7k
e/jyP71IHNOkvBExHSZvjZGOdCmTGi7A2+y3Xxu/iNp9k03Be2mrb139598Xs7SHZx8zy86bnWR0
PLLO1jjDZxDEl31cMePk5O1pXNSIWknwxHgXvWqUkndzkJbvbC//3jjR1GAEIIwixHD71tVsrE/n
lr7zTrSc4ULF0VP6ybSfZkkMpDut+78fOQS1cFZk98SJ/WY7K1fsG2ufQvQyrj2OprgXgfH2XRWn
7yzof5p1//ukNy8WUPlWrYoXCwEjOhDEKndKEpzQqiG8/D/8KIJ2cNnjuSJ47PcxStVLFFqE2S50
qvA72Y7ugaLN8GmoyvidVexP3ws3xf9/1Jv9kJCm2NCPyuClZOvhDK7dF5TZwJqUEapN8V4g1dtV
00cyiAE1CNyIzjd+0Dc/rcNx65jaHGZn9k5YkxZUW2t2rHEkXwbBYo9JQaWHINjxnZXs7ff758kZ
nFrGCvPirbFR+gbDo++bQzrW6a+277PLms7w0Sd/8S8H5flRIY9gbSYgOHobGRc7mdOsk2sOzmbT
X+juSRMR0dNktfPeneLt9zs/Ci8ZXjkO32eP6+/vk2x67VcFUldCiW5pzHifdDvrnB5G/NCkzXuW
ubc7LY8jov2cJ4awkYSUN6unN5milYDPD4tTIaSM01P0j7MCowW91b7n76DJ986Xe7uknR/KcsKJ
LTzfCrM3c7yKrILsi3wzpRd648M5v7CzMz5jz0Y+RbbsgVpQf1UalX4r12V+/O/Z+Ichy5mGr8hd
iiTv5M3EtwW9NkCbYFFXPZ2m+tj3D0FbmI9tmUYHOrI9ahIy3v77qX8YrgQ+M0VAEXoJlqrfP6w1
HP15yHSotaSdE/vORuZGF/8ioRmdwX8/7A+j6LxpnMHV5yUueTOKMp0JW/8DkC4ook1tKO+1N1bX
lYUdTX9JvPNKvT8+MIJ3AcoITspbfFJTJYVb1MOEUl37dwDAkL6iaZu+N1OfXSg7z09JudVXchr9
e2KTqk8R7Y+Dwsmr8jajmQYSrqJ2hZ3jIHoR5B6BgfqdefzHvxLdGmsScUfJ29G+cJlvulYiWnYx
7qkp3fJz1PuFbpzxQsdR8+O/P8M/+av/e2s6j/Sz6xWnOvIGMr9//+jIRetYr4s5lNjHPpL+kzxP
mbGPc2+Cuwr0Bt5FUT1lI0XfRi3ddbBRO8TwJK7rqhkvgFLN2fH/8kdxJyUc5cyfepvGdmaHiYrX
e6iHqiLg2KSHWK7ZftsIbbAWNksCbXU/jOu268cpuh3dDSZj06MB5/MfdDA1f3mIO7+nNCCskiJH
TCnljSke4X8hep/m9DaX7TV68+k4TJCJnDL6XoPFoTu1qHcm5J+WPtKuOA6T1sQG9mbnmhvX3Zy5
mA44iiRaGd+em1hTcg9r1dY5bT/KEa0Ik3cG4R+fS34uZD6yC4nF+X1MePTPt5Iy3aGDT0LnYeoq
vC1mQ4zopiU2W8ctj7JW72W0/fG5CWH6LHwYv99+9n4ql8pE3XRw/Sa4SGQdx4iQJ3ktcInvLdGb
tFMwob2zFJ1f49spwJRjVyMOHkDHm8iGGTGw8QMcIiTu2eeqWsa9b+Lo+b8H9R+2FJJ3sJkzscn6
eps7gPK0iaZsG1ncepD1YVdfYidAfgE3FJuz3Y3+4u84LQT7cjHBO+e7P7xa3J0uFabQQ+j39ijC
0WHVtQdLWTcyBmyD0P7/cXYeO5IbTde+IgL0ZlvFMl093qil2RAj89J7Jt3V/0/24vuHLKKIHgHS
ZqCJymRmZJgT57hF214IWtsTNQOAf3Xb7mzshjPDKOUYAgU59b46v1wo6Ko8njEh6D47U8qDPVGO
T50gPjrW0O/kdFuLpPYg322kd9X1s+m2MAbrttudzGxSnlH1aT7DujyVZ5WZyvioZl14njxn+vT4
y26bpWTHKYRBaj2O2zFpYYG9706KmLvLVGr5tbMq9cRUrvtJB93OYGEzff4NoxBck1i+kuKt9rbK
21jNLB5rO43K55EhcyYuLOWfsKrGi1roHxyFDd/5oBsRApEBR1hnH/U74bQpSBw7M4PuVAZ5S5Hc
EF+7yWUG1/AaRlcfr3AjCIJIiOlrTi3G1nWAvgNwKPqBGGxiFtlg7OxmDbPxVaEDeuiY9j4aRq6e
OyQQ/3xs+a6UiLOnhQpBFiSYMCquQ1y1mFEvmDyQSBQP6G9M9Yea9uX/EHJJ/gDIVIijUTXWP24V
VBoF27afAaVW3i3rU/M73ZzhudKHIvLBQzFd8PjXbd0qnmsuFlVO8oqVd7b6QVXw3DyOLjA3plPB
/IOGeE9PXT0EYT/usEtufXQ6B0wVyZhf9VZhIbRumlPXZDER0MqD1cF2oFPJvMT6rtDA1k1CAhKY
KSziqqWuPDG9JqONmCM7BSDSL0TBfxTc8gsOhnTGa6yPnp6np7dvp6StghuDl5YWzfKxYxSutIF8
i5OVl5QPtEJ8HOJiOkEGCXB3gvT1sb2tNcLQCzcoQR460qvUwi1UmLKmoj/1ZqBex0hozNy33Xem
JrWDPufBB7tEqv03Dg2M4lA9oa8GG7K8bL80gvo48oaQCYQTZXHjaHs1mLQsVpC/9RRJYWDshHAb
h8YAUAxFMDEc+cTKXuXigWlYDydrCtP3CM01L41uThdKbOlfjzd04z5QVrekqIpKGXjNBm/NlD/n
ORloYwLcdNzaYfzYZnBREWDF4z6Yd8KyDYMm09lS0QD94ru3tChN5lUYrTildRicC3v4Lzdj/ZpW
OYBmMN07B3RjKxFPgqWLDjEcFOtMiRa8oG+sDqcWp3UCE5heQESYgNHtaidKuONSw/HJOAghRKQQ
KTCvsgE7AnRmx+N46pJouloGbAd1rIjPiUg03x66loxULT7FolVvbcU0jtV6M5qFIvwRz5P9N9Pg
yGw1RnPtaUacUd8KvoZBIz645IE3zkNyLRh5uYZh2u0Jhd/pX73+eJm3Uoe0bNWU3+2XMz5rRj7Z
IOdOVtOWgIsCxrYsfbSeC6MtXuBR1YhipzH8k+SzQeMuhqcEkJHyX2eUMSMkEAnskVdvvGE0COiz
Qc3NXddX+5lkIeQwvTXIkX3tGax4D4ELMDBYLdLrrHgt9Shd/UMk8Z6GwJZlyvXUtmlPwGy0djOW
iConQmksUZ1/RUCszkx594FJdOukIeD+Yrd9fBhaT+ycoY3jKmUt4XukBwfaU19+hZBZsaKrtPFU
110EMM1ODw7NrhPkecXOzdhwpTZ7K3t9r3woqzWS5IUGz+EI10MgYf3mkF/A+IyHSozAIqe5uTq1
3u8scOP6S0/jObQaWd+6rD5plmjSkoF4uPYBGIOlBeUNzcd1HsYCDwAlyJ52392ecprRTLRku4IK
3zpDATpQaqMrphOiyOW7pmVQVIS2uAHC3GsibpniwBryqad9t36CqyTr7cSBP0PCNW9M6iEv1rsg
lChy77xJW6ZgpoKYn1DSIrJYnpRCq6bEtZXpxAgxRfu8McXRAvQSAXAa9jTX75I86PipVULJj4sD
sru6iS5TNWBooVuIAVp/ALud2EzMlRC3PH6NNhaF7yHh0dk//lktSgshSwhrYzplPfwJJhNijMuY
4yn0yvrnY1N3x58lQQME5zehEsLK8qf84u/s1IO6QNbQGXKtr51oq1PLLKbfCWU6Uw2fXlQtG86P
jW6tj4qdwbNHMx/ipaXRCE49Rls1QEsA3+Db0OMvxUSh1OmA1f6OKQNGbLk4YqWlKZspOQ28o8RH
db2vWi0dfPjqANN7zk51Z70qrpeuwpJOJZLuh7OmPITHrxgj3BkUDUZ+Tcu4PlDdqd8FuvrP2xb1
agn3SN5GMdJVV9F7imCIB4GTCS/pmP+VVaNz9sy60cHnp97LY1vrM7+2tfKPY4EmfCjgH4mgg/gK
u4P9oyJT8B9b2dw7j0BIPjfUblY3y1RLqEv0yjzCWAtIdqyBvlIpu8VlULzx8MkFaXwksD9UFKjl
Lk9EwvgQJKwg2QQo/Y9h3gwnsIL2FdjHv48Xtb5br5ZkW5hiDWXRdQmsz51x0Jm1RiypQZ5Wjauz
4g6MCFV9eEmTWvsyjbn112OjW98LFWJ5LmQh6pVb9JcLTT/FjUoRI0IR9y5zkdQ+U5Lg3/heALrJ
bmXSQwy73EQI5YQ91SytbRr9r7Ap/qsK3fkCee5vHHWWAhecxWQOre+lIcPp8SH9aBzLqI/fl1bN
PJYehhVl3EB5o6+Q3wsCv1d2RaBG7spWxYy0nXmDcezGvPPhNe3ORT5/G7PA2Nk++Tf9Wi2UlmA+
l7E47zFt/eWqokkbrHoA1q8xPHJmKCi6OF2wh85aBxmvVoA/UAmVkNh1va4qLHeQ5EtHp2v+pjxf
nxoHOeYy1WCNsfvq+vaTZwFKJCOV6o3rRdE+hLDJFShIUOx9VwhQ38cgcwJ1Z/O2rtWvdlZPlqQJ
1g0FO9A5wjWhMdenm7WcwvPmM6ML7q1tcvHH48Vt7iW4OgyTRZFKLb/Y0DMtnRUzRluTKdEAjoqX
Pp66cx05QNE6t9yj3dyyCJk8kD6LiiP8+EuLiZa2iVA5+UxaXRMFuke16v7u02iGpcPVd7BIWyeS
UICKOehEz/ZW72RTUIgb1Y6zP8fO0asT52r0gXp5vItbn06CEwGqIN7NwVyuCaq2Io87nXEW9Pze
OUSGxy6LG7+YYISFvuV58IL/PTZ5vzBZKKe+yd2mluCuYqmEPKXSmIU9Qn+r+55V2V+03nC/Pbay
zpRIGGHhh8wOZmaphrHyhy2TXVE0qJx9g5HYMPS6W9gO1seiDqDEgAWKsV9YJYqSrtxjy/dbimUy
JZR/eNWABS+3lKnGatBS1le7Rf7JUIz4BRl68Vx2dfNE/tyew7hT3hzq0EuXIjGU5tF/fK19/vLI
IERDK49beKzGPjy7vW2zcEkUCe/vjle5vwbSFOk4/lbu8WpnGZ+3GU7C1FTazRHWEzA6PKJ0D7t/
JiXYU/bdMofLBKWLx4Rgc3XrOitRG6ZyjGPai/pIBGb7NkPwkpUh/Z4KxtYef76t4yldymsViL7y
KtONNSdRhxB0vMPUy8Ezcg8mhUDfedm2DgkdeZVCJyVKRC2XhwS2kYKYoUcTFEbRD2gWDBdlSPAo
8wDxf1y7/mDBJvLmpenECKTVtMPAOa1OJsG/1wVtw5dTwuE507Po5PXtW9liORVU+F0YXEF3kAau
XIpZO3beMQcPMHhCEt0hmY1NmxFAx0p3Tv3GLnLoafDx/zoWCPXlLg5Ih/R2ziXXEzXwibSgUYJ8
3YdYpDxqTLpKDphyJxfcOJA2TBQk7WS5gFNXRot6jk3mmY0jdFl/aWno3kDvFC+KAiWEC1pt56TI
j7KMTGTRHEoQmHdRnlvz4TrM+WY57FJH3Z2GT2ZCYcTu0OzOTMp4GXQTR4VJ4Bv8S/kXmI3ynTMj
V7M0T8GQAEKlJwUuaI3FzSBJhvSTqUpAJMMP1wZi7ReQip7mEuq9na3dNAY4gItOeojc4PJ75sM8
qmIuct+t0+ZCKc9811CAvKAvoF0e34U7WDVCo8BUyHgN2re4FfmA/OIxC8XRs1LAoR0NzPhKCqET
FNfZyUvE9Bx2Y/rOGofkmbkR8zYo4zuzd5tPj3/DvavBLjBO+UJRVlhjDtE7VWwDSjtfgx37iVHl
6hTGc3T+DSvynSXqJAZcA4DQUeCMZm7uD7rorjGhrj+gxHZ8bOX+VsgghZqd1GWR4NvldhqdJCMo
0D8xmJ96B3Ff/6R3fXijoj7lB8g32p0PuLV5+DAqHlSZLLBrS4Oh2Wr6jMgjLCFG86XTUvt9X7nt
mx87VkRTjjEtHZXqdVkwTxy4PyHeZ44gNa+08Kl3z+V48tQxP9A027N379GW9lav3VQi/edY2HMm
hXkKy3tBPme6xhaEw8ww/+g86pJv/HISHwReGqlj1FYAiCw3UmWmospDFapW5CtgFBLecTCd5moC
TT1qcWnuBLZ3lxx7tPFB4oG8kVn/0p4TFXMLLQ0nRYnic9RUSHVBh8f4ndHtOK/XKYyF95K2GJ94
PSQSIra0BbEbiKfEyX0Gi4D1V3BBf8txXPC7MkicFTG8UQ6D9ccpF96prjzjpxrDjgMRlpq86+ZI
/z7rRvYug9PwHZSaku0T+jbfMIv8px25/H7oq16m3GivGoirzzT+4BDu4eY5RHq0MyG1uXP4LMn6
Lx/y1c4VVa2DSsRlxflovxtU2d6Eg+Tstu0eeubuHMqNwwwkKmQfzDAtN06MjjEOpN8+BBI/GCsu
fg5BPl0KuIfT41i30ApB+K3uvHVbVqVuL4Bz/nXWRxFeDmJKGHX8UqEW6c1j5WsZfHxBXYXnvFPU
a/QbCj0slYKJR5bqkgOpK0cypwmNFOiW/cyyhd8k+uS3A0MmFQCaHVe89QGRS7fhV5HI/XX9CaaM
ibl33rdulk33CMqJNIbSLaq16a3+mFXJuTaCBh46ik/LD8jk7GAOrpkBmM/di4MOmt9bXX9S0ig6
G14e/PHYi9y/p9KgTQmZji3V3Tus+Ui5TXcQ9NBgKmUA2Cy9M5L02U00SvluCOf2WRkZPNaStPyX
tr9+goij3HlRNw4QVujCg/CgZ7iejPRyNJ3Lwk2hkokdv4mN0p9HE7I1wIcfvID5ajs3ix2jG19V
9iUpK9KIkECl5Va3eTdADQQbSQVb5ilIguEbVOftsR4RtHy8y5umZA+Xxoop47KlqbogsZwGTNE6
DpnCyMJz7+oQR1lN9nZng7Cq7bwqcxIhrVYV50ZvGoWCKcZ2DiUD6GelrqHhLpq9UsddiEv0Q3mP
Mj2jNBSbV6sCCQ5a2gggrgvItsDzWpcKJsaj1XveP7ZVj6dei0yYIGBPhCVvLy3a2lTwn3ISSmIF
1x3mmojIVknM/SbSIDQRSnBuK5qAWhWInbfvLkqSK32FYdMkwAms3OrsJFGdWyLzJeGhXwRN9TUL
ZoftbYqrlhvZ5fF52boPckYR6BwKpJRdlufFEBRI7HSECiLUq1uOsMuprPTirCkNHP8awiNJBCPD
Y6NyEatHF2zg/ze6enTjKZ8ZUMDoCL9WThqYTV/LmDC+hPPrKWVE8uyljlYeRlPfg41s2qaU5dHM
JWdaty3gGJmQkplJV8bOeJ7B1R6IDK2j2hrRsSnEz9QrtJsY7T195a1DRPlYl3MhEqW4ynq9qShc
BTIUX+3m8DqR+35PVPgCcVd7Yt2bpojWXp9JBkRWWRJVrayAyCzzbV1jdl51vpY9NMCzUIMd6OWW
JcbbgMQ4aC1yC5bHh00bzWFGpAYJ5Pg4t+jL0A1H1GN0mp2ncevDkYuZMNsaTPCtA46CmmBiq7ib
aLKLpylPoHLzsvwLmg7KxahSi8FeDXkvvRm/Pz6uWy8XdUjQj5h3XEbrl6u046HvnMHC081wogcd
Cgnq5EWfyl51DqIZ4Zp3Yvelr6OykQTB9qFXLHcnVN26qQwSm/R+NcA63sozQLaZyrpJ6qO75D0J
KLt9KNEiZMCKnxpiWT7tnD1sjXTh64tKZMD0lIz7Wfly4VWs5ygbTdhkqgiumlZ8htbT3SmobX1Z
gH8en1Y269e9c9RjppHJ4RT3KsaPhcn3dKcxOPNa/nACaFAZiHCqD5OdIv7y+NNuPSywFgBlpKvD
G7Za4FD0kBk3eeZD0tsA4uggIIJLMLxaVtq8JF3l/nQ9OHsA2ebTsZ1dVdn5BVsOn+zRBYpIv5uo
ZLnFnUjraAyd1Ld55I6kz3D+RgIKXMjPjklhxju+d+vGyheU6B3aAar6S3txBhFLp2DPSmCQcRnR
9jWk+M6R12Q7N3ZraYCfSPqpDnFtV6aSZnTauIQLvfKgf/RK1/6aVUF7zWxwlkM7mzvn6H5p+Fcw
A0zcsZU49+XSbLPRGGcMU78fhy9h04pbpxJoZgiwfnp8bLYsgaiUi2IWlFrw0hIDxCWiMXBO5kkl
LgMCbD6MHP0Z3jBz53zcwdsoXHA0uX+g2/hma7/ntYVJMRiqqJZBuL/0Nu3Bl9Atjg9NO8xfJzp7
/w5jNh7BdMXn2LbE5x5xtYNepvygYSh3vOG9H+LH0EBgTMeE9mMtAZ2p0Mh3c4ofVuLsW1lYMLVm
Vmte7YFy1SHIq/Z7KKoi3Dm4m3apsNio6AE3WLd6hU7fv+shWjJ6+59RgSAU9IHzTliUwsm2EbUC
4vr17d/ZxO0DuPFe68fL74y8gWHmdZn65qBlHyi9p2cnGdT3EwT4b46mdTAUGgy8xCQyT1qamsFS
8pfymRv0qM+WC6ES0CH7GDbN3mjl/b2UpoAE82LTYzNWLqdto86SMyj+INXkUKpojh0xrg95u3pN
ZrHXyti6LfLVAmQjZ/vXTBhMEQodARhuS2F9REOoPPKWF2e3i+anx99ra2UkCpwOKa99914h22S4
ysDKMjv+4RLHQlhUo+wHCV37tcuGYgcSfP8+SpgIUTNTAxLNtvpopj6FilM6iW9rdX3uHaX9WLuN
/vnxqrb2D+QL20eTGI4Y+St+KUSHRokuuVbB8GA0xodIiA6OhLg5tuO4h7TZWtCvpuRP+cVUAUld
EXWYgiEcNZUuSC6pYfe/cZXlzBVCFIxIM4W4tDLyFGqh6UH+FqTjM+RP7vsARYwbTHrB30yepseq
e3tznvaEVAt0GatDMtRavQ5hW+Qqz33s00X7Nwgo3eSzgTRABl3KFDBC/fijbeykrGAaqIGT9Fuv
A5i/7GRgG4pbSp2pkmIYytj2+MmJsj2uh40DjxUKYUT7NCvWB7BhMMKMaqyIvOobpN2D8lg3VfJj
jJD9tFqIvh8va+MswkQiSX2o+2nquhY2QiePRSPxRTs2xwQKQLQpIuj14Pvf2cEtUzx4FBaoZ/L6
rdxUNTYpcHE+WBbkjV/ZUXueJC04GJK9HtbWIyvrmCa3WIJS132lGVJ9SPSgQ4MauQSqnYrvWqCY
xSGIqXHTHKlO0MlGjOh56iUccv0o5WkuhSigThp68b+377KEJDB1w8+i4rG8ICZSFgOEJDEjl0r8
UZuz4D1ObyYoRODxsamNZxXORkJfzhCY9TXaslWjEn4yxBuqCVo7w6kbADmig4M/bno/rbQA9JE3
Xx9bvf+2vD6AAyQ6noH3u+KjThvPVVMFDc/YO+mjgJ0QVU2C0jjZSVHvr4jBMBkQMQkmtUj7l3vJ
0IBTqXBY+/k4ZKg/1P0J0FpzyiFDPUILv3ds7y++xJRKgoTXJ3adpxlBCFSss2CZnJvohVpvfrLn
SLm8eQOpEpErcTloMa/hHDBp2pnNzfPHbjBgBklqRGag7/ayOjk8NrW1IGagScwYOSdaWB3GoZim
pNAUmCthBgT5ZpiXgTK//9iK/FuWqSYWqAozhMIp5DQvPxOkS7QFoUH3C60vPquNl5xtqxh8htSj
C1IC2sEJleJzW0/u2w8IjzjVRaIh2XJapSnDUDiIl3mDz9Lds8cYPOJT7fRfMSfqFRHLaefsbxxI
oiEHYLPsoGjrQb44g4KIkeDBD5p8Aj5VZscc9cYnT6+ni525zttbNSQPRHr0X6Gt4RsutzarOq+A
vZGuRVIHl6qSQyEguI9B3Fg3mlXmzYhFshO03PsVCdWlX0ieADzzbowzNYjMx3H0g3AsTnoKNbsD
aY6v2UJ5Z0PJ/jnuC3UnsNhwKwujcut/eXRVBhRVlCZHyaodHMt6dp9pQsFNz8jIl8fndXN9hOnM
u3AzgKstTXVp1gx9xXnVaJj/rWkDSqBurBTnWEcutc05SkXpDDvXfuPsMMMgrzy1aMZjV5/SLMe2
HKNs9FPL7k503SZ/HE3tRgwK35Ow3B17WxtK7xf2ahhrSOTln/+yoZWYPY9+1OgnDjpLhDoMWRdO
fhwQdz4/3tANB0BqBwaB5iV9hXVOHQRK25cC3fmW3s3zHI7KCTbxwvMT5Cq0axVoyiVAqOR9CRX7
ju0NF0d7T3bDKMNQFFmdm1QfE1F788B7N3xtobX/ONZm8u3xAjf2krFPlWoB7toGC7HcS6ImBLmG
evBFZFhHxRbxhecdHm7Innbyko3DCWaMnqV0bNADrQrAyEelU+nhPWG/Nm9Nypwy8pDFLbfo92VV
0v6h5H22Y3RjfS4dBMkqTU7Eg7tc36QqjOKp8eDb6FIdoiJT/Qh5iCvEs29lGOB50MGNwctBIZ9N
XT1JNmKxmjcoTIfYRvwDqdDiaM599YUqHsTUFP53Kkv31w57IDZB4gA+ovqxWhqIi2poiIfMyXJv
eTbG76MsrBJUrcL879oT+Y7B+wOJQXqzLjksSfO649TCRw5J7tz7WtNYp7Duu+e4Hbudl2jDigE7
7CtPHJnlGrsSwXtj6DXKQRzY7CphELdAb4sdp7yxeXIgUSVJJt0z1gWjuTdagSS88ItsdtFeQIPy
HAxh+qI0In6GCj3YqQJsLMsEYwSoTk4h8M4uv1ZpDWVMU1cgOGqql8rp0SAzmmrHZ9zfMcJWGhFQ
Fko7a5Ty7Opp7dmz8DurjT+FTRfclGYig7AGjXKycD4VadvsfLGtvXRwVZIghyms9RBHzFAu8QoK
opQ13L+9sMiOIeMx12gSCGH1Y316q88iA6PuyFdjeJxC2HIrW6+2I8jee78V+XjSo7i+NSYHhurt
Hox346vRXwFJRb0NipA16mcSCSwpXcGRL/oaTVdDu6QRKcmbF8QtBg7GJaaGuH7QZitR0P9iQTB8
Z5/0pOlOiVk2pyqKdqCn9+5QEq4gLCXzScbhVz6DZlUEh01JLOKqzUezVa1vSB3O+iEeam9vfPNu
gpvGCd0D+ZVMcD/WmgNlFMzaNFo++iKOIJUp8wJ4Pji88NMYxu1/QTRQoFKhM/7XIqKJjsUUW+IY
FolaHBFgFGj0tsLNYbxyUtAQ7Wz8OwzT9I/itvG3utDbHwh8GfVBqzMXxU0qzMYhG3Rj9h9/H7kr
yzTAIfuShDUu67mjkUUMYkgN4O8c8Cq8jYMnbqnOQLcee9bNbVVTCpBDStE3DQNZ3rBzv15pGNb2
qRIxWOBQ24X2aXngPTwvnPioCPQMe72MwQwLWNFbs3aqhJgQvRCDfTYrZLjPzQA5sznRfvW1SE2e
5jQyvR1Xdn/fHSJ2yuxAOSA5sFb3b4yYBhjoNPilAUlaS8Z8QlE5Oxp92kHE5YQ7786WPXrToEdo
kXN25SX9Jd4zEy1OtaQjCEMLBJJk6BO92goOERjKg9DbeedtuL/0lLsZKyU7wdHcPaxtT3sFXb3R
j524BvOArE1VpHtR85YV6TIlKTre2pBX9ZdVoUkDXBtQpt8XiXeRMvFnWlN7HG73Fx7At0OmRVYO
an9NRN3PDTKGKDb5oQ6LPvW35rMZ1HBncRffjBKRpohVob2gIbzGEiQToPbMq0kDcticrTkffuRO
0pwIzcerHZThH49v5dbSbDisiZEBad2RpVRqbjDWRHxcmSPM/VUNUb8OGTvaKPYeNd2WLaAvMt2g
iE/pZvmxWqUSHBhl8KfWjJ55BYMTRaj0fa9MqDk+Xtf9G+5wIIhZoeaCD89cHfeGAjqeICSJU4V6
VaDhOwTS21SAkZ5qJFyOOun66bHRDTgBVgmSNfJ/hu3XcLBAq0fEjqWvHmsBajGOvubpICAH534h
7CGukxXET3qshse2Vudzi+Lan49/xNaVgKYBqBHYP/rAq9cJKXtvnjO+qKgFGkmDOTYaj8Lg/v3Y
ztbXJGC25GmVA2SrHYZH0xHxgB13pmiMWDfPRuVW782hGnf2dct3wVaEHZ5b0tWVKXoK06BMwUAF
qUSEEX6fM7QGvO9u82ynQ//X45XJc7h6KYguqe/LANAAUrg8pzNcnUFUy3y1sLRnJg1z3l4PVSJY
abTr1KG0gICJd+iNeY9eZOPYyliMTAQPwIpX/RMAG4h+NCmhRTinZ0afsg4ACvABQ++UP+kaFofR
gQ/s8YI3PuXC6mp/jSyc5nmg9mA0rXNNofp51kJYdSsP8ZTHprYXKCvSeBtC+JUpFq3U6oR/G9Uw
Po+mPYFuKSlzCJ7jqlWHZzfV9ojH5F+6/qASmgq8mC47dEnLD+oE5ZiFtjb6DsqU4OGa8EMwzM1O
n3fjlNKRx5MSZpE0rIkUZAAX2BZ1owgyCmSbwz+7LHG+ZLODZGYU7N2/12HC9aoo+1EDJ7CCBU9u
9S9vH5QGSOmUAGfs1s0/WlEmnvowMEEUx+UHbRyVfzvIZn29ddobyknlF4cG4zFsR11KYIbIUCFI
+VkP7H/DyETGN+3a/9GBpSabWZPvuaFQd+7x1sVivo7EjXY4fLyrmCcIh7nMEFv29WjO/SkebD9r
gFyWQI/8xq7LE4zt84luv7LzrN4fOwrPeEUV30w/ZH3sBruzutRxBt9SEUI+SFW1z2qBBOuBMn78
SZtRs30SDAGFO4bvrxZFGrg8ZKEUIsw1tqHvDYAkEyXhbrLt89zV3jM5f3aY+yDY2d3784cpOd3n
EfPQjZd//st5sDs1sMcRt5XA1MVUr9MjXNAM9kfUIeoWvTjDfrPfwKLMHoGMAJlZUxKpCNN3Wi94
ZDtr8OPYs8+5EQ2HWG+062O/cX90MEW3FTYrgOYcnuXiykDoiVlwdPLOMc+dPqf/pUrhfqzLsj1V
KIj7Vsd4qKqme8D9zW3FWdGyo6RCRWVp2QiNGsb2ePRRjRmPXjoG78qcxy4K4I1F6L1qvj5e6qZB
B+0TWVOhDL1ykQSykJnHMnJ2nfrZYbDvgL5UecybUT9HMZDhx/bkc7b0IzD8867K1oXMa1dbG5oa
UmcVLjkfjOQWN8Zw8zSEi6Z6BpIzttnXEojHpeyr+WDOzc83WzfhlWPCih9A32Tlm0M9qwWdws6P
bZNucxhTyj0YuVt+mNRguCrIpl8ZPCsQGqv002Aa+fnxD9i4oYsfsH5yh1rKHUh5gZrWHk0TkCVd
3r9rrXFv/On+HSKuoKHF7wXmSk96eZRGLXW83CuEHyVO66MBDzGI2+3hE7YWhLfjQlJfVCH/X1ox
hsGy0dsQfm3TyA8mHM0UiAptJS/ZSfI2jqrsh9KwIGKhk7B6gmL+EOIzBNLV1BuPARxoh2IwrUOF
3MAxUgp7x97W0hgwJHZgZYR9q8isL5qxsipV+DDGF1dXwZFGXTm/r8Bv7ph6JZFYXQtZiYMchO4g
Mk7rc2HI3mijC5CADDIf0RMuU5Q/67k40OnyEBK0UuvsdPpUXCadyf9TBCvPR1dEVk4DDmpNCaKA
1ZPCc/k1nQL7nY6iS7rjGLfOFFUEOsa8qhTN5Zb94vVpxFEeyjrhOxkoTBEUCLdNnvvH40uyUT0h
QoSxjPF/AILUrZdmxt4NvVpjN9Syas/Q8bXHEE3Yp6pJqlPdRF8ThqcupmqOxzRS3aML9fKN+a1m
57NsnDh+B7EDxTdSgfWTU0/M5IqME1CKzAtxFzPawToHjfzWYHgxdP5+vPKNIwfRsaSrfQXyrlus
kR73VZ6Eg4+qo3hy3J7iZQ/RnmIFys7aNhwxUwSA0fES5I7r3gdS7SD0pqH3CxtF14yBsac5QUjT
IwvwmTOMGTBQ+2s9w9htSOb6t6+Usw7sACw8+dzqwAubudq4dGm9xKF6czPj77y0iz/6ZvdubZxZ
SaLIRDKACqoPKw9VQ9pSqDFi0G5RGSfRpdW3OajjN5dpAUPTcaTijAoC7eHlkbXqzCQSN3q/GfP5
lszDcIqyWKOCquzR+W1EJxKDhpIc9UUqevLU/noJHa/Iacf0vmVH+Xcxt8UtCzzji4Za8qGvTAsx
GW085J359tIUi6SeQnFKA3e35vJ1FE4U8PMeto9a85m/IcSFuvA0Rd2ent2mD2AgRPLFgO3B4S9X
aU6OaDuLNmCD9uAZOazwkhdJeRrT6GtXWumn3kK2VY+73EdMN0WU1i0vYlDfPt9IFVMHTgs2TgIn
V75IQ5a8dsts8MtJYdg2m9vBOMCMN75EBVKjqNNCKPb4bmzkDyD+GCZmpJJG75r4BKZ+GylYOrxe
3cW0/3vjUjJA9+xOhQoGdaLrG8Ag9djo1jWRH5auOGp+pMzL/Z6YKxS6Jdhv0qZDZo/KF7Q8k0+P
rWw5OAJqeYCIwBgrX1pxEuRozSYCJNOF1gm21fIAnV39YdTLvXHzzV3k3PCMUDIC5bA05YVTIioU
pP0ucJXwgDz75KPqjGK81v4Hz1f/PVPNveR/a328V8AqODHwX65Oi5lD7wlP5ODD0jFyKEVb+qqw
9Q8is/aUibYWSLVbqgLIVsO6iZc1c6APiCP7jdZH7pNtdXH8pUYl1fpujPKVCku02C19yPbaRFvv
IlBUigG4NF6PVWg5zJNpdrAu+JUawDJE7O5XfSvOItagbDbnPbqOPXursD3QgtGoEuzFVZf4at1H
p6xuIOYn9jiHvbHHM7b1FRltAVbIf+TnXB4dSS7Ui6nsfQVA20sRjHV0EIEpTlpTxjutkj1bq2Nq
jHABpDqYAPAopByT5d2KiUpYOUV7gP1NUxSM6TPDVkU/cbmssDNqGCNBAxhVbn3vRIc4Si+luhT7
7QN9tHuBb9CEk6n0uhKR9p4ylDpns1Qa7wLfnXvRGyABHtfj/NilbDkuyHGgfZdAOLoLy1XxALmF
pfe9z1SVqZ0K9rOXIwl7XnnrEJIEcNrhagKJvXJdURpTbjddglLTjj+bSmbTWrCSW+WYYXsQ7bx3
v7c+F3gH+nawY+pMPy0XhqBZC3tNCHqWCO2s2sI810Vh+cEo9J24ftOUBDtI4YL7qRHavGGhzwGB
rjoVpzRJnW8cDEEpwEp2TG19LqC69Ekoj5IwrraxCVy9CWGo9FFwap8KUrqvirKLqthcEMByNBgI
pel6LvcOuq7ZjeAU8ktGKi6JDbe6bveiPMRlle68aVt+GMjZ/9lafSfovw03cUAzQD2QXZhrcp8d
ZXR/dhlTnmjdOH7CnNlvnHqadlAugDWnzCmDxF+CwCypulokuCgqGuV/udYwzhV2brATFWzu4+tM
rpxyBnuzNGPW6hAQWQlfCL3sr1oWmjc3NLnEaT7ukSxvGmMoSwI3JCB59dEa8F5lOFXkBD1A+oNR
WdFt6hqFVA8a9L0Ic9Ma8AAYKyEs0tbTIxpsVmqfJq+YlPKDHQzvRD0atzDbJfLassTeIVoIAErO
Byw3MdASR1MYuPPtUKXy407OdVLd71FfKjsY5K3UgNyDFJIM3aRcurRkz3VjFzE7WCEu9qKM0Aw4
pZ7CFtzEp77rVBQSlew4j9nLYyd8p4+Gj7dkiGxB5kLlct31CG1PSfOBLKuLzfnZHtzJL62pvCSi
jy+aUKxLlpvjp7rq4z8hUwqe0VWO56OF9vupjMr2Yieh8QOlndx+l9lR8Z8w+ul/j3/klgen7IjU
DkABCHJXh7kWRZVoHu8f6W3AuOUQXwvbbs9a1It3Xp90O5dnyx4tGvAWQChlH2L5NayCUdXa4WUq
Ag/aWpzE2W4n5ajooCDGfHfMeuucSbQL4S4YBUCoS3tdocW8JyPvezrBL1bYyYs5q/FfZef+TibI
jCEdNJmAQs64NMX9jehUsjS7TkKB0pfXvAzIUMEGCXn/24eNJWEG4RgEQQx8rXOwsGT4o5m0Hg+r
F9fSdutrocfQC+bwILz9jICLk8kX+BUQqMuF2Yqq2FkadEDTwhYIRm35YBEr0BEe3HRNGGrh4bHF
ra9GWZPaAQgu0oaV1+vNunONOBEQmpnKU5jp8EQXfTRzVbtg56naenxho4P4gPKBTFCWqyOld8rJ
xFbZm/2XNLU7xScp7J2dk79hR3ZcmSZjqpGG1Op1cvR2KnJIbH1rMKInK5/qUxbU+V+Pd27TCpgA
mp1kW3edVoZ88j4PYwFlYNuW53nqg2cb+PWb6Y1pzVOO/D87q8NOHQewYsZq7Al52ckdK1BcUbzT
vHsdmV/VgCk1U/KUYApC2dXRQ3427pH7En6lG9F0s7Ny1A5lleGX+jpL/1S7uPw5TGUjrkaZaaQk
ImIA3wRg8nMoQtRd1MlqnzQ1VCJ4exw9PTS623cHxra6H24OiC8MRf2hi4tM90UB8RZOKSvCD32T
FowdZJPRH/qgMOajYLI2pdaQmE9uSz5xasp0/tZMWRPsxIMbTpLYiVF7jiNMI+vy3GC1DFL2c+cH
BYS5LlLoX5sydK/qAFe/0Wrt+e2HhpiQz/kKMF93EdKgML0Khgi/tf4fZ2e2JCeypetXaat79mEe
2nr3BRAROSmlTI2pG0wqpZjBwQEHnv58aO/TrYgMyzhVZlWyUuXg4fPytf4hCR4Wq7evwWBYl4L3
M0Eh6TmotoTTJMVOsw+m7OpiEtt13/cw00xoAERsetw1YthrgmgG563+8Hrfzhwl0Do8as8kIXnj
nVwAAPJ7qJaMpdaM+p6r0HiUojZCx1y7C6v13N7bhC2p+SCRQCR6fJKMFZmV0k4HFmvpkASry8/Y
qLgX4plzrWxlgE2oc6P3bYvntyhXaOZkamlDva7TtS+ATVURKjLk8evjdi7ZuIUuVO03lW/u0ON2
nGAobWn6A3LU+ajHo5PUKuwNoqm4QLajuOkShWZh18tUvVF9M7xXmb58L1xXM3a2UU6XfDLOdZwg
juSOvRm5/sJ+/dZxY+7bNcEoLk7sYgnX1DCv5GjqF3IP5/Ye8nCbORvHJ5S54253Sp/1ZE0B7pMT
e8Lgvb2a567hjBuqOfTL8cKBfSY8Zc2xx4lRt/84mc5yTstKWpqMgbqTI+sma8kOA8/SBpqo1czY
r+MS+hgUml+FqALO31+f53P7g3Qqhw2YR66Mk5faIqteGtk8xF6utBJ7Fc27sbzSuYetvlw4Z862
tVmsgO53KXGc5K8zR/NtTZtAAFccxBp+isgtI/kvXFNcWL5np5EQk6wEvePUOZ7GqnY1u1TOELeD
PVyXdtlDzHPX3eSK8drZdJH/xjAC6kUdDtwAFY/j9nqSw8S2HDO25MbNWs0K6zwwbqzMuFTrONc1
ysug0RFG3UyTjpua0C8aJtQEoBVL5zBOSxFhTJXvPZkMnzTavxC4nD0JgG1tro2AGmn0pMHJUyif
woyoqfVE9TT6QTjM862YmzUNVS3nj81qL3+K2h5FmPWpewDvkD64Vtlcsmo8t4R+/ywn25NcnbRT
cvLxxNgglw+jEyFhB5mULP0bNwfHHmCXX3oKpzCQLLOmzp0g16DkNka53RhgOQu57/rZ3r2+es4d
bWgEb/vPAlF2euEbuioQT+M1nC1auTmUqDvSsPqX11s5V1EHP72JNJBc2UBRJxPpYyY3azMnaN96
7q5QBq5G+aZUrzdwkF1f3TlW0d5lDSg92TkLx2wyzsO+L0dvuRpJuxyAgLcfmsRxrgde0Bdi8Rfe
2RviE9AswGHEQFnjJ7c1RkjwJnqgE4XZD8/tWnhvbH1Z5sPQDPUVpofNGtelJ6eDaZb9B2D6wZfM
tsr95DTFt1xYRo1s7uxbFybo3LKjgskzEot1EnQny64R1DkNEuAgUnsvjzqV+FdANZ2vEuLthaPk
3P7eJAN4J3DTAZc8nqUeZ0DHn5cxxrh9fl/iWhI1fpKE1aCtYZfn9sPry+JM3+A7ASJGoQBm3Ivt
zbW6ErDRN61blrgJZpWGltu55s6wZr+8cJycufCQjobvzXFCqfaUjKpcu0G/kCxdYysvVJ1o3mhG
J8kAeF2Ixu4cqaBrr/wJW+O/0VE2GSNLQu2FDpAnWxikFQQlcpMqts2iOPgloHt98i+JMJwBom8c
9A0yzRsJifOTSWzgLi2W0bGjGyu/6pbRDBtPjGFQFHakDb4XGYlUD6nGWaKpHPMBa7mkOHN2YgmV
AH1AMwtOmY5TAtopG6h3jWNgoELmfhtH2ewkGhgXluz57vJAA6Wx+VLYJ/vW84sOND6TOq2G9tZp
UucREph/EyisU/SsL3GGW7y4Rks+9KzF2/lFculq2PbgyVuRGOp/PsMpuNWHucHzAz15Ycr+y6xT
iHYxHHmP4EFzo+Y8eJBF/TfQP0SiFKTZN7xrTjerTIJMq2sgI5OcVIjkhnmbQHO6en3lnjkSNkoD
ZSpSB5uBy/GRkKLSOlQurRjYOnxIs6Itos4evPtVLfouySbqEq+3eOZGgvy7lVJJZW01/uMWdT2X
YyJ1BtPOlhXuWq/DFMsC+/n1ds6t0d/bOQlm4AxmHVgFTgNHiL2a62TXCdA2qlbdBXj42S6ZIHtw
M+ExeBp9imytptUbmaquVTsDeb693eWXEpznViECrMjLsBRxGTlJJ7lW1+uiYKpGm6A+NZMt0MWt
cFz6Ls44a6+wVL3Ewjo7ikj5bCJn/Hla2vHdFrnOkVEM9La50RcUrQcHPzJcFLILx/fZpbjlCYA4
o155+p42VqASw0Ctym0RQ2+EDPB59TnewMhVcdpI+f5vrJBNo8giMgDef7ISlY+QNL7VnNqdBQO9
WKmYal760ZVV+TcuCK540vWkDEgVnMRHxrL62rLV4QxZlhB/lzbu/MLfea11ibl9bsawsUJqnX/J
TJ+8T+weKXlD2w6rru0+jd2afkUa37lTjZF8eH0Az637LWzfSOIolJxeuP6cDt6othKSXvgf4FBX
nzTECy6si7MdIuvFGxZ1OF7pxwfGoGsQSwYuPHJ22h57jy5UZS+uVKNfum3OLUG4JACWEXsAiHSy
IlJsSmbD5x4X1YjfUqq0q6ovyg+rNfZ7dLqSCwfHuS0NNIBObSI2DONx13q46Cl2BTwE7LmLxagH
b7EB3pIBk9rlmZXFmrsm31+ftXPjyXyR+wR5RMBycqO6hSbEjElKnNal/wGevwpTYxS3iUJS/fWm
zkVkvzV1+vrgoQwqVpBk1f2snvd5lmv3VetpInSx1oy8wanfzDgOS0ClRhC/3vjZflIENDeEJwny
k3WziiK3Bbm5WBMyfYB75O50c1nf5GbmXOjnuY0AiAsi/JbXAcZ+PI8mdolIwirQ37ae7Hvbmfea
1P+6phPuajzhNhYZp+Rp5DckEyG70oZ4TDPj2vAFjjblRU2nc2uStbjp0pFvADp23JcsQcAJ4y/W
5DouYHKWZVdURRMOvWPurdLC0iNDl/r1uTo7gADVqIkAcwIke9xoadY48UpSgkD1yoMY8KCA+XGp
jnauFY5fljzpR1AeJysiQf3DcvOKEsZcC2ADmMssQ1LvXu/LuXVHqIpgCSBznsPbIfNbNnFeId46
E4u+QKDzc16Q4YO7s6ShV7p/J5jaCGlwQrlVXjhAk5v2qtElaeEJ39kXTltDoPEvkbvOHYvEoZyK
Ftxlgo/jHnFzGkU26vCAtGFAZt3eggCnPoi6rK89r00v7NxzeSEiAFKRGziBNk/uMAp3OkALuJJr
64LJzNfgUGm5e2dra7ZTyayH1iqcfbcWWjiUboNVnZ0cVhOT+Nfn8txmoKi8eXugD0ex6Ljnix6k
rlcvlG7wPruz7KqIaqAtWJ/hQbGsrXpXYK1zYQGdG24UzTYvEWyOIQAcN6ovIklqd+IhWbXaGyLw
MpLFIK7bIcmiVlnjheE+ty2ohm6gCQQU3NMLtsmTxQ8URLZs7oN9Gsjyo8JQ9fD6UJ7bFmhREWuh
H0g4edIro6oyy5jhPonE1MLGKNJ40XxiWC34G+Q1uDiQ11hDm7rGyWnS9ioDcwdds3CHJCycpA07
I5k+VItaLtRMziwQygYUywHsoOZ5mmSXpSQZFmyKYpnj7q1CNuFSCbVHLK2HyOD5EaXYS2qF5xpF
F5FHFOL9mzvB8QKZkjGvfGNgVVpa8dUsfOuq7acx8stU++4aqzwEyWj9dcw9dTzwhVSzwSyfVs4F
eAeFaLaKJy039wFaW1FbCBHxmPv2+kp5sR7JF21Ux42bg6zyaVTkTtUo8jwTqCpXMlokLP+WKuvj
66282GVbK1xyzBqIJKo/x4OYlV1Dtr6ilWlUNy6AmvsGu5A98eFjNml/Wed8aw4xBkjnLBZecMfN
pZWl+knkIm4z3z9o+tjH2mQXmLMa1uH1nr3YadBniBAQouII4Wo4jUYWipZJO4i4C+bxxg7qNZZL
Ud+iuHUpNt9+1VFmZNMJZEQgUfEsRZD0uFf6kNZenYoOXIPa/CSEE3q9W6L5qgVXCcDeEJuC7lqQ
5w5VMP9lPb+teZ6FCKFCHSPHeNx8jcRXm0vgPjWiRztyZd2jqDcmKRFZ3DddG9n9cilWOTe8BvXR
DbbPjXDaZ6H3WIvVaRdvnkeRhIK+bzX8Pa08Sfd/fSZJ0/IioTUKhyfXj7ty80rHErG3eutBFiYH
i0u8LnpvuXAJvDhTGEpiCPQmyY9vxjzHQ7l5WLm5qUTMlaf3pNIS+WRSE53DVNjaQ2sNzgNsjOzj
6z08s9dBYGwIge0hCSD2uNmOj9Kr1BDxbLToEyzcennaDn9jHLdu8d7hFgclfdyKcuaU1y/rpJmG
5mA5mhn7uW+Eg0qD3d/o0AYL4AgjUXtqbJsunhbYCR0ydU88WjWblISaKy6pLZxbhaScgG5y06Gd
ftqlAXuzrLIFIl95vfO74uc8BllcT8GlEtK5ljZOHsJ9dIh0/vHgoTUcaGRK2pibxb/ygamEXRHo
d1PhiL96x7AIKVVtzm2bpORpp1IWiaY8kiOOyBVWzko/+OvMRSrt6vr1eTpz/FMKgd7OooAac0qu
ZAnkpLHnJk5bd+xCuVR68cb0lLoGdeBPm2BFWV94Jp5rk/oAGC+yhC8r8rjEWTk9xAhVqnyXU6wI
CzmvoYF59qHx/UtV8XN7+vf2TuKEuUqYzQmPUGc0uK3FoEXFbC7X/phYyDNk2UF05SWZo205nF4J
pDNY/QZX3guvkob72pF618Sm1jQ78uJ6VJFVuZ1n392kuOtQVbpHmOmnkTVTCnp9Xl/2GRLpZiTC
WxLmu3fSZy93elf0nGMNYmPXVbpasRogfExpNbzXS9VdeyYb5vVGX26RjblKroH3MiS6Uxm8wFQ2
FRlEGfjToiDRaDczj4rQRBXiLx9lrFn+Ia+BzBLNHe/GsSVAY0VvHuCz80lO8xLOAGje170nLmyR
lzVTiBcGxBIKeEAr4CAft1U4bqWt9CxGS3zIMZ2QfhE2Wls+VXPTQgfEMjjqZJ0O0Tgb8g1Yc67c
Et6ZyY2V5k9uUiKk4NtAYi9spZf3Bi9sgsON17aNwzYjvz2yu6nt6tJ2GQbNKt4XZOkiHdOVj6/P
68sNS8kJRAQS1+QLUJU6bsVxx6HKfMKbQjf1sMw1J0y9KfgwluKLqQb/r8K8GG8a5NFO2gDM9Emn
1sXt7Y5UZ+y7g73v4X53b/XMdy+pHJ7r1saeheiJcMmLNOc82c3KwumAZndIjw1ZBTzHddOwCWR6
L0ftUmr/paANPeNFj1o3YCCW7smqRc1Jd3qdVesXWXo9p3N7H/Ag/DBosG5wbxT2B29JIA4mkyff
QIIYn0o3kHFSBu3novHdWzmk/q0+NbzlrKBT16LLbOx0i/SxEkZO+aq7iLzZlvfxScaHxkF3S86i
6HDK+vASHsuWnfdwb4fGC7Wg1B+61axuLNw37wNv0O8aZ7G+LIYWXHhWnpshoAobFo3Izz4tki2o
bc3+ZBFXD/bPcU6D+2Dtml3u25960L6XMovnmgNfBOWWiuMGVz5e51aTB4ne5zJesCr60WjOfDVi
g4Hsg+WHY21fSvCcOS9/SZh5HJZEMKcZh7yhVD9MWo8mhzndZ0NvhGRQ7Wvhq0uqw2fuA5ranniE
/zy8TvYU2pODXuKWAwK1n9a9341i1+g8EG5SoOA3lSX9WKZ5fiGz/zKFhcoX8E9uIrTNSB6dnJ19
i/dsX0IFWLFWRQmrkHixGQAbw6JKk4+ZJpbHVh/buFBJ0mGAGcj51rEWX4S9nVaXRNZf3sp8HHSl
txrvdkGcpD4bmVS+bM0+1tU4filGG311v57vekNl+4Ji21PmzW21b02VPy5NOe5fP0nP7CXuKk5Q
neQr1bZtBf52XgdyTaBfSwmofym/CCw4Qi/Ls+vO09LIz4v1wyJGdSVa71IN4sxa24zYeZ0yF1zR
Jy8MaISOMcyjjIWveXHnqvSdqafZLRiG6uH1Tp5tisIbZe0tb3mK5RngR1NJadF/aTA1rtfUDkfQ
e1GdA/J+vakzO5a8zyY242+J0tNiaTsaMPXR4IhHHYeaw6r1auBqdrwyNIal3kkzu/Tufb1JQFTH
U+gXFgZNqH1ipuxRL3X9JOdx6LhalK/acjdJZ76AmD03nv/bSfAJxy12nrsUmpb0ceqva5y6PXWi
YVnvnNK6dEyc7dy2WakD/5K9Om5KadLIE7tEs7WcrM95MFZ3mYvMrofZ+BxpVeC+e30Cz20IvEZI
cfMm5Ww66ZvIXKGvOXqmmTnmYdI27XUw5c+5mffvIEIvN550gnu0EC7Re85ETmQuAJIiBAIr2ToJ
kFE6kNLK+z5OxtI98MjpI5S1/vqjEW4aCZkNHrQV10+O3aWrR8vl1R2nuvjWIiL+xjKMBErRMuxe
H8gziwRDP4qnJLxM0H0n/ZFStGs68ahyE0wnkeXrYqWwj0AB9xIO6MwhShhEt6jwQUw+reLbi2HC
nzDquLesUUazUXS3/QgJEFEgTd74yGh9yibV3DR2U94VI0i71/v6Eg21Fa5on3wXD2Q2//EyXX1v
8ppfaIVxmXH5VT+miaRep7X2obfI2xiZ6+9SIqKwGdzgQNh+ydvwzE6BVMkDlrCEz/BCU6zQl3nI
cXO3a1Xt3cJWb1UXgE6ed3kdVFev9/jMav2VxIRyzlYBJHncYRTS5ZyUHDdIWGS3VetmH6dR5hda
ObMZaeVXDkp3eHaf3BHVaGQeQQh9wlX4adJLNwysunsTeELclnghPBLFCOLA9dK5c25JEeTBOucw
QPfq5IWxzP6SqV4nJZAazlXWCz9uCgpMaV6oK5lLjUqbYcbzarV7z5+rT68P77nJhHBMiWurspHP
PB5esyirRNhkCArDWjlyvC8dIfK+Gv2fupaZFx5t57YqpR/OO9CLBLYnkwm2x86anENhZdnMYSsb
eWM2ZX6/UgS4sFVeTim1eFqh+mISiJ1SZFs/6IupQ4stUMnykLlOEtW4a4Tg+JwDau4iTvMEL9WE
D/L6mL5k5xJGA18i/YFkEEjUkzntklSOWSpk7DlpMoVl5uQ7c9R6DlqswatQX0z7yluVs6v83vd3
iyerveRpU+7LNrNDfej6IhyGEUeOBgn/vTaWy36y1fDtwifdBvz4hQMKmHQFfE+yiMRIx9Pvu2nR
5gol0X5Ol1tz3a6jscRLbZgbtLD84W51H6n2x0FqqyzUZ9e5yq3+kmPxyxidjwEViCVIioDyyPHH
QGXCFZDlUMJqLfd60KanVGLxtUx2tTfQQd0VyXopf/py5cPa3hgjm1QVjJzt678FpHBb2zxNJGQn
nGqKnbbOkxFWKGnqB8DraEIGQ78Uh9cH/OUGIAC2qduB9qGUdvqsA2vmWdXIw3sUqo+oRqbRPLnJ
W1lUzr9yCf/nz/k/0+f23b9mUf73f/H3P1ux9HkK4Pb4r//9Jv+zb2X7c/iv7cf+59tOvuuteG7e
D/3z8/Dmmzj9zqMf5Pf/u/342/Dt6C+7ZsiH5WF87pfHZzlWw69G+KTbd/7/fvE/nn/9FkL953/+
8Wc7Ngzx43Oat80f//7S9Y9//kHq9LdR337/v794/63m596Lb/nL73/+Jod//mH/g3vrl00BNGLQ
Etv9qZ63rxBS/QNJE8QrmJutprU96Jq2HzJ+yvoH7IlNHIr3OJTorSAv23H7kun9g4MMPXBAP5zi
RP5//L+OH03R/07Zf7Bj37V5M8h//nGSJoEN57IY2QGbLSTB/alKgvLHPkXjtwmdaqr7sEk1tV55
iC1acERr97Cm1JujQC0GFZpp41vM7rSC5EKDsN9REqh4XiKJBsIlcYJ+Z1Onkruxzv1+lzuZRxJ4
6RNqkLpXizioVeY//jbW/+7SURfo+9GhQic2RQJk2dGz3tB6pyUdsegyL6vp50hRYXqg0UlEMlCD
Hs9DIFXo1St0WndZ1p2hWetdkjvrwVem/ZwEZpU+QU0drYPb19YYtT6CVZ9Tr1uNWJpNncXlspaR
MRGAfRupjYxh3xl4j/bIZ6EUKLx+jqbKQTLDyFezfy+0JAgLu7Lad0A7KbXOde5OOzAsjjyg1Fsl
4bx2+hSabqdXUbPWbh0FleY5O3RM0EBC2qSLckN07zRAyj5W9dpioIpU9FOIgcQ8hGuRjDauqEL7
mLlL10RpnSf9YfCd5qfVyMwaQtcsuvvcyLsnDGhc43aYl+CQZP0sI1c1pMS9ocJRbkoKsRGN83Xc
5dIzq1i0mm7u+CV3SZ/a5q5q1PKodFEj2AGm6EkzWx1lUzmN2vu1S9sSDNAUuDfLrNSyq8oi/5Ab
rtilLo5qh6xJFyts/Z5x7LWyyWI5zN38lZ/W8nAU86Q+ZAGZiwdsCsS47xNHzyMKQPpjUXeG82bK
0xpizyAp9k5rQL6uk0n3NHD9jpE2yQbTiWXqf3SIYnvvs6ax6hBGpFiv/FGf5qhQs3pymryq9pm/
GGkk5jRb343wGUpSM1qpQqdDnzxccyPIcXY3shtHTcMYjo3n3ac6SN1Hb+2mPE7go2fxUJjiqR27
LLguVWI+KKqpbdRyVt6IYV3TnT1hT7hfgqWnDJfitXM/ZJYQYaKkvRB0BV29A62ld9c4M7bkFnUE
BT2zy2HZ6ZX/hTSYGcTTZCdVbDljhg4decGQwltp75xENfJaS+Wswqlo6u5J5XXxsxX4TIVtY6fG
j9bp8ZDFNLmIUEPT5hwLBvub0ZEluSGrjSkad1DtR+iU5MtOyrGgcM2eynZ666TZR+GU6rvZFsCg
W1Mf2EnVqq9xXiZiQM8D7eS3WFjwy9LZ4JfZeSsXI+yXhn3f5Vpfj2FHxxjdCXe9283XVqceqXxj
3wTB/K4JOt2IO09N2vuKPD0MdM1gsw2Gv05hCwEh2Y+LUWWYWs3zu9nUy8WO/rUVB+oqeRZCKOdX
CKeR89cZnw77KtOWtcBnK7PmNo2Q7MnqH3Zp4VwQYik1a3jelnnbFiGaM0Hwac5ad7ZRCZ5peA1m
8eTLcjDfVmU9oSD+a7muZpc4X4ARMOm1VnI0/GvRAfWpg70PWHCKcTppmrusVBa7A12JAZVW/xuC
UZMT27nWsein1Pli9n7rXsMRKsyQcq0VCaeQD4yJlYfYAtpP2pCUd07lDW9dQ6FdXxWZ/X3WFPp1
pJ9/EDPrV1T4itss5dSdpOlcozzHVoZtDlDdN6ertG5+piOVy7Ux3XTvYgV/71WmV0R2qedk3NAV
WGD/DyQyVkA1u6ZI9M+EICNHf2nuirVYnmbhe/etpzcfKeKV23WQtl8pngW31ZJvghxaQ5JnREkw
GpuEV2nbVp/0RATXHW5ab5xxWVQIOqN4Z6lBjNGyAYVSSkteOC9e9pEC0nsfzJfBTOVojtr6NAwP
vkmGMA74DW7Yp15hMj7SW2gCwbnIddD4M1sEWmOZmGjKlEGam+HidOCXDW95LNtey2LEyJx3rlG3
d8BUmQNLGz8QznaRxEbzZvHmIiL0RSFKDMqJU6cn6SiycmYM/eXt2ozdXaracoc++cJxPHwssWW6
X8zlp16o/rNvtK2zW9FpLSJiyka7nuo2+TyXxftxpew3dGN/R++rePLH8WkONhPZKU+uMR/Cp7oa
24MoWbrTICzCdDCaN6vNhs6nbFAhclJIiYpAWBGIdHZuYUyd2mEVROzuVNnPEYICzuRtnYYiCTBu
KITsDgAnSv6HV2dv4ZkF5Q73pn7vpLIOOC9QC4oy7gQzKhAruFsDO80ifIvGP5HOoqS+ernQ0KCc
km/tGlhXRt2YX8e6b7PQ1rzuOy5iLoScRF/ed6ojcZOnnYZQsRmUlEGGwY8CuzB3beq692tVldc6
dpYHTpLxDncmL2pgt96QEequqsZbv05LM0TpaI71vsuEa4WpXrTfuRoLTH0RwryCCDRc1a0g+bZm
KBsNfmObN+AeHe+qqgsND/qRGQvnoZx+aO1sP7vZ9DPR1/5NWoEIHYimPi52kDxhGex91fxZ5SQJ
xPehUTi8F0ueRL2e+PVWUUPelHVBU2Xg3RaFKIJbvZq6R9tekhjS7pzHfaDE86JjZOAXsnvHCd91
IWoZzj319uFPSujee/y0xrhXsB/CNlm9u7GxV/BdlYn3UmL6D8JcvG91v3QPhebmjxyYJErzdP1c
Gsq5HfzM4LQRyRu/Ktc/pb4an0cirr0p5fAA9TyIxDLwJNMBKNS8WKanIcmR4xde0Mv7GueDD2st
rCISpb+FY7IX01WJNkbw1BJUpqFZaUW2K8pN7cPIe4qiejEtb7I2cZ/KcmWzm+sUhKsFBHunwbvo
oyAdq5/+oGygAkrIT37vcvdzHPgVDPd15T5J1hZC/2DumwwGdWQONpdxoVhEYeNilbOHBDjPe26D
8jMaNJO7H8p1urWdZvLQlAyqgxxw0IoQT3Ia/FfbQX9YWl9eDUPtPCOQ3N6suNzMIdnM2Y0qA73U
Qwa+IYtA3FJLJ7cx2mM4Mwf+xykwFhn6RMHg3ysPCnWYwjr9YnZ86GjWncKB7T279lViUueIMRDN
5I4gqIxbm80VGwaignGbNNqz6Y2Zvlc+L/U4rZZgioBtdPEUQBxWc5Ku0NOnPOC6E5zdhgbYIdRH
s9YJS4LxTjjtiLVf0ksYqJ3pao/Kyw1SvFOA77nPvSnD2jUq42ub28bX0fKW+d0YLHpUI7kpDk5O
KMQdoE8oeampy3b9OonxnUuklN8hk2mU7P/FHG5SZwxmZmKwyrugCOSXfLHFAzeyP93YuWqnMCHq
KEKtyrm5ll6IH/iSOejXtTx+D+Vsj6R3Zovro6KwcGUVCgXeYkJCzM5IQkXT6mOiphTZ9pAnKlGr
nRSu8VB1NrzHPJimd47y6o5kgyEOo1UGt7VASm5nEuBJ5GeUvqmg6QGHSe7eLolw9Cgv5+IK6+vi
0Rxn7lVb2M5PgqN7ty6MjjE0O+/GsEjAgeJbmykMBEUqlmSu1XstmYtbVbbWbS19YR/0kXxyVKWy
tG/bemb9a7o/lSHSlD26vcQZT55IEx+fAdXdl9yhTjTNLW5bGQojODlhr2eREp/CebIQjUg0QjEq
GvZigWtd2OwIyDo73jME6ythwLe+SYf3VbFyLZO4KN/0xug+p4aH47yWLVHiEG3t5sLV7suqFl8D
Iw14HWUVP590o2uEpPRUHebDVJRhuTSjDCUvbTNM1txdwkzC5bpqmnacQjXlFEKdWjXlvtbXrjuY
HhJA4bg62p3eFD42aKOjGTc8fAY3EtaYf0LiTDpRGjT+F1X3aYwU79KHKsv9T52lA4tYJWdPRJZW
XBdTZt2YwvdFFNQe25ecMh8zs1rzky+K5i5oZsZ/AYRXRh6en3futL3vICzZH62hbJ/sSkyHcgiK
r3ZuEcwb6Bn9MAeje/C7tlzocZbY16PmWteNaUl1rVc6evLOOOpfE4lhXah+PQKyypjNu6UsP6EQ
5ye7nrrzup9W1fpXg6+ExQKyM42nSqKcUBnJT8tR+a2e6/M1979/TbJxuAtks/FINYC8cZ1ZYHDG
ACvbLfqTUbbiQPg5M/r102gso70z3HF97029J3dZUFu3qO/nP0wLCGuIBr7/TvmssLCpbCPSt8PC
MXrLjFp7klc9MOv3hN9TqLH9Q39BZQ7TYR6EWZuiXoPh0hsKg+21zDRc6jwvu85E9gMfZhFSfpmv
2XTKiCo/JU9HGpZJHjT3KsvJxWm+yB7s3Cmee7umCj852mMd5P3XYM6C9+mSpLtNwzE2PcQNI6dB
ci7U+8Z757J9nxM1a1koeLJ8Gca0EVGbrZmFWLiqukPXL94T8rZop7pSX8DAM2W+MpAZd1u/W95O
ZpBFmJoNe7/0GjvEb68Pq3lCw8FqrOlqMu0GtcZ8PnBZqnDhTbm5dg1RYqUbu0qf3+lEHocCpbjc
g9NoaKZ7a/Y2hwWIuKsVyzmit+WtrXXmF0coDEDqTmW3RouL5I7gpD+4i9m8MzWr70NWe5keZnse
r+elkvsMebiPc2V4By8lgO90a49xyvRWDuaYhYm0gru18n4gqYWwQJlkOls0WOtbv8mLq2Fa2SNJ
OpZFFOSmf5O3s0kheHrOVJr+cLVuuloyw9r5HKoNfrCae6cXXm/FVEXyloR4ERjRUA3ZI6dk9ab2
x3qnRB5wRABVtbnrAwS28C0M9mop3C8thk3RKNMCKV6D0Bb8WFTz8Iu6Yurf1XneYDWrpjdqrZ6d
gZ+alkG77l2rurULzbyaEoT2uNDsXQd479kvULbPPdm9DSrprkR4bQ/3pq8n55CVzXBvt1I+NElS
HjxhaDe9lqbVTgYJkeXoZV7IK0R3wn7ALDOsgtXaV1pNfJ3IKosKvy1udKheD3j6fltTMSN5Gwwg
Y93+rho9PSStaL9Fg636NNXZ1O1mv6cO63DRf1bFvBwyJ5GEF+YwUOEPcrW3qpy1xPq8TkSfW1dz
o4LvdpO3j43UBybfIkmNSFc13BqqSrRQof8U7AazmH5WfcfDxSCq4ZwMyizsRV4elOYu3z1lV2+l
EGK8cVxneiep5HNkmSvHvbYW/Q99znoC5nJYCWYH63M/8Ca0+9Egtex58/ekbIDgFkQd7N4lbbWw
1nigsIzxXvMAQegh3PrxPeUJ7ZpgXKJGo5PGt0TaKm5E3dn9X+rObDluJDvDr+IHMNrYl1ugUCuL
OymSNwguEpDYM7Hj6f2V2hMzku3pmDs7YiKmQ92SyCKQec6/tlad2XE32ONWJuYr4injRGy9iKra
6LeOnHJ3O2vaG8lL3o7gvToy8nw+ZSiNDjP7R1j0Whszo3C3KiKvMV4aCR2CKBOg0etlr6Aznube
E2XEueAUsdvzNc+uYXxr/TrpIwpWZ+CooLhF0yTfnLR2S7bzrnlc5uSRBKv+ppxdTx0mpfHieIU9
5I+qHiuE8sGgI5xz8+lW2KOW3CzO6EejGoPnWi9VjHdh2i1dWqzbOZ1sl21FXzZyzst75sF1a5DZ
JEPPcNRH4dTqfaD9DMRMjp/z1BcoA6w1XoRW7saqtHdMnpof4vOxj/Mo27irRu2aC1B+DIZW3GZO
KiNFQjwr2DqZZ5PVv9lpoIWHqSynQ8OSdEcE5dajjGTdeOlSfqyib5eIqzc4GFl1Kix/CSmGzvaG
XXFQDGu29xowlIlhfYhqd/C/q0lfugjfju9sem8ZmAFcTfW7WXfXO28dh5dLNsy+Gcyuv10UtEeT
9W9cx9VD7tdz7BdVeVst2WHgu90N2nBJ0nOL4bs9uZNzXPN+1Y+ph742ltWsva3KkS9+1V+3uVnF
DfhtNFueeIGE0u+VyqvIWQvotY7gzqDo2r2W0v5HvvBDcyGG0K1VCwK5McDxZmlM2+zJTahNbnU1
DmtxYJ1ET64S902rhEH/nJWdIUg3PeGc+aZ3k3GmhtWpD2A9l5RLxLdDZmv3Xc5NxMzj8CpY94Y3
DEdAvzTKuKa2StPsc2L3y1UjPC2LUZFSohl0hGdhiDcWRgBnENekTxivCSUM+6lrVBIPhdacgmac
weba+s3LLGa4cvlBwfC0lWYpns0S71hC3voG7UiORDVT5yJd3WvTK59Wjem/Husvr/H1R6freIO6
qqtvymAK7WnunnubfuIrHN79c2c72lHWfv/q48IWrAZFY97mzBHzW+34FAyOHp1rtAEMJDmyD7nA
XZNIjTUky4nvEaivlrdirQBTvZKbZ5Ppsnv0KhIbQkuxvoTLBQlKbKHLHYFJAJfSSplSg77RtVCU
mv60SPrCyaeHU0uz0T5pCLtAiEXm3i72VD1y46pxS0Yvs1QzNakTNiUNgYeRZaTaGK2S7anvmyTD
lMNQFWZ+gS7bmY25vWIyCfKN7BXHzGx7LF38TH3Ap6wqxr9gDP8nxPwS5ctAiR4OEuBXLko2djKZ
VvAdjmw5+tWgO/tltbMiWhqktXYzJA2AvlquvUJrX/45YP8rAX1B64mSuFhZ4CsvGay/8WC+O3bS
aNZ3Hzb2LAJr2KWLkW9WQNeNMOSwb2Cs7rWksKsoHzR9+8//+v9OeZArQUcFWt7LxUV226/fe+Y5
lO66IMmrbmRZTF6UB4AYCLF8JpXtjI8tBkkap/SAH8Gs6fpHTtANPUUe6GY8qQF8hplf5pvFEXNx
SAZtKU9DkybmzsnMSoPT7+R826xQkKGx5NZfxUD/lFz/nUXlI7yoMVBJ41dz+L/f1QNaBru5GHYZ
mlTeurtMZeDgiN9NPRpH0Lm4LwyjZFRCa8Mm5EPGpKVxoWq0eXq2u6KqdqvSiBI2frI2miQV9y/k
Rv/TF+kbeMeZenjG+Dp//Zwti8PWS2QZoo7Px11iaW5zqlDF7zwu7rs+m8T3oOjhavJi5UP+ySIF
TcAiZ8rUdOMsTwVwj6cyFOeLs/5Vg8jP/MN//BiR5uGYhoy+6INxiV6kIP/AyAJsZy3VyyLs6X8a
7/986Tqzy+ed0YJRXXNuON3WxTcxbrxGLe4hnbu1vA7qbJ7LUC69wXY8F4wPpax5XLrZ4klJ5Gws
p0pIi/Spfupd/y9cKz912b9+5UQhoR7B2OEga/hdGdfmzloGGa3Rpl3y9F4Cof23MpXtGGsLL/Z7
Jfl5byYts4tzSoCdEXJcZvl1urhNdiJnMHX2Zdkm8FhmJsotFFiXbkhrtdfQUaQTt/mFDQIJyJxo
6hfz2XESV4UB6YAtKFhe0FbA3DxvqopVg1la4jH0m6rhD6y0H2xM+T1BDWCtQsKZRDN5JO9thtH/
buoy9zGYLacMrb5vm79QMpu/Eu3kLJPCzguAABcRPW6/317wFWKi8iB1wpEfU3atCZ/VhjaMNYkE
M1MT105jW+dO9SxUSghzOa3EYhRHR6/5Z5ul7Qb0vxO7oIaijWrDsds9h2iRn3R3Ieu/gubXQphd
s9vIYoC68auU32rOPk2qoVfreJt9NeT+e+tWxXoAdclfAPj15fGfn2a/HqZw+2QXcIxQsIWagmPp
t0c4Qzmw2EWSh5U/1ZcJOo0osigPlV61R1dQPZ/qjcssQaFLvGhB9Vdyop9C+r8/inwFF6cCCm4U
RfTworX/9SVasxmXZ96BJ2eClGY3NWyGyNUHU/iT0uFj9uxDkNjZi9Cafg7LTF1OViM1P53Maeuo
JAzP3piAs0lklmCVNH9Ow1udcwmyfSbJQRunRMb4Fe2dMxRYaCXLLoozZ9WqMazMRKOXBqBy988/
3d8zm4mjQC/p+3hSCHjDkPabsMbJiPRP3P6LzUSeQVrqMjKHkq8ehCA4s0UOSSgMzzomXpG9t3oN
nOh5qkhiRCeJFU9B3RthQ5j7zQIyuhmXPH8w57lf4JQM5yEYlvzk0lNbXuvEYOQR7E2NZFqfjDPR
f14EJAxsTv5aXtBtXNO8uHAkxRUZx/d2wjL0Fyrf31Xkl+8YezluazJNMSD8LpQvtcYrnab86q0L
r4YJjwPQa7oLdoYqoY7IEJLjlmesOZdjOosdCRB6zkzOWtNLK/vLuu5fR5WfzaWIOslkgN7Hxva7
bKaihIshgjCLfuI6PzRDq9EPGGCPSAcjkZvZcpenUY4GTG5fJiKenMVProKgFgK0qe/wAUNU56GR
OsGPOvNzur4r3b32iBYxtkNbVD+UcKAqnVZW52GsZfmgT/7MfnUhODlo2lez7ZxHZwCvDxeih9h2
L7+qjU4LWK+PhL8u6UjYUkq+AMqqROMRaXqZhvrYsb45XVNYodNWDItkJXVtNEFjp1GyWkLs8A93
PNFjDVpXMpRn/JETiRcVp0j/EtQNf1j5k4E0KYZL97U3yD2dMsbWh/ZnkXSSIYkbn40WmpN+6tjK
S9lsaq8K7EONohmqXTOLK3ICjKcuWECEnYbdJyxy5ZXhWAXnUm/JQ61Nowxiq68YX52ydGHL+HS1
cDEG6Kaf79a/JBd6bCr+97sC6Bfl0P+qKPq/qBO6RBT8x9/kOP9dJ/RdfYj3X4RFl9/wp1DItP4g
ns70sOxfpHzmZWz9UyiETogbDbs7RgaOWJ8z6G8yIfcPBiz06si50f9blxHrv2RCtvkHrbCEFyJP
xtRDiMq/JBPCDcYx/o/H/KVWisJixk68eQSv8oX/46wkRCfgMJSMXIa5o8gKLR6pDzqicWnercYY
vpkKzhP0Kwv7ZX6zQNGQrvTqxu+S5EpMwv5IJHrpIBf+ocwWhA35CpY1rPYVOI2owoyQthcjpyyk
LZP6MqUE9W1g9uXV1HTix5Ta+h18hnPAG6hdO0mh7rUOaB+EhbhCMQ23eFH68wxb8tytuDzqKcs5
DgaH+B1Pi4tedMDLpvaU99LetL0Ob2ssVQv+pC6s+Ax27Sz2g63adWdpRf7ReEA22Eamg2Wt9X5u
q/5uWqb1NPcIE+c+M6/gKtcYDLPa0tdYXDXddOayvE1NI05nGtuNRMBaGQ/JBQREhGGRvj0PfAxW
8h74mQj1xohn3uDQFgsEV2t+JVPF155i2C0HuGPvqJhndk7Rb3NjZWhys6NplTdu+kRdwL3mlGqf
pc50OyxJta0CLOahnk7Tt1qNy1Vd+ylf/dB/B0y3dyhhqr0BIB5CUZgoQ6flg6wd/cEeKnnQFvux
WevptaBxMqpSW0ObyFyYWdc5aZm71VD1XVI15nmFt3wiEG2JPXdwgV208TEVXRVihk2H0NTL6ZhJ
8l77ohuee2t2RDRl5RyntgxugiH7HBDCGHnVMLoY6FuSyopA47B7en3yCbGa7Spp9XeW1cKAlqm2
axMCD9vWpoOcZnqz6W+9rn/RRm0KM0lf62I6kT5z4lUIlGxE+U42XMthfk5baqCXWY/SYvjwLHGP
nQOipijOemK2R3/J9aiv1mxr2TRQNs566sf5JDElahVxzK36yExVc9+kRUwrytNo+pkKu3TIrjTZ
gX4DrPJFdIZCBle7zcYr/IMvveF58PLiZGT+dErgFLuQ0vqwcyv0XXTUbHXaYDdprjY5gPAkv0wJ
OU0b8BRaZgpTII8JrvUo7SykNXOj7ZTLWNnTv2dmSXJshiyGpIGHCiZCnQM/B9v3d9hmbGgAzf9E
S2JvG2knZthlnr8ZDWO4XSYb62W6c/06iBZv2QmdE95ZyjHKHQs4TYt10M2SHcDqzdAgDjscZDPv
pSnk0RyD70oZBxQLQ+TlALhOTtqUhQSIaL75nI20Zygn3Y6oUOJxyk+jORQXrooXzspGSreLk9UK
4ziWtO6xXm8dWFGwrto6iNayrmHErrvRt+9oMurDwpOfnaaevHFqbgzfuWPHFVHZt0W4XCDNzrDX
mH3yfW5VcdW5Ir9Xej7A9tMa6NlNZNrU1cylW7pQigsBuTa8Bi+Cel972z2pzLd3xaJ7IWRLVLAR
3PQ931GbZ69mWem7sTSm58G17O3QyOFhMJ1zT1d0BLhJYmSNgn2Kytr6kVfioOxMnN10tp+LejWJ
9LvpSQnZILTKQwWdurGm6bNeQK9SCIxnZ67Q5SpfnAKpEV6Nv6K3tZdACn1bq2Ld6Cp7TFa1cWkG
2dVLtfcM3qYNO4Z3JYRon6Eq6whlz2eZ5XdO7Qy3orNDkk3PmmUcMJE+N54J4YjoeuP17UOSia8a
RQIDxLUzlu21JzKEkWVZhqhZ9hdZyNFpe5tH3VUHrSzGZ0kk7Jk0DS3MkIXiL5feNpnL4tMaA3WF
Ou+CmZfrD5U3xaa2yiluSjc9kWbd7bD7cNx1OnxTjtwoag1bO/atwYSEPuDCjPI+yXaKbLNed2rx
9TCbcmcL28VpGICSLW7m7Sp0NVGxpqTpVdbHegGmS6R3UWvX8w6Non9aLLWegpHEngUD25uA10ej
kvXG9ehW6qZLxNFOi7vEJKE5LstAbFN7PZcFnG3g16gWDDeDBircPcB6/pI6AuRLdQp8AkEChN10
LNbgzhgJPPb9af4g69V/X9pChspJTnwjq7cpU3OTyvTgcxXFo3SMg/LT8qHyxFffG97GbqS10Xqj
fm76dbxvzap87pZqRQi6HjKlF2GamvWd1oyGQDkVmF2Yr+6LNsNWoNiM+3Z+W7z6CZCq2Uz5qlnw
dcn1KItP2irysKMrFwaUGiMdNWDGuy1NNm7BtMn01z0Ln22GbxVyLBRWam3novQu6kAp7+vVxVXX
TaXm76iwumjyZu3VAtW9Yvwo/E3R1t6jrWu+E4q6HV49DZoqAGe+7bVhPARBgTu/abRNB4GF7kRU
Zh1a6UiEWU68BQnRynxqay6pUZgcA6Iaxo9B9yc/TOox2RuFbJ+xcjqPtkGQUFQQcZuGXVm7wR68
VHuXgxjuR9NUD5rl1/dmm3UPjCJ+aE5UoZbuhUuv0iTEQCzDXOfQagJnvgEdWM+j7IZjxtq4c5K1
eGps47mRgkdsqMCvW1rhxKrmdz6PjAvYlc33ZW1J8KKi80fKf7RsStFZT4g14Jvy1OSEHNMcyltZ
t6DxDZqtaO7qEVWDE0vfUZEV6GKTJgGbyhh2uX4tVXKvFR43cZOARUz5dgjKJ3cpkx9CTe52sbR9
1y270vny/ZpaQW/X21RDivVDN7cj6+Umy4Sdh0WQLDeibJIr+jtoDsqng22M7z7a7IpOaNhKU2jt
x2VcPFnNENyiX+glkuMEK2PmDWEyNO9ovrTNktJwwON7duSwCzze0YlcUDPox522ps6TbdAWzBhh
nZGl2nc69R7b2stCTGLoqHWvuxtzw31SvE5IqlB9PODSNEnDtoPbjPDcd6FgW8TANZOUpoxhL9yw
ynP/QHAZTY0W01/at2rbB5P73fW6j6X01icKDyc+nErtWrQGX87iZDGzV8cNqqpoUAxp4Mcnp1nL
B6covK1IJA7R2d1NVJ7vvMz48HL9ObCAk1Xn1Nd0l9n7NJec6k0yv7Ii7vXloqcQX45WX6X0SpuJ
xymJ5CFcTVt/FvyMET8uZnriEqq/j/nClLLipF7NNt1BP0wWpuo8/ZJd8e5pvoIeNeK8nZ0r0iTr
e1Th5BvYZnZrEJ7xKtU4nmptbJ5QRVs3E0vp3i2XetO5sxG102zvZNnnn2MdJBd1J9x1YVlPE7I2
RoFa+j+sqkRvZDrI8MyWcbZB7+aAj190coU73izpUS+wdtfVDlXOxK3n7qvEFTGZ1OUtdHF2XPFi
7+eu9+F18vQGqQwkNnRIGyP/0DZGmgzoHHwHtYa4G9bF++ZYWXDN7kxSv0NdLXpGo3kCJenQO1dk
pIVOtgQI6+h20WIbcW2up/yauSEiblqKvaX1sWckD0F5JfxVovibXd6KfpU7kLExDzFZJoe8HI0f
1PN0+7bKTp6w+qNKhXUaMv5sINd5X1A/dFCKspN18Mxv0qcYYWQQhvWlVrqMHOEWOmKCDrZxFSIe
PFUuEbtRFyLMT67SoSuAp/Sc6CVTJMZR2XPfxTYeMHRGo1fwlhJwHYLgpR30Mc+5aJb2Tc1Ci1un
36Wibl6mvoSfW+koopE8ZyjWdRJKmKJQpfEpG4iB6+RU8aLV4VAoW2fzyKxYzTXUoDlNaO6lF2iP
gUKrfNCQSFx8WbUf5vTV7ZFzogOFzGpDu12Hb5NC1i8pjqsi21UL3C3FRY91Sp8GfxFtCpgASsvY
lJOe8MHp/rPRd0WcZY2Mk9byHheQqznqUYjez7lVgc0mRODUK33VC6w1Ag7N4idfmdHY+igKFyFb
1EjF8lhOHspiK69uOP/TbZ4yyHW90uO1rMRNokmxBT1W72Y+80JrRJL9MLVufS+Qj4d96k5beOnH
EYaQQpVATWBaDBo28onQzA0zMhNpXWvZ3iF95IoaFoQThaqu4enVkVyA8tFkDeBgYqnjArGjyuIL
mGgmfePTGQ4yK0j1GUs3ajpt2rat51wl3fDaWrqzKf0ewUowCGfvGON6GAhsG9BPuvXNMghzP2dD
j+grDaIexi9uLG08GlzOR0mhDomflQ5s22inSSMrCNJ13Q6dr58Sbr64ShRSpjyT+9yxNdgJWWso
MYfqpVta55C3sNQDsCA3iEH8ggePyy9xoeqo7+wdDgbjmzuNK6l1eX6vy+Cj4vmlJqIOg3FasN9V
aaz1soxckz2ZvDfWomwmq77q7eUm81MLjdGkhW6haafR3bTdAwKf+0nR2drlTty7xi0Lw9sQfFlz
ejDzbjcOU3AQlWDGxaAr9IkECCTaozUFxyCzkGVDdx54Poqoh6h44Qt9TcbaifK++UaXQ4A0N+/f
3cL+PuXZaayFG63lFBrVuiWZ/oyXQwvzpK3CzssQZvFGaCBJkT2YLAzB6MReXn2b/da7QnH4HHSa
GRcDKhS4tfOaFWNUTEN1rSy75gQq/f2KPzXZsBc7Zw+JcbgkzgZyXH9qsamHHUtFSMxuvdFnL2E6
pGezRturMfV2a25d2UO9E7VRn2CfI0sV23mtnQe1VhrywWbdYSl5HZPMf+EgLPaTKN5qvXYzeqtR
3Ee5MLRnvcYm1JoNdUSd32wSs3P2yPMfp5ENkaMNfD8PyLUqWOhDkwnpvkkSbQ5teswK9Gl6uWuQ
HeYxHh/vgr4nkGxuvuM3yhivwQPRE5+LT7VapvVILGvo6nxsk1vpOew70nu2RB00IYmK+cEO8uEj
H6EjiZSAL+HVia12Jssqb8PRnLVrzxuDezMY2YroXj5LFiN/6M8C2cKNA2pzsqRwt5LK8a3bYyBx
lB9OHmZUmKomsrrlnCxggIHDgCn7a2Tkn/kAbykX5H9V2dEebp4sIc1N4WK6Xnz5hO7wQWmNikzp
IDGnWqzv3WnPUsnz6vDjkEEAOTa6417aqc93yIU0pdeJYdjH0VnWG2Mu3wjfHyPPGj3kWSygLC96
NFQdk7O4NjU485l92UPPLE0flJkJHS5V0fNMEFecp9VOuBcPyMLAQ/QAAwh/+9gZ76JXAwer+ZY7
0o/rSUT5JUKiHYcEXX9CQFjQY27TSjv0x6qPfR8arSnXO2OoH6QhD7LlIdOcJdhYOQIFaRvt1kjt
K+7bECnDQ2F+aOY07kiwWrbdrMTHnIISAXMdy9F787rx1DOuywsDOyku46YwHrgrupsBdeKx8hpg
ihonyDDZpyQx14OX1HvTBQ927GQ7qv5W1kG89CqspoCqogI1cDLhjTAMDpy0rg8ZeF8ke2fc8bg5
d8q1xa5MkmWLZH3ZuHn3baLj6qYranTEwn8JbE4VBJK7IhlW6NbkjEbZRLdY4gldUzO0qu5pqvIt
OoirplJfCEO9ix+ITZXva7fMYj3WnXyhyk3dVZ332CdOBUTcMMdOQb+rbX+8LsELIvSp+8GW3YEV
naoU+kjpuFNpVNqpu22Ix0WB3i84BM27QAmPs1QzPljfPlyPaF5zqsxDS0ROiLVmU0iqglIgGJsx
Oq6KlvcpzerIGvU5FNJxItLdSLLheg5RuB0Ml39oMl2czCq9KVojtIIU5kBVgH/oaDa57ernFv6G
1O/8aU6sa71L9T1Mnc2bB8QTjIqV3l3IgUbr9in0osbvl/fOe2qJICqy+qE15/eeSqGwokgkLOqK
zyhdi1C0swyNHBRD9eog3VmFLcXAIBTaPVY/wn+Q9BBJU0QNGH5aguiRgiE2OYYHtcxyjxkM5bqj
v5JI6N7YlX/WGayDcSHW25BRoRenqa6/DcrI9zgzxNbFxILbBUWRPcRo1vtrM3Ed/fKc1HsUzVwX
VRLslt6/Y/DQYxelOUf/EFWGh9tYBsd5sThGGhbMgRc0ZAT8kTGUfSci4NNCi04A20J6XopvgCNq
hcjCKyOltZc+LyfzlNjJodY2WdDfO6NCyIXaliO7v6/g+QJRvmBakofVrKqoynzEfMaVrrV3bu3u
FHqAHz6VIrZIdkW7vqqJcQI/DEMcNEe0AliE7Dxqp7n2S++Y6VsQjGnkQeNaZnnVjtmnx6UYDhaf
m8dI9mJUfPBjl0Zu6USrMY53DZJxs++2dov4QRUOnORsgRmIqM1mnFNeXT/aRZVdlKYnGoF9Lo5l
2q6L9S4L91glPar7N4/EC9yP4ntZofTTLk+gPQJW9m1sqJYZ3XHq/uQMrrdRvlWc1sy9m0d+XMGk
4qTLGJ0QXCTYA+PMa7lqizxl5axjM9kKt3oULnq2osRwR07hrqT8vcXlsrDTm5A1T25m/cAMbFwh
gqWkMnOsLQoQdTUMFIz73ZsuxxeNDr0gza2No+SXJ+tx23Z9GQ3sgqi58mqTTS16d3uqP7hnydNE
1j2RhLov6vl1Xr12k+HA3yiJ9JiuLHe+BoQmP778HLr5xcwdN0Q3zuWLuHqfqzQ/iylbrwxpOo9r
yuGu4RcZC/ubNuTvjTla+2A8D/iC92hOP4umQhko9flqWrp5M+RzuQX/ZmzpwsAbrwyhn6aBy2Tu
lmgplAxX1BdV5Z6zYYmDrFj59Fqu6clct2Sl6K+ImkN/Np14aJNuby1VNGvfuybueP7R3timF0+G
2pnFjwXRt/46NuZGcDeuRVlvKqv4vjg1Jr6SAbKv81t37crNUOhd6PbVCISVfcMhT10zbRg8j1fI
CYxHXUMcUVta+ZUNprupakvHuKnWO+BMa5NrPa4YXVG/TgfEkXE0uZp4s4RWP3h5co2ac9qhAxPn
0kvbqKVpkFx5tMUZrr6Usx81/MafsSpCGbyYdrVHaNTFzaplJ7vIyzMf/yWYwdlj/uULbbL6UQUz
J1XrDi+D9uIE45bOsViVnhvqVjVGGHcQKdmGerArwLTJN4/o4Q4Fb+KOkeTT1UScFOlJJ19hGMYv
vIbXeICSLevRVwAPY6LtDMtSP2lNusOBxye25nFltgAcbqxdmi9zo9nYerYe3dXxSaUpre3q6bth
TowT0oAhbozW/rYwKIXSn0aewGqKuqxTYYOt9JwmyPxniOwt61TJoN12d+aYawcBYyBDm66SaCZT
PUK9871zymgBXTHm+ZNwnnTrtfb8WvCys4DAnU8P1M7sXcFD2IR9uRtEcTByEffcuFhbQ+G9tkWP
IpjfObjDMZ2y5bzCFG3b0YjHqgh7AeW+gKgAi5vMvzzvw+3gWfh58wf0HCsZz2n11vXilCca2Nd0
P/QkP1v4csHwuqeaqUksF4eQkmNUkfOI+BXaovYVcL/wPmeMeZHLKLHonbYjO8g5KZebChBMneyl
jtMJA5PbACBIjxchkPaJ2F3Ml9aIgzXUvdXVuRnrxo4Uri0ndPFEYVcevca4wH/teV6VOhX6uIKb
TBwqI+hcSETIGYAUq3CtIi2RHLwGk1+8UsF804+6G5eZBtNrc01abFz7xe/VhmHt0Rs0a99rldxr
miHwGxrMPbbhT5s5IwLMVU1w7uSIDH/IA97r2sk4WXOiTqSRe0/ezD09DUFAeDuy1NHL8buv0s1Q
NnpDfU6MhoOJOyiNddn7u3xhdcadTROIZgS3Odj7h0bKJ9OdTziN3lTt1kNnPYRro78jVbzSKneT
IPQ/IFjNviF7NTcYtqwd3uthO9oyP5hzkETJzF+BjeCh517+zg9XxmPt0zjs+WMaVkWuf0MwrX9l
zDbYtZMy+97ITLBNgohh6myjlQ/yE4mUfpUh5XlXYnV3bt1PL403z88F2HNUNsTm9EVbHjOiQgeJ
BAE4VFivJtH6ZyAhZ5crBs2Bg/AmCcRTtfbJ1VwE9V3GdvMx6p1EZcWesHECrd0sg5U993njYBii
Rvu6JoT0XPZ9sTXmTuITdcR5mYb2ZfDW4DihO9iCTnVMtRSPWRhmz/VM8la11u+pVLe2gD/IdLCk
zpHaIUMVfM0DMWwxvwtkXIbePDD2tadBVM6riesUgb2TTs8zZX9HDAkGOFNi3xCd16RgkZN+DJrV
PjmFsT7MOfOIi52HuaPu0RzNZnrjlczD2DPdXV/6Pv1hyv822bP6Gh1MclXik2WeuAu6Sv3i+slt
8nIGrsWJcsy0Mu7tAi+Nif7ipTad5Spw9ObUIOX6UibQCRhQnRouOCJuey2p6q/JA8hGMmJt2rV7
6jVD57jR0vVrEE0VasJIdkClFr7057wrtHdv7hM2I7ff4+Ib7rqU6MmfCdA5oQE7/L34fbtAnbAR
z1xhDBdFN11eHokquqzmqBuZi5jxpJncimSc9jqxhCcjHdCE0KPLhOCVny0fwHGtoV6BGPo58sYG
cTbw5b1iw4//3eZFVpUPervmoxeSqV2fkpUARzUTKWClqb8ptRQrkbLVnzrNf0mH8f8ukMUhL+t/
F1o8v/fi873+t4iAmF/kFpff9qfcwjD/oI6KFgFUFQSHXPQRf5Nb8G9+BsmZqKM9FBl/l1sYfwQ6
NZ8BubKMW/Qq/F1ucflXZG/y30NWE7Pj/ytyC/sSbPiL2AJN73+Sd17rdSLrur4i5gMU8XQkJUuy
5KwTHstuE4oMBVVc/X5LQ3Pttnov9wXsk1ZbGgGKCn/4go+gu8D412rYvoFIz73j56sWEAZdYmb1
UAYP2fwd1U5kO7BthVh5EesPbkQl4vL+1PSPaXnvixz3RJ/MBocT9kiRU5yDoZSMH9vhs+g/h+ZT
sX5yt7tieK+Q/K0u0gEiub6Isr1JHqLuB+T/XOMP8Rh6H/7/AfugENQiE/T3ieS5oZXk+d9n4FGN
Xf/X/+Mt59kXRf8RcYycH8BjoDQgdP47+xw/+A9zC0AP+HQPdL7VZ3uF+8QegkEvk9YDum+h8/8z
/0TwH3whcBfhDVjWBfjI/ReG9Cqhc1Zq+l9UgeLfZaNCziHo4WBKURoCU4qK6e9oH/RiOyQXaFrO
mCSM3p0e3T7v72s1jCT0XqiU651k0RH07hE+SiCgBEhmwS5qhbdggUOhXqbiCsQQwGq3bmFm0l6E
bvjomqTZPs8BHczPnVnr6pebb+X2Oezk2NOKPb+/q7p4efSmsY3usGioV86/spzl95IuBOXrJhr5
e2k7r587Tm1zM9Gt5w/j4vLB4TgCxzXONtCfyfx67W7mSXj6ZqvbLtHAJvQY3WVQkvjK8z8gglS5
OXpys5dRBege3OAKY4ABq15sfDTvtbehukhWv84Yb9Rxel69SocvajzaJpcCpu9C1rGC2itco0x3
5c0bKEr8M0tuw6+M5RbPvmm0stxIiov7OYr85bF9uSmaoDVfsym0Tz+Py5Tq5YKbgxrsdbTkv0OA
76pfFCe5g21yJBft8iiXx0yFZE21zmgh7euh7HhGg6P6CnBCbgcNWiovQ6iVQfdpQqU8vFBlRXuk
OKN5U1XhYUTN8wW/nqoQaRmnV/yXKj13sKk5mk7VIID0EprXfFiaLTwB4r5Ofg+Lqa1+UbKUzBGT
N7y2beOaD+wdVYBq2XrU6BgtYkk+gB5x77u7WGxxSV5VCXvZaF9xIO8Gv1+Tn5sAhZoc3axiwM+z
RAVxbufC+SarLJ9VeswTFBz8qzZ3nfo+d2fA94aWUPqxA9jfX9C24OoA+QLNJ/pu+f8CmBnzGCUN
RoJyPYMTysWBPe6Ti3ABk4uTzQFMbkqRP5as5XkPiTSneF44vsuVnj/PG5ploi0JRb1Ao0HEXXT3
+oJ2FfbeQbHVVXKiZu9OBCXnWRoU0cqy8vK54yXnJ1ppt5cgT1ahoDrQN+LBFS8TfG7Q3ZQU6QSX
Gy8gVtHh6IdNfh5qOeS3TZ2ZjIy/V3bpnR/MmCtVietKDEB6DwVa66wBmPcVz6HzjX0c7cvqC+Bp
gSKh/JhW3mfQWa762SiH++gJY6tf6wCWTO7Ot3b+bNfNHAZCLITxd6/D51A+7f3DUAdj8RNGJKsz
TnL+3sfOWHQ7YrCSGH8XLsh1eadtgng277nznCsBGLIO/YkUv4JH/LeN93Vz+00f7HfkIiwnwNsW
OYBWK6c5Rki/72UQuzJ6FxB4i35F0YeRAtV71vvRWwi9ZOdyMfoTM3kBxlQZuGPXwl97/oKfJFuW
N6ajf68GCFHe669SuJuQS/98qZaY8H+P/fOVYnCNLidHQoA4+u9X2rW9zJrB8Sih2Wsc+gHCkVcK
QOOUfeg/HYdaiACyorKj9ucvf8OaYI8n3EFszkWSBWN48WbLb/XWYyPRAAIOcFa/3lZYH95uWpBv
AAQGHu2TCdEr/hcmy9uDhm9N8BoKwxgtSCw337AHUHPKslB07j5jZlKAfX0iyTAYhp9ykOGXf77R
N2qZfCMUEahfrogiGCKco78Ps5RRUlPqmPboIonoA2bUtDcuPDyBql8pUIDsBoDurGhFLEHcfiHv
RgN611VQG5t3pachhOb9nLCTeiUA63FCPvUxzgd7qSNM5dzdA9TuKXf+y4X7b+cHFj9hjMYnsHx8
K99qpyISISFfGjRaFumEX6mqgVpH+JMrTvpx8u9jBfdnRA6uApeedGA4XaSOaBpfJd3atx/DiAYw
GmhblYRf/3xxL061v03eyAVwjK0ZcQPo5RdWzt/IVMuShmtUIQ3cbIPV3WpkPkNqjhG+wy0hly3X
F1QuQ4XQU0n3ZUUvy/lQhg2ofs/JYRs0Ucw0o83Mi9CB4sRLi96d7hwVcaN9r810N8SbnSep6Fil
Yyuz+igncEXzRQkVhb/EpmXt/Pnm/rGFEIOjNZPGrE7oLm9lmClKexiVL+0eXRvUAaecqtKDy/7+
b3bAb+gXdg16dKswN0MllRLW20dcO3PTUAnmRFkgSj7WNYrP3p4+geMoWIeJPzznycwo6RiNqU+m
XyP+kAR0l7+kUhblA3TtUT/9+f7/sTcgg+zG2HjavMSlE/P7igFUqNwKQsBeAF/zPvXgFedfRUqo
cdWXS97f4r0iovs/f+lboiZJGNsR3CofwyTwSm+3QxA+ax6PCG4R6SQ1TcHU3S7XzhCJ6BVCzIce
Djd85gCBlEsBW3B6n7ttR200M2gpHOsYIsgRuHlgfm1lAjWHmv4UhYdF+/YYLEVVOmAiE1PfybBM
qOMQbxb/chu/M7R4ojFFHSivPgP3Ct//O3Ae3Rm+f9P1vjB9vX0c0Z6jILM2DhqF6RIsQ7Sn/jS5
d6jDrXSn4zUH4DsAShDHfxlQi9H/+xKFGcdQ4okgbJMU1dHfH6Mb1wDEy63ej01NFR1P0ZE5tgKY
dz5EAkAJsh9lxtZQrS0nj609RV/9zmU+OX4Dicv0gSwOf76qt3PLXlQk7ISH3vPPTS3vDKpsMf1J
nZQRoONs8TcOHmCK1Zru0C1hZo++GNlL/vzFJG3/GI8U/DQWoSFMCYTp34yHAlwMsH7FyAdCdB7e
R6k7uBL+cSQhL4CnmjLisWXRM7VP6tZpCkkNIOv1iLTShDlK6SHKCHJ4JAhtaPxCC0/Laq5osdFr
csxeOr7a3ns1SlrxPuoX4X30gnZQoLYgJboPaxmv4mOJ8DVsHOGZzlzQppHhN+lvKeDwhjQxuQgx
aI1wH+8b/xOwAORAgKu7bnoVxfgKP6s6MNG9GfwcsZW+bA1kYBHKuJwPztBAswMUSd9j2ntuUVXd
VaGDgE0jl5F231EJnrxtbwo3BKLnYrCeHLLOcQp2ldJJ0ua66zD9HC+SuRo2sUtXbCVvk6gqslMc
DUhI09CNsvLjCCmj+MvvgV2mh8YtVJAeQZHI+AZAduRGh6iFL3pDlCaHXxwGCvVxYMYt4HCtR/9H
JIsofY6BFm+3uJgMQbnTed5vP8bAUK/ecZwlVjxqrGBeVnEr0XmBdjI/0Ysr8699Nrfi3knXJQUL
z260rrsKNUdwwjjMLNnPVjZ0QnekrnN4Ad4YDyKAGRMPbQcMf3Iverr2XXlRCUtPTdTY0H3d0GlI
UJXxE0UjZLZnLZV95cRfgP0XzlVjmjG8yVTtbnq/OQz+c7oin/NNLQBnwgtyrQzqHIxz3Ih2QzeR
9FCwx7G5OwADi/THIQ9DZiCKu4GgY6GDno6r8Ve/DE+1PwMCuUgmBEmavcuOMP7LwSZebFj+vicQ
TrBDYSMbogRgVXR/3xMYoCKn+0wWDI89/No7tIp2uqgieQvjx40uqgSZuXVnGQ7ZqcLggdO8Dt1o
mA9x3Cecy5uv0XmTOXUoJ6v69HJba9qg8FxcKR7whrGaoO7sjHFx8iBx5Powjq3YLoHuJt0niMn1
+qMp04YGmkh6dERDIPjtdAnxwZirDIrrdJcSx+hPMtFQHA70otfmZqmagEJYjPBPQWPMKXS8QxyR
LjEyWYKslW5h7PXX2AdA/4uaegUvXtHDJgTxYXg8CsMDG+lYqKadLhqYzeTdnVtTVNiFab1Fdzow
K8G3b5djt2/17Hnv2RWsZ0xXqh5hUlMgr3qjosyoX9vWVdhyKlgky+1ZcXUyuRZXei7BIVz4ONGb
7HqYCgIfVaFf9FgYmP5XiMcom4cMVTRdtKF0QBo2rc5R6wJ+kqUIVnrIbV2HmsfF4ncp1iPcwhLP
PvcCWTbwOojQiOAw9RP7NAyctXy3pAsOlDuRRbB2dvSibAyxUG1kBDs1IudFT8SZ9VOzoKB3V6P4
TxNckZepPaFey1OvZpRuHudkZMyysoDwibhhXYRfEZEhXb8oi5EIuAcVpJ9wcUZCFRgyiqb7fq6w
LD10YTobII15ppP6skcqILp+FWlFSKtmg8+8XNNw3JAmK+h8FpB/0yxfGO0YcC2fFDUzuSSw3Gh4
RlPPhxwhcqDawa5kb5wFu8BWOAHKg/0KeJB9cYw/lTPg2wzwhN/H1WWtK8Nxh+ZWGn6tTYF15ebQ
TgDfIDz0QyqTaP6hpn7RTzEamkP5F0WYunzw+xYl27zouQSxAd64nXplp1tJfL+M9+f4NMeWW36Z
Kzk5H9iGJxHudFmieq2LLQguF6dj6URLQdDYRPT97vJygakCBwyVdSS7MPaSXwbQ+RB+0Rll5m5O
FkfXVB+YIk4wbtNdtqSMLgqGgIB3fT1l/dVSzTy2RSJ4fbUWhRieQbtzCVs6GMZvAMfCupwSPd2F
NbP60BabNzyfkzlfA5V9OEfWw9gTffsle8Slblrb4HY77XzI3Y2UKKeEw5pvVkPEvfiIrDSHzJ34
i5wnL7pA4aeFSRGDyCPdwEfTZcXESCqGX0PfjamftC/qfORjNpadX2boNrKZfoy8uU+uTcnecNyA
5ldiH4V1L65FodhZ1pcl0tT5Ir8kYurYRiJ3skGCJ2a2JhrQzL6cXGR57MZath/BizTzjY7dCWAI
JxsoNkp5VmQ4jUObRp9TI4SWuPx2yrkjzijyJ3iERDlj23FDipOsMkBicYo4NeFKdCR7TrALgkh7
DWg1xtwpGaKwJKktYFABDDJR8C7keRuqvsNzNqE3/Eu45YjOcVdNvNHxvY1tsw0EHyk2fvtLDwEP
t+sKvrdsQ6vWsPjcbpkARrgz4NK8gzI15Yli9UOmX224WjrRHshgI7qxuj2rMY+qfMmXsm14RhRh
YTtpg8kZuiNoENSQmwkx8wevQgFz2C++V5mr8ySDQ+T0/sVWSR9w+Qo/6i6I0PGju7XQ6Ud3VNFx
ALbCtXUvp4PkJFJPwqUY/ECOydLIRM+OtuqtXr6V/iDkhzoMZ8vl68fFeWyNbFPcDNfS9+c9JImc
hU9GAcvY8Vu7NCdgF9U7ioyd9ziIpfFgqwxmyDhsy7E4lIszJO9JPdF5pxprKu8D6MFBXgiz6hj0
UECFDPCV18jTRK+UhZsxmJdEkDao9fOSQd5GONOXCpY1spp5Zta7WPnF8CUY5BCeAHwzS8qimlFz
gILYAZRDHHViHP1RYtiwQ8BJj1/zsU7ZRl/rIhhflQ/VBLvluMTO4HzA7lijLI0U1IoJexMkPV7K
5WSi6LqfVpaogFizfhoNFCeK0VEefT2LDPn5NKrvEtWP5j2t4ygfd4HpWPI+21tEeFPazJ7cQckv
aHjwhaDL7dCpdfPlrUDgi6L0Rp3wSz/VvUpuK7iHCsVrFFGpJanMeC2yfwNp9w5BDrsu5zAnPGYD
BWuPwh4lL3n0Cmgq70GJigmNcHbt4oCIsx2GxsH3C2YhqtTtbkX3Jb76c0D+NhwnDEngOLOF0fwS
/6gghDERRDKjyJ6mOH5+f60gF4KC7bmC/uev+0fikcYEmwnCX6gLhP9wNqI+3dOXBgq2OZrVp/WE
Aiygcns4u95mSxRRWbIK//y1b4t81iCdFg3fars71J9+D7jyEeYWESSH01ogQbdH49I+2XDyeEyL
xmHmOsjxCUkQQzJ02f9F4MHGc7/HezFVAvYn5BSoF7y15ZOVTh24MXp37sacewZUkjJq33++0bfj
S6eUfI7oUlCvwmL0TWRZanpfMQH5zunAeOQAAB277qma2PsdGn/pvs1R3/v/WvB9ca34201GMUku
lS6qZahMCWQsfh/jboXpWur+FyxpAos99cUtJN8fpp7ArdBCGeekxnbaNmiGzoaEmrPNZkj2YSIj
ZNNqlGDn6XZqva37JirhJF9QXJvCYh+3y+LXN5NYQVkf3LqeU3ORBFAulut4DenYBBqwU7pfBrRp
hv3KfqsfIjfhv5K8j5jKmQmXpiMu01WADDX6+RC9slg4t/UWLnF2SluEhmG0J6FF14vW64L0lJcx
Ztj7grLmlgOq2WIfeosEBVsikZKOtKmgS4WqI20qFtjp0M8aUprb1o+RDDmMgdDcfJ1B8kUmIpOK
DC/NpipZT2XP5hfvwXCMYDKwiZUZ6I1OltDZ3KgmRrwvooLB3Ddx0ZjvMXKV3gd4jgpqy3lpjrRY
IM85GyWt+MmR1NO+bEpDWYO0mbDz3iRLpJ38mopvlaXQcHUBwJmGl1p+VTN9Doxuw8wLuht4+C1C
rF1hQoQc6Z1O0YfZL1duyeTsbfd9J/3eP245XGXwbaidp82+T/BojXcblSzIZUg5RZt3dEIMwoCD
4HyEDIv2Ay1LOPim4NvqFc16c2IyZumDcvO4G/ako4MJbzYGkik6B0nJC6PBS4bq1OdhDWegUuMW
AH2XIWc8ys1jBLK6qkTrHH3c56aPqS+wlz/k7TBKD/wzBbJkVzbg7KpTthRBWx106dfIh629X6N+
U0KQJZmFaBgYBBTQQpO+leOV4MC3qig+6hYxha9OC5Gbe0G+cCWoQTkbXCkwUEAvO2Q657Y4cXos
6PNzRISINDl9j2LNyfRjY4Zjkhk7+QoFJb3Di8A37PyOY0oZ7VPDAQZvnmQH8mS4It8Z7kTgaCaT
yBFnf0SOvgpp6mVlxEpGj3uKp+twqFwOyybhgY6g3JvUe2bLWvVXCh3VQLMN8DhquyRo7Xa/EFeG
5oFqmZ71ZWeAj2aHMZt8l1jVQ5LJjS4Tf8zTJ6oBSw0MGDZA3cOhwazKu8ApxCDfCurROObCUJMQ
w2Whpqoab/wOsh+spAbxbvwBHIoH1SMH3Mz78N+efXmkymNWnJeG2CC7QkgXXSt6fHMIGw78GK5I
UsTt3VCY1ZPPhOea6XZ+yMC6kvkKyKtgYhUlecgTo1zMP1c6xWWH8gvH5LLXacC82autU7bNBXmM
4Z4m9qdiNwVOywKNN8dF2LJKnfo5Uy196qjokba4CCaVIUhY0Y5ymmPARdBgXHJDN+BqJKnkkyJ0
34fnUMF56r+twej14jEsi5hPlzluMySHie579N7Y1VbmKwI/nd4usJEbFvcOgbgENcIh7iPeEQOB
JxBN88W+HwCpy7qIEbvgIhaWly7gL4FVfV4z2q4r5PWt4RtKOEJc2EQAxp4mbTrk1SLmk3RUIBJ8
7Xmb/cDztaK4bvukkYpWRe4ctmr9Og8Zd1Fr1y7SjUfEq8HlJfwIQ5kzFNvg2DBXqG755HZOnr4H
1V1LeRnS0t0+LyOM6c9lW9gFutVK6gf0GpbsFjEPRBSP5LoKIU8dw/6iWOWntlFZRA79BWqqhcvX
jqRF+uE8/h1U8xwicw2rlgMC2inifskWbXjtnD/dRcbJXmvAbzuKCI0zX7H/BPYfL48EJri952xb
EwCESO9ezm1bMoJrlwl5G9NRD5EIWN0GheOSxi8XLujmD89jm9iNyEAMbbaDBmEo0l1PYMvUc6rW
5yvireWF58jxHA81520L6VPK4M7i8pCgZMI5OOSIavOskMi0T2Tsqc7NhyoD0PCZjELyp/PYlovg
/pfat/12atb2UUj2LrhI5zY/Jf6eXVAli/3TgAgo7zUBuqVY85xfP6OqoB+mceNYoxgHBABpTnsz
cRExrWnnOEwlwsaBe5HZYuxbG8pJQOF1LZjk43lzndIkm6/SYrAfdN6Yh6q2iwFmsH2XKDI7Hueb
lzCTGOvXgUMDkY5+KPEvkZeagFLenu/QIPTA40TrjQurndKO9XkVoV0b8tnNXNvvw8KWj0ZzwS5O
DJssLXl4uSc0rTSHQxlAfr9NHGfklOfos6dUVKcNw4dkVNXc1kM2BAlC8f7q/FW0Sq/LO+TgEG0+
Ivfi81Xn47HA0sJ28CETzmz1uarC5TICojUXtzhT58MnlFA8aHSEEgt8c6ZxgeguXFS8p4Y+oFV2
Cs00UBcimJqAN3foAyj/1mkVZ/9V6IL2/yJkMhEVnGdFs1QUVhCStDmujgAT7zLoBcujijM43qep
7W0vcI4cDt8LtxkIdRBZy9ZPFALSAkkQHxTANx+lD8LivjZkqyZdkvEnblpt/nNB0Z/1D8BOVldT
N6M2vZ9mJvGT6xbO+CVPcyjT4CQTItpeeqQy7M6k3TPmnbP8CEjE1s+SDfwQrr7R4rYNBIjOJibs
FUnvPkonR6Nwv2hqZJfWkoh0xx8G23gPg8Wu7KWe7aYhu4qECBkK26B/LU5Ohmudrqqpp6y5aBJ3
xH82MNTUIwbB7869/VSHvNV/sSPo8n7U4/cAXLXTXXgvQm/0wu0XNYNnewIIvHEpPa4qti4zA4/o
t5H7Qz7SXhXiB6L/GpoygiYW+YpfcfzTp1vlqOzcJybnHnq5FFRMQIwkNuMSmcM9Q6VceB7SB2o+
H2uirQ5Gnt0u11SxyiFYkCwGsRz9CtlhdHu4VcR50m86BaF+GbUwzx+yhMoMLjZFC2Jh2BZD5e9c
9iEjsbCiLISYGuxrfFr54XWry5fWzFmqa6SavJzih726Afeg8hd9Zte9xw157kr8bUaMR8hYpD2R
ek+69D1cZ7PlxQXOiX/vFaXP1wd+xOM2RVMzZgJcc199hz0dON5uSRvaE55fWqzFefAVJPHwqza5
KH7MqK9BLoGw6TY3MD3tR+dnc6dNTrY+lSEMsaCo1KQIW6D3vibiIHLgQ3iAZNpkCRS02mBiXE0D
ZTdl4GrNhwRZguE5ceY0+CndvIVEnyuzEThCNHYxyphG4qpPxtCjGjE8SHORHFMTV+X7c6LUlS7W
UEiS1zmKzqbrUa9J8w1LlT0MB3Lv/kUrWE8rE+RcHehCh++cKEvKJ6J15UKkj6acrZpAl/FuFU8+
vvYbyAHT1dgEcMtvmgHyCW6MYoZzv/ejYm6pGA1OGl9DHEXu7TGDCmU3881R8K/mRkXpqZar6Cmy
tw3U5yt8NBYzdPvewdmsvnQK4YrlBPugDeIjSCzUcAABGAOO5HvngLfmx0KWn0M9zoIsEfWxZC8G
MrAXcDn7trR2QqhgTaeBf6/pD5pFEmGP3bwkfZf8QAgs3mIqstFWmuxXsMSzXTRVol0tMY8Z4pZG
C1xqr0aP5VbJtK+L500kjhLPFlUVAcBC+ruxCSLg8E2z/6zaY0+AYldHWIxM+8H1Aj1R78U2JaY4
QShTESPuuqhM/RxjmdUr1gaOkw7wWOkPlb8sW363zcqN159Bl85VfJX3TZLiu4nqY99739sJESAs
0uKyzQnrdwkHbgF9pocrhGhpO42x95dHmJylVwCZPG+596gfcZWhVDE/li2ssFmNR00wdeXmXWOI
9ovWq9gziyWakQAc5qboL0ua/tGNh9aQRp4Kdls2H72mUbpt9lKOsyf2cMaCYLkqN3j/9VVik2fo
74SZsYNeAxyl+Zo+k5wKOo9FwY91TMDxoVge8nFopy80ovczGhUhUlgAMoRb3ecDSNQc9k3Zb1n0
l7v5MRKoK8A5st9yoNYZXA2a3hw5eR7AN50wLjP4D4Q6z770SygjD8M0z0m/5IiIVgKCWpjPXMoS
kQze0seLF7A0kHTmW+UqgxBt55N8fpMR2PZ1n8Z4mU/Il1WOw4aIK0fTcK5DS6HCEqshCurbNV06
r7onBG15B+LtHXw2APEyEdcbJXEGtUV5XYqLGRiWtx6Glmrccx7EBSoDeVJ3qGlEWUQV9phAxzcY
goUa+QCImB4mkI+DhGihLuaK+qa5rIQbF+h3qiHNk2tU0WH2nDrQdVv1rnKqRUPvSTqqL6dUcbQk
px4poxXGiUBnRb0DKqXCIt9l/qyL7JhueLmWN8VqNpXeK6hkLiy2sULp5nIB6c/FS3hfPeEC8LZR
HmneLLY6uIV2IYfGoYBMPT2LhlPjLHk8nAJIg8SlWbjZOLdbI4SCDgGFWCZSBfgx/RJsSDjme4FS
SBajFAERurzQPeIpy7vBKVf05MNU8hx14/pIHC+YYDmwUZcWst19QxBDYRcO1oJK5bGVVcG2NPWe
29TIJcSwFy4Mzy9EpQMbJaUE2/CE81HyY3XdcANjEWTRVg9QJCkN5w3JNd5yKZ4ieF3741GVFc3G
y2pxPNw8auNnGh0Km9ru5BIBU83Gxk+eQpXIObhZB8ptzeex8FL92JeKzhVXHCEMBv2kLZGcv19h
iq+woDDtmrfpc2Pxc98Gtl5dfR8W+nKEqAn2ouHDoNAMDGiuxJIFChbCbkVow9vuSufqjl9OaTc4
6JH0Ko98GL2Q5cpjpGGoOAf8GRqnuWqYKrG6oaA/93W7d3O6g+715Iw6p2hUFx6OokvsctDSs0Tp
IL1szOIh+Z/gcoKFHyKKXtVeoP6b1sOxSMK0qa4DlZUjDvUDO1OLAfPauBQpos51/cNak3ktVI4R
fI1PkGMmuJBRsiWIf2BQFajxBIddYr600RY33pHcrBHpwYti5Onx941bY0AiDzNvz6j2BMVjPk6T
yk+Tv9FfvFvZB4W7y3G0yfyrKG8brmXOXJtzLmUIY3E3y0g277JEggndxaEVhEL6aUtUtEMMibjv
AFpuFvEODAuR3z71KDU89b7EYIgdZrVTuEfYnklb1nHPB/cllVBEsieyJNyng5kXYm+u+Z23FhnR
vEuiUe3bYrS/mzrfvtzHdpMfKW7W7acAY4gVr4gO7gXbU5E17o3kaJvdfV2FCptofDdpkpzybIB+
Tt/H2M+dFHv7k+1tcTVLwabKEwvxj3KxRfPpeUAEnHIEWHDO9qpwL9Rsh8DLCXL8qyaBF9UeAkQ1
+NvmIDbyYaAVxyuARLuNc0moHkVPWTOn3HQqVvvV+jyMbbJI3V26wcpNn29dhQQYDST2cJ4wEKl5
5AhJhLmHnMxYOCiKw9sXrNx9hw9thEIgxTO6DrSza4lkVGGzo//mnyEyIB9QsqWNfiBG9uxQKXqY
iLQVib3B9OXa/uduh4IXvg43alr2ubNF2MpEOWikrlFPiGt+OegARiLA0xXtH9hVyCsNp9ZXtKtS
ShV8MEhu8rWRDcD5QL8+ru80BS8+ofbwP/6rE3RoNyRrMlnNiHcA/QixaUUAnvFNAKbMFwioR4LG
j/BkypMDP8G7X9dAi4tvPKL/5uLWxS+3BPUWEwy++7E2sKC2S0IFm1zN/qjGdA8CuUMMaGtn+3Dr
87QaOqI4SPnxpGkgxUttL+/1ieDZ5PMvExVMjaof7BAA97UF6Ub7mzNhcUf2IvZdiPgPVM6mxKwX
UM86ZMWenpATflnA4RQU8UKfZ4JDVojWxm15LmFWsu8y9yqPiUrR/MMDPhTvPB2NAvr5FhjquWk0
d9E3rXLhEiFFQ06pwKOqzF3JNfYdd48ZD/SSh2rmkNGnZB2KtTuhTEEMYkTdLPfBqAsE3uo2SBcs
Rg0gNPRH+tYnoXdy8oBb/VJ7UAlLcnnXrf7KYfJaz4g7jDDQlISS9j7T5ejT0i/cabl1VyXp7OAF
afBQmvN1nNv9QhVrubYq4xu6rtbADm+ydl31iU7mIp58j50eWcAFYCi5MSiy7cOE+ws0WLcCHAP+
vdvC+XPpu7m6Wl6q4UUyoYVw0RSezcUdPY/ND7w46/gdusnTSkXNVSOyDQbHyTA6uBNY9itTCluG
GNbJ1oySQfXcrN95dqUzvShyUFZYybHOJZp6WW25gs2n5ncMShWFKDbUOvhB/bDI1X21sU+sVBkz
L4RE7UQG1XfRJ/OXQXRFBAQCscBB3yMro9R2cprVGx8D6KjNcJynaDXocZGsQbIvztWouaDF732d
MOCFBtL7CzkqgjC+uxHS+KhKLe0BfqOtrWINYYtKBPTpjGJBautkbRJbCkbxMlBjQLqIZ1RXARo4
ET7WRbLPx0GHfy15IJxPCopYB1uBYBYR+8201BFvlzAdIhy5gnHR6zHDLVSOx3hyo+nrWtJ6Iypx
iMG/9GWR40LqzToUzkkGQKIeYhyF0CKMfI+C61XVSA8rFEMf80HRAIGyiB9giD7t683SKBgKdTB+
PSbRaSwUHbNjD0PJXdCGC2yhxEWVyj6qpYlVchJ4i7FilzlcMTnD5E6bAtcBTLmfukmt/hOJRzin
D6MET/qQ9o4tn+ZNx9i+bjoF+DbW6SR7OxGQkrUTwe6VjORYzLZ+pbrUo7yYN7YdsiyeBS6tkRfX
4kC9pOtnOiZgfSjx+X6X6wtEuO2m7JT0jG/xeX2pvLVIuFGtWn1bM3wtqiHWToCzX+nsO5/iuYxw
zqH2Dfl2LXDkqd6N3FjaMucDSLeELii0+Hi8NAIs4Lnah3wjkzRroohJn5uW4ilV5MbL9lObuP3n
2upGklxLlfnLZb8NhlzGfwEXnCtstHiZRUfgZcOm9hsnJWbeXNaELcO5TqhkT1wEYT/fxANFaUUV
L9MdnqE7M8mk0Ye6Unavg1xih6aiSkfpzCOOYT2GRgHAPm5BM+AeFha9MhCxkZyw9V22c9jhAfkc
LmZFM9m3xxOqWWhudb4tPwLasXVQTJfsDNfnwRTB2M/x/RSgTubcJcqxNccBZSveVzkuO1WK1TwP
EMChrfapTtiTZ8T+jQ9RgGM3LOV4Q4MdiAauWxynGI/R8ujEbrY9OJXve9c+9I3mLoW2jcSTrExF
TgCKZsYLcJrW1TwFs/LMewmZDf/YHjbZ9rT2wPXA0OhyKOKrCA8jnEZjgCMIR523kFxKAud9NgUy
l7ti7iPLzI50ISU6GUBACrzH7K6GuHxMoV61w8rrOVta/fBamtdI4rG/h4ZyzodZ0If+qDCfGZ6L
cyEYCydb5s2KYmNgyJeSkghkbMicMaBZE5xBS4PgVvQBmbmslzfnqrtRENfNaQuEybafsPlqe4g0
2vTbB6DEZdJ+DVdCzpj1PCjzV+zIJSAzCiGfEKLPEn7FfVQ2FuIFbB9sHTXVzj4bbI9K3/qYRAmi
fu0sfD5Ee5hs430WDt0A7SdIm7JCGAsuPU7FGKlNbJLE+1fOTCX1niCiK/NPM5rA7XAUQF/QHwaJ
5jCPRDjFTP+uGmO+051xAhaPtR4b3X/zikrZ2XGem/KlJPVaVW6b2Fac2rjzbWfjpcb8Wsx+eQI+
fkbzVY8JABiolxJ9KaaX/svLoqvPo9x5QL46Gj7ZzPdka27sj/NOk9b/h70z7Y1bOfP9Vwnyngdk
cSkSuLnAbbLVrV2yLS96Q1i2zH3f+ennV2olx92eyHOAeTED3CCJc2KpySarnnqW/yIMXp5g4oa5
bTWYHFUbBMTg3gTVoaPudGY17JDvT6R3i7DCS3hIcBJQntLLzB8xJTH3pwP9VB1pHLhW64zjuIuV
SFXH9rcmvfZSv8erMUmusJMY2/gsJk0yS1RRkMAOL2DhOGMd6PVaZLoPbjlvl40WzQNWrSYAweKL
aBfatWdRg+JQeV2ZEgDy195qKq1CbjAeIKt0lkWmdl1YyG8inDUWTtI/diD7mBJOXmaP+JObrTp+
4aNZfedPcyaL/mzoo0QM+7bqZ/4pyoFu0l7IC7f4kndNQ+8S28NqoMeGxG54T6Vjm3Q41tny3k0o
oZuzb+eAhr+EBSH2qUXM0x1u3d6JG3W0LWv/MTPNSd7NQJFbNKxCgE/V5tDdrzwED/FkTTtGCCDQ
gKCSx6pIUx8GLk00qUUUcigM54cutzasKtyMEVUXAU0xtxnWHIYUdNJJPvY9JlvjJ1r+FtrpC3ZP
iIfXnrV0bdCtncoAnXSiaULvPTLld/JY9GwC5CVNUyLACusuPK9wCUVcdm2hgUT3DN01J7uhqqo1
92wyYK3MZ7ro4mbeMnEWs+kzNkqyjDb1YKflJdT9vCNfiGus4THISdL8S24R3uatEw69UF6MNmY9
G9TjaQzqlsbgwsP2lP/ObfWEGOlnhk11rSFS6RsOK/PDjPN58jgXLd3hJBobrCCgoaIeFzBpN1iI
ZZirtBJLx86qgzWOej6CiVIn5idMokuCMN0ULjiXtoq+RWK/NNWjcgg/zm5noPGWznTaSU0PUy4Y
Cqq2m2jFzPeW1arglbfIv3yc0VXlv41F1h9GBMm65Sqy2rxsr+dhMbJ7zZELdz7nGLUyOjO0rvQA
ZrUh2riWji/kFc4bqQH3rUFWWOzwHZuou3vEqelT6b0QtPpofUO33DacZtiIR/gXlfkealHWamfp
UjYeRSWwnhht6RqgLA6j2TwZnzTUYebxvVdZHaLCcFkK4zMH9Oi+o5fC6GaD69RcATte8F5bfZc4
CjQNVXhz/Z7UOTMOdCuEjb7mmsgcnSkTEVOklCuV/Kvgrj4WJBjGGWelw/Ba7saJW4X/mgwrYk46
DOYBoBEW1VCkPaRM4y+9y8QyCwSzhDjfw/yCsexXC9Jm1jZ8mesVI6EAxZc0U1PXrKolLUMujDk3
x19rlM+Vx/zM2Vsc1au+ReswiqeLEWtrFdDzQh097Viod2oofh0RVFDzgi6ocfL+6Liz+v+K0m7V
u1j7mXaRGMY5f7AbT4+Wu8Pw6nU7IUyjhm9ay2xb35Emcgpsqoy6vscYFlQTqyTUVLN9ntGJrDcR
cntOs61QdRf9Vg7Q3lGnd6eymM5kPbCXN0wQolVeGB09t4UOms29kzJPySr3YIvJ/D90hZUm7ftc
jxd32q9FqvdasWFOoO52rkYTSW9ybs3sLsZk5s2GxoAoqq/DMAifHOyyo/jM1lFK6XHDrpfwaQZZ
Un8w4siqP7jk1BWmLoC/+W5ZDGWOojhE2/S+pn/H4z/MCuc2x1CY7kzU2mgv6ZVZIDl5mHmOcauG
uuCiB0aCr2P0wzigaxt1sL8+OvzPVcnxetq706ryhdcEiA2oxravZ1RJ741XAztS3Y+dumpiqzPa
puYB6Tfft/CluCZgC8Thg7qtnS72RzVBpvNyQC+8ToAxCBV2dAVPOsIlhlEs7g1nWlrUzDEUmsA6
T/tSioGjg5y+2epJOHsd1le6pv0GmaU0En4CnzmIs5BJMnHEcRA6nW2cYN8k3jPIxSR24JFySiZT
GsEesaDSVYOnqbTAAfdrn9kWnkMMZ/UtTeMRvPH04odIZ0RheGkfY1OIqDTttLN/4VoY7TIdhN6k
/njhq9oxpTzywLmhpmBuYjMg1rJZBbDIHicGogfa4WEcuBQaQz1KPWgGFvLkanZXTcB5oZozRwI3
MTRbtHkn6zmkTeZc9IsBOBLQvHqnvcTY4Lqd0TPAQb2ucBlGBwoI+75OTdPQg7yFapCg6Dh2iRJJ
Ff1a/wZwdwzt4+mCm6TaQYLEAVgoT7m0OL3KvqEluW26SVRnuE3T7YBYP3YUXm9j+/6zS1murivu
CPC+U//IAnQPKDfhbs1GVtRd2dxvCpHlH9++zDF37vCNfr7MCY7vz8swOIocCULJUjGN2WaG5PoQ
14iyBAxpeqe4aFEX0EDuWeEcISPY9cbl2zdjIBZzvHqp2XBcBMBpKi6oMuL5mclnDIxCmFdMpMXs
m4elaNQaIvOjjJkw4mDFhC6i+7eNEbLUGK0wCjyslWqsWn52TWkutv8caE5DrYAHb9/lMeoSQjON
ZaFomh7pCYDak5u0ZIuzu4ShYIeFkjXAAQ9CjWuiY5D7tZmhagGzG+mIty/7snX/hFyq6yJZ4mIH
hwQJouZKtuTnhwNefHUWe6jPBEhbAlmHjyND0awjOclx2SaadVHM2H1t6Z4HHLtqy1tEV5AyLwPu
t29ILY2j+5HCEJ6BD5drCwNA6PH9WLU9KHRviJSvsUI1o6eFRMdY20X2NadbjeefqZdKjeJFCiST
jEjfvX0LvywYF0aVZI/Y/EdHh+Bk+TYQCxxwNgrWa62sjqGQs/0ID34tmwC9b+b5LhGqKc4O4UPW
qw1x4FCRgLqY7rpuVtolHSUE0/rDWP3tmzwGXfPSFLlWPSkuy6K2T0Iy6h9A7rQeYxQTHlpKo+CF
cl+wUpFca1HNZ9D19iVPlyiXREXQgHpp8H74H8evBrJZGzed66GgOdHm+YAGQ1ns88bA+uUy0p1J
RWuc0n/H4j5Zo+xbulc4L8Ao1h2LdtXJhcFGLAnee3rQYlocntH+ArpRJFEyPxy0Fg5nQFSXg9ql
s85ypXOawseJTbMWv9mqJ0IE6n5IjmiLu9JjXGWd0qrpy2SxhahAwNxQIewPWBnVI6SfMmiZOuUO
AB6XHjPSH/qkUBMYN2SWHpCsw2I741c1LwFf16XTvJtpomXXA5QENp+9YEGMU00HFeftVyjUsvhz
e3HrEgS5Y6NUAXdWd07fYVi3Wk/LgEfZ2YO4nVFXZ4frwwJeKmGWV3ya1hUMuo9qpOID1TaUGgva
6vwCFkkFOCNZ2zm8u3KWCrYjrRikEmQehYKRlaXCKd4lvAIDbyl13gso8RfRSgoDlvflUH77S/3y
PgxeCDJ8iHt5RHn7lHC+lKtskVrEHU/oB4AOcJvroW3gF2UEclAxsSJSTBv8kUGQwhUokNMmsroo
PkorBZ8yMabKrg9SGSJ6QU/CcFMjKFcwMmt9S8+g1L195yd+sMQYuC+GqyO7YBHv6Bkdbymx0vsB
/DDjGZipAUeXaaCaGotS6MGdGSc9QXhxkYwIPeJt6wx8+02LKB1fTwITelZqp/0TcxvbAk6cNUt1
mRSTPSKQ3C3zVY4kUKYsMYaIBiNdVlwwNw0pQAh3hzmFfv/6xrDi5ABMDcZf1LuVsDCEdL0OODaA
k3I1vmQ1GPcfiD4XduhnTd5oZbCUiQqPMUDW7Jp+pht/6wwzxqPLZMznfEagvDY/vf3ITpQW1CMD
bugSEWxPMGw7PbDANRfwwurJh1ur0yN5TQkzWo9srkPCCcYjrWxAAFmePjGWJRv0TPpdyS5qx5Qf
w195TX+TJZ8cG9wZORp9CrJCwVnunFpwGlhhWQTB1ddfWIBxRXFFLWCghPhQuhDsSCNDc0lQi24l
bFEIhJaR3jUTk5IHEAbzgB1xlEXlhRFGRjP4MfABYurbD/CYx6LuEpAEh72JKIQN1UMcLzlKrJC2
R2f7rgUP8DOthh4XDiiYHQrTIyZG9VeE1mUMZ6+crOZ3sgG/vj/OdIpbIaB4SNd1T5Y8w0fBG0Ct
lBlgT/AUMlS6AWtX5n3yfiGCIZTzQjx0FA6LqjQ0Q+JlOsQKC4lfKRC1QhQqLL39ZH65NZNGou6y
sCRdAQ9Y0vGjadGLMeMMS9u1TDlh6PUCjYNLpgynPL0iXpqgMriXxdZD/fNiA2sqzuIpV8g8+M9d
BoA8zNPvv7mv06CNcgkaC4Q4k3zNsH+JEn1VQa8a5gv4JStTaN3R4LQCY1GAmdbPLOQIVpx1Ziu/
obPidtE1ihFqwuYextsGPUcmBW/f1nE68GogjCE7tCgYO8iLHz8tdrub5GjvMJUFe/El9yy0dTav
YM4EbyUCrQMd/HeZslJy/PkME9CwVASwpWOSivySIk4uKOCcqSfdKB1Q+WrMamwF0SAH3tLQMOkY
GfZTjzk9DMqwBwNRMmXtNhl06fQWuSgGsBvglAZaBSa1Oa5lhdmpmQjcHhrSOdrZw3M5jWAZMfaF
X5kVSA0AjGqJwnzprvqM3PhsfysrhdrsgUGPVwh/j4u5sVoEEZgjeEzft8qA7nfSS6fPHadfxoOc
daQfOnvpZJUiVoLEcz1+P3DlMWFgkb5mX697BAQ50fftt30a3QRNHkHkxcIetULvl6fOyHpaK7pL
CColM1G/iQbyr45VoM7IqFGRitNJZWAdkyng14mhkiMtYha33rYZpF5j47alzg/GWsEJB6E9plfw
9o2eKCNQPhCAbcvxKKlVvihPMuPM6Wej80YIY4dRY1qnVfcF3lrJ8piyReGJhOg8RPURO4ZGv3hd
X/6woL53iiEtWVNu4s5hQb/fYYbj4wDiJN9qI1T49hVbGD7I4QzA7sbtKUPcS22B16GQNLZIaVbn
0m6wAZxBFdzSq1aYepQIVKZVVYaC2zPTFcUlPE4IjAgE4Crkt228DM81QhNuFticv2X4m/h2um8M
UIR0GGwhKRt+5Wk2OEbEtO2BkIJZsj5h2aclwdjAXioCmFvqpQ7QxoZv3ZIoj8a338txwcJrsdEW
57z2eCUclKfnDnyWnjHBFPlrAknPhf/1UrAMSderQuqlf/P2FX/ZKDaZlbQAMKjKgfTwOEDRxEG/
YMmYfeeR6q9VVqaSU5ze1SJ9BZCLmUL37eua6gj9KclGMUioXA6FDktZm59yNdFsGUKOX+YfkWkU
OIjF+IC9UiysjBzrHuAn8URbV6LNYOgTa0fLzY4/SFkYOexaRtaEINAzClzY4j9mB3FtmDMKxlpc
AQtpyzmWpV/h2JDY23kiKd8eylH0JNbwToJyn+mYLQUoIHeZI/0d4O0ynoIJXA4NUrC8ffO+ynQU
xjZDwpvXb8TcRCgyA5Nyje5uwgmHy1f9kor84u2HpKLU8TN60crSKfWliignL6exc5NUzO03HpaJ
CGZpZCufDyCYty90uuoJXNSOHlNTGzwQtm3HqyBsRmvRQ9KZA9N+FUCK3gG957UfksVYM1XsopYh
uL997dOMQvAv2peUiQzGpYVc8fHFh8lcGokyHXPUTG14c1QjAYZAvP3DyUItAm/ZKD02f/iyHg5D
tdDW+RmzbNUU6e27+uXR029EEswhAVOE7dMWSzEgfS5sQKUIsUQhyAwRM2jaOhCswDO+fa3T2h01
XJeslyzBVrkxKNLjJ9D3dVrbRtL77ktgRWu0qW7rroPHU46koNfOy1RYmB1Qjkg6KkiX3sqZ29Nv
KX7XCzyNCUQDQQPbhYGAINwvUahyI2Bphokqj2RqceOyi6cPTeqq1CFzdYUQN6EMC5KLpMBc/coE
OMOBgeANC2bRTai7vkRJBRoAYXbUgrpmMJfuQO8p6MMkIhuMYfby1f7qo6Q57NKrIxGUtonO7/Gj
rJM26Y1pKZUtNecGs+gpmZG2U2AkL/aabKuvmfoGYUSxvOs0t7F/MH6qCzPwZqW4+5dviLyUQ1b1
EoT4pWcJSBUe1ow0RKt5xDnsaRSqop0VxAJj0pUTFH25RqOZnpFwYwABeJX7o7xYCYh47iU89rdv
SmWdP8cVDn6IzmR+pol2G5OL44eU4ZWG9mDY+AuNVraO8l5pngaLOpiZDQorKhIvM+srigt2HjxT
hYF9+yZ+WWWqiUklyKZXB89pCgJtwy1RfSz8A3xOOi1XKmbasM0/kZuDooS+f/uyL+Hk6MtTUNGc
gSDA9VkEJyl5h5+BnAwrAiiENFALaSCa4a3pgIOjT2aMFNwFiG6m9OYL8GKImdWV2GXhB7orExv8
S4yCNOgj1DD5ilvX0XRI39ak+E71qK/Dsxfh6vIRJrHCgwxoK2Lv3K9wGuPEYR0eVuOQAuzBJhEB
Gv7Ah8nSJDQvePPz9WGnv/3Fj+cNUqB8yk4lzEsDpSzyv+OXjo6SnaSeUft5rMRWqPXVef+KQtNy
uKXP3kRAxBekyvsOPnxEkw+a5gsF8uVe/pIu/3Xyra266kf/f9Svfatq9ICiuP+/x/+ItPfrpwZf
+69H/8AoIumX++G5Xd49d0POr/JBqICrn/yv/uXfnl8+5cNSP//j798qwrr6tCipyp8Fzj0OxH8v
iL7jFsrueTn9jYMeuib+oFq2abtRHRg0zSVvZnru+n/8nb9iAzBqYthEyxg9Eq7zKohueX9I0yAP
pK5F1ZV2xL8E0fkrS6f/zm+xiqnH/5Ie+vHcks4sqSbB0oDWC8/GcE/2g5BAJVdQHkCzYu/SQT3h
o9YM6Q2u9/HlAEIk6BNb+iGysNeAObuLFjOeDfZp8uynh3Z32IJHYsbHWcjhTlyD2+GRMG95SRl/
UlntYfsjyIZRbYrjMll38hg6ZnKV9XHynOZIMGPPGz/CGYhvkWqMetyxpL0D6RN9YWiFg2C09PY9
mkMWtnsj3mXwY5J3Wo0p39t3+p/cqEumzjiKmZkkfT7eSiNoqXBCqAv6yJAyb9bMXdtcyDDy4Wg1
fuGG9e/O5OPK4OXZuBQmDF1MelNo0B5fEq1Dd0Qgi+IIICFmjXupV/F7HEA0ItdSnUXOggF3OHxO
MicK4CiZG4CtGJTTXd9YLjplAwP53ZTZ7SF7+e/Zy0c7+3+bEwcn1r/f9P8vf/paJl9/3vP8/GHL
C+MPHWkYQwcNrIZkBgvosOMN7w9V86j+A/oxan//ueFVMFBtG6F2osfS/deGN70/HCx9SRCBTquR
yl/a8cdLiSOJEToVl0psGaqRfR8vpQbjnqbsWaxhGo/3WdnnDUyCVMMZrJ5/10klvvFxP5+3qG5z
2CIuzCSd+xcnm6VBaN+KVIXZt5X1mTwsedJlE8OqgOoN/9yC5DfhcIRpViGmJ7qFyJvhNz/eLOni
mPuizEPIfGDNbmfwLvk2irvBCzy0/++RFcEoM+6dBJFt0ysuO6svUGku6+l8HPQSARIP+57NTOhj
PhBVKMhj4TcDYgZo6Edo9yDnJtLiox23RU0ITM17OljVnTcVI/fS4IQeZYkcfQjRSNloMPs/t2Ed
nU/07enRrG7h+lCjJ8Rdk7qma9GWAgfeLBSPnqmhkrMsMv7IlMoxfN3IMQ+FFDmj1Wkjmg/3pjeL
gOxIk76b1eMNElzVp46+yiUM1fRdVMo2hdK34MmXw5QaNjDMMfvUR0toG21omrtxlCLaGiA2xmdo
YY2z7Y21f4zQKr2NQRji7zW39me3G7RlM7a5cDYAQunYaExqP+qTMSd7DbMIRCGwW7iX8CRodSyI
nfpurTVf6OGEnxJvznFXtt1cbmzKD+Dr+tosPjyP6ZFOdWcAADTcT2IZCTrL3BdPRQHl96yyFnxz
h6bDXKjTXaUlEnnG/aRFhbm3ehsbILkaw306mQ7spmkoeshKiauBOrFGfacEfAe/hAx6yaqtdZpj
i/fB5SBApbJwbQQHyhpChqNJ5zFGlkPQ1hTWV8gWGkYREByirZPRAT4r26W5W6Z+fErbCU/MwYM0
qZQuZ9svrG7EkI2OzIOlQ3Hws3V2z8amWeMdZBGQyhVQ64e+xqSS729hUOtYWJNjt4ucZjcWbeOH
cWUHVIwSmFxlzDuzt9rnpNYrHChEP9HcYslcuYpg6wuIBd8j2JgMPPNFeV+LLgn0uG2xEqzHTt8b
etttcUAfh88WXkrAfhDjTInpSS+2eSanxyieMeUMQWh0TLtasHewYRMFAVyEvQktTLmRcO2s/BwS
KuQGFO/wIhcOQEUI7CU2IGUiPtphUjyg8Op8SZsqnelxebXc6HGY9kHmLlCSZ9Q5aYQ4S/M+Slzc
MpOogDw6cIVsKzIkb3yLZuwdOatgtj15uIA2TYZfcG2jLrdFq6Th9xMjNoGMZiCDtL7vUINYbfMH
bCCYAA3KmPYGkWp5Vcqs1rZOEndyS/5umZtKgz/jT/qC2JEJfz457yu97oOxhKS5BcCjdEjA4UG3
ytoL0NAGTLQ6WRMYrSNCdwaYOYeZu1ct2xbd4K81k+uED4wqCXdxyh+npUedVeC22AZhksgI+/TI
fJ5Mu+iv03qRaHIjQV/tAAEn9oWnrdGHOJ9qrM9neHRndtL03/J4hZ4yjIVuXiNdmTXw90cX23P4
I6CtO5TdN+CdncfV0ZiAmykaBj240Y8SjaQPNf32dxHqyJCN23y8Q6HVNrZr44omsFHvKf7/oU0t
cP79H38nfX3j0C6/Q948OrT5+cOhbfyBlQ+jGk+ncw8kVfWpXg/tP6jcOTIRNePUNl0BeOqfWTqH
Nk0bznl6/kh9/2ybhdcWJkPqgzj1yPz/0qGtKoGjYxR8h8rRscxirMHw9OQYFWCcCCgZMKyw0hFx
SuWdNVczg6UVYzUdAHHH0XEe9tJ9GGXe46TZaA9hU19Rukc7L9e2Hr51hHEIUMt4KylYNxYUkY9z
y+GSMAbdRiy4MwZtJcjo8Vuht49rlI8BaiT3ISt0J2nRbufBi+muVNl57sDV0cE8A1G32sfWSB6b
2f1STytDpcq8XObwgemzeYZhHqacTXtpuIWmSBAPNeXmzTqlz8zskY5eUTqILCTnpuJTs4zjljkI
4hGi6nfAazEuom2yTbXO3fQw3r9Zmv6OWymux6z0pwojWm+aaYlZqB20SJveRqsLs8xYEOlk4/mZ
l3AOTw5SdHi/BNnUX/atoZ0BNim3K+IDZ/3URtu6Mr9XtIWDZHLTTWYXu8GNxw9pXr8zo/p7mGmf
LJJwnnRi/0BX8cKdk/hDmLXWnoC899B63msZps11Ua8X6+iWhyrgL6XaH6qCfx8XyS+F758V9L+t
rI+y8d1zdfO1eO5OP+qoGv+fUX6zdd7Y1BAHSMT/9rX8/rf9c7s+R9WYlEd7XP3+6yYnk8Z3wVRV
m4M0pgJ3vm5y+w9MICRVnUmjnZ3L7/xzk9t/COYjgpkikzLAckSGrhr6+B9/t8QfdMwFdmV09uiX
Uj3/swvxWvG+5U1mWqe7nEmtDSWX2kAhuQgtx7n5TJFrF6OV+tbYdmS9M7J4m7DI3WtDX5GU8Moa
R3oItrj92pGENNGug+PDaptxhZ37KT1LdcTaAlTXpq9RPxkPXUxyH4TLWtoMQto2BUs/ccb1o21E
29nFGhk5pLxxz2sGeUMgxhmDzpmMcCVvDrv2xka0MAy8btF/kMFOjFBGJ5y3wwgqfONkWv5RszuE
b7AqilbAWilqKSGimRdS9LqN3IrwFOEj+QTDJLtqvcHDAiF37ffTFJP0hXYGu6Na5+I8RNwVcqdN
34yAIIy9kYwiRRDD0y9cIPLtNTr27rorRNciujiZ2mZ0c2cbyaG9TKzce48Ql3GNTksegITiY00m
GTfTEKY3CfxiVBDx+kb6HhletOqHtdkB7BBb7j77HEZRe4kLNlzAxuEE95NsskMIQEsCa6oh+4bY
nTbvWm3qf3RxWYSXGL9jcdVkuHcEEMe8JDAnSKPbBmczc79aHT7JOMUnI9a+erg1Gj338ElvgR3K
2kseJ0uXcI57SFeAKpDgbPrJ9iDE5NG1lnbOo4ZOCIgslDm/MYSS3zRA2os/llnDYJScPAiVz3wU
prC1TVc1H8Y8jB+kZiLJD5tylsGoZ9kNJKf+phMd7QLhQoLwZRyyymLoFiM2x4a4crI6fBQtCLBN
ohJD0Wr6eZaqksZY8lb51+BOzMMfMAvDOd6BjWIlD2OeUj6yL+qHVBbRUxk7uFcDIZPupimK9RMC
mUa0KdCm0bZysV4uretUfzBbxo2h6/bdOiaFEUABgVZa0jSdzzhOBE5FziBynHCBFyPx6BiX6QLN
BkZ0ksCbTdPYQJQn7t+Pq8WtNXIQGxOBqXNIZVV6Xi/N8JSnBVLIzpo9JbPe38wwqOipj5FxhY6/
EBtUt8L3vcfsEBGRjipmtOSgkjbGHxdCg7u7daDpxOww6A99qekPXS97YGJrPT12EfhTHx8FKgar
BCsBkbijK+MJc2VauLjfEkRCPrmUy7RjcAa/Fyic3Q0ztDTfQsMnDsBI4dPt8Ms7xHkyJKllOhoB
wp2YvGAOZ64Xc4RIjd1Ip0depOs/uCLkwG6tZYHdvpTS8K0ijgERLLJKAxvgL23dRotUETtD11oY
K3/X87TK6O1r612GIe+nZM7FNw+1BCAcZmNsU2SezvMlu+8gwH8ubGP6jPBb9s6cUGLeUZGUuMHO
cT3tqpEZ0EYYofsuHBmhb0JpdDjbIqmDUoqxOMWZmbug8tMSGBDaCWF5PzkLmTzmL7ovgZq05lB/
0rp+/Uaan0km6kmbcZ86pUdVl1pQ2OO4QxwPH94eC8eLvqtzEbhNaX1HcMr60ntRHW/FQmrPep6k
TQnSesGM9CPiKHG/PLSpscRbuCXxGjCDWKwzdwGSHnSaUT4BSzWeENxZoL7qsz5uZ2sYaFCEpdtt
63Yq3Us79IyP7dAARyg7pJL5ll78EUI2KQYCEBEqhnHpXKE/PbPRRAPfJ12z6RvnBKA/u2rqxcen
pr7UvBWmGZuAmkM4aR5vGRvPn2A4l4qfiqD8pkeMZ4W6OyfVVaqkYX0cnqlKtTmlLZDiPFncwM0p
v+GRmYrNMk3D/ew1CA1la+e8E7LRnzs0PmFUriuAHuitnAZrvzJJocpdbUS6vTa7kDwN7HnrEP2m
OMGqADWc1RAbF/AH4C1E7YnpkaPtx9DsRvI0h8KvIEZ9pLkN7ytmdmvtSzNy3+PV2HoYVda5fabR
4L5hYRWe77R9Wt83CQbsgcT1gGlWFBk/FtjdOGZHhZ2+x4ktzy/aZdW0B8fT+PGYA8vzURjvja0U
sncvsTKI6mCqDQ90EIf2I74jVLkGEK5hk0mJCAyWGOKGmc36rkK9xAg8TF2ArEhnfhrKMv/kDFY1
7KsqlPiuG3m/KZNu+EYnebodtd5pLu1SRii7eQj3DeW4bbUYO+gEdFoWhEMc/8ZkSp3bR00wCSbb
pUDQPRqDDD2Pz/U/LZAR6uruCmV3zLktA0320VakJUxzZYu8KIPkl1zoL+WM/7WE8H9be1Y9xH9f
6m2e86/t0P3cn1W/cEgDTfEHhwnFGQgfxXdxqaYOaaAw8aFl9OAxBGcQwWT+X2mg7fBXQBVUmgj8
0bHp976mgbZBWxc0K/SvV2DVX0kD4TSp9fDTeoFQQZHHVcg5KUXd0zyQJhpdx1DYuPjQYtkmCPOf
GXMjd/kAezDqapfhsdzZ7mAE7aC553Ye3Y5Tg7JRHK75ZZMnclda5WNDa2djeCslW2X3frpo554y
7BK1aAMa0XgVdPp9icTQvuCceo8OnNzmk7WShLQXKIuRYqbasOlwHtnO5CSqbasFNkDhC7ds0YBa
cZd0kZOJV13ZsXQBP4Xs8pQ46C+ls49D6HpGE5Depdsr2qokaMfSLu6x/572Y1F/qa3unhwGfd6h
Y/vBuS8ZxNvZZCGiHOtXhljhlGiEa2QD4q0u+zO3qeudY9YEMQSFL4uR3K72vOis4g1tItjUlzDp
vk9x6W4RXvuAUrnn45JzLeDj3nEqNzuU6OnVGW11UaIrc44tB5VqZ2Z7B6+kS9ZIFLR6o3P054AV
wi5BpjNBYBP7p8s5G0x8rmQcn7lWOewwQRFIO5irxvEjHH+EXPLRcLF20tdp/ZA3lXOZaHUIC3Oo
AmAC8/lorgXuaOuVZSfDj35w90iMre/KaLywnL7xkc+gsecaV1hT2ZBBxRUT/eUiRW0bcfS2ibfR
JPstp/FzUwtGyKUca0Qm6nnjodLw0GTWdy9L2stedmi9tS2+l3VY78PV+2pr6y0OIaMP8lKcoV5N
artmzS3KmgjKzHa1ga2KYMpamXST27sZSMe1Jitavd5+psxmGZg5kj0NVu9xl0p/5nzcJ+twjm/g
sAm1YdyMVTIFdUZnL2KyQGqbXCat8YgerraFBhRUiCFujNVTJxo0ES3WPixR2t+Ry7aPhp6vWF01
+T5GnugyamxAtKS2Sglt3Om98zU1rMAaUP8wtCtkogIrb4IsI2OYeY923V1hQeAjxnFFX/YCPbBP
DkY6LDbeRUuat+7T1niYcfXdWDYtyAJVxgURjCLC1IZhzG1RJotvtMa6D01kcXT4HLflnAx0JIfW
Zlsw42F7Wt3Hfs5td+MhVXaRI6Z0mcxa+zCSJ+crbWG21g4dOBApNeYm1F+q4e03a5Nu0kHsxnbi
CdaG7yK2u6fSdW87MzK/pegZUG+I1O8i1F0tHfqZpU90jONm6f1KaP2Voc/mRWc3FipObSO3FeCS
baHPAcheso9MMvqDd35hdeyJDq/P6xTB53um+xOlZOx8B+l54xX9Fk7NDoulKihzztLaFSO9/lQP
REhxRZuneLAqg1ygitrPfR2ld0Vd41om7OViymp0RKAJ+5M5zLtshVawGYZRp0Dt5zsW95XsxPAe
YTcBsgCtsa3XpZ+xIu78Lu33GMpdoKpgBka1hDurwVDBb9wx34xDbl8gYFSR5SDMkU/TLoYgiR5x
1Psx/kAXpvwK9E5ejmOj72UCdkUs7XzdtqgObBb0etAJJ+UbjDajf71q94noGKCMKZEoFqUfT3O4
bRPnwYmXLys+uRv6eDukgsJz9F62WemCcHK9d7TzRz8NpeYXnl0Gs13IswWo1q5M5+gq6bR0m7mh
d9GEIbWlExn2TQVf852ICRdxaod3VR3fSCS4eClMVRJHu8G090c9LizIKEGIKnu0cXW8XkcaesSP
a9Ts7H0nY3Xd0b7SUFwwfa1g5VKL2/TthuEW4QvyRbvs9/GcoGbVFDcY92qB53XNDaJ8+YMhR9fX
DDeDUtQjdYLswEXryXrbtGa9M82OMkjYcqdz3tSMfyy69UU/kJDjRA002NpaqYk59EgLPEESAOcC
qx3zszzsvnYU0GKCFh8btwWiGMsynMfr+iHjnIC6cTHX+jYtHd/wxq01SI6wxYcw4Kc0IYsZxSem
6JvB6Z4cugVLKLnt5CqMWq4t8Pl27yIvubBthvjjwK6s7slam6AXWruxjTQKaiOiMB7R8u+HL0Wi
3fbjp8mK39tU2Hm6MBps+28VGk5YY2nMQ/iCs5ffYYVAHsnIQqNzSHDyl4HiKK3PU+MJqOX1glTA
xo77dWafJfG9RF/21qsq84q8leY8YpyVbyJMGixzgf4nMtznizN5H+oIL71iLgJaHg9hPU87dAZG
bpZB4qacxLxb7Ga8HA0E9NNxov+ixz9YYe7es1GODOymTm4YCRYMFSa6vD2Caht2ED1H9B6CNGvD
W8ZBFqpN3Hk3A9+nbrtcyv4aNzDH3BjdFO1xcUiuRbPgg4MmcrFDbT8O5NS475Cyjb6i7GEgjZBw
VjWp7HdWW6DJExYyuZ7RrLvAnaO5hjtqfO5Tcz/3i/kUSwZGETbATyAylfBgzMrxJnIGcwaw1PXC
3msOw1j0DiaEZFtt2f8HdeexJDmyXdsvwjVoMYUIrVJVigksVUHDHVp8PVf0ffZITmjGIadl1ZXZ
EYD7EXvv1dRl88yqzLssjiqvXZdzWqSAWHgN7XpbyKrhmbv/GROjX8zwlZ959r4lop6GD737rcit
N13pln1l4wHiPDikaLbfxdCZIeFW2Q7MBS9n2Q4PbSvXiFygEOLu+r2us1NyMrVVQFpMdUrBKn3A
kTWJQHWfsLOnQez2X3GNfIQ43M6vMK74+rhq+8SVDdZ8r40U266+xpEUVR6sD8HoxucrSphzoKXb
Nxn0NL+13Me0Inmy9HQtWAj+241qdond9L0iO3U/y/W9trB+EgHHCzGofkuYXQDoQX2e8lnd94Rn
7oalrje1NYvXqhJWwKab9F2sEmdlGkkzKrM1plGY3BOxgV4ElhFhukMgSMYik9Y4ZWhd9+uJaN52
S0YNGmVbXnOPtPG+ANXMMTHZvuklvHvMTHJLtjsW5LRHnsWAmw7unn3qLJ/ZGIv32svajSldPDSw
a8rQ7ZYi6IAIhARQJ7vBQz2NAfqh6LFgt10FrsoiqJeya93rZZ1tBwIfSS8lTMzqub2IAHWjbGzj
sGtktfXaMszUAyVee+4SGuaGwhIzmnWGGpPTrzK3Uo0Q29FTI6qPJh2fSlxXmeps+n68lR3TytSO
b4kWZ3u+RAZTpkk0lFbBClGX53UtrNd/trnYx1h4iPzbxePBMGGoD6TLjjfRuVfEMgrfJjAcImH6
L2Knp8vaacrERlAjGky6NQq55Na3kMocxbRejEpoV1uiJ3LRllM5q72PlE08l3yKJxALPXZVJloC
Q0c4kEoOU3HSiwCZFOVlSurqGM8/BQ7dY+MqmztTzQfQSaJPXH0nxuz3DIJ8y5MbQl0vracjRI19
2yZYL7N3wuUhtaR8BIuzN4vlTSTJ3oZeSzVA1qbtBlltHvTcfcP++zpZEkEUvF3Horibk61qj6RK
qzU2p4UQuWTwtoRfj7sqTv8QGxgta5OQYT08TMNK3VZ1B1w5B21RQzee4nAas3G7rsOjK+0IGMGm
m5Soqb/VwQmJ8T0WNVgXfpn2AzX8xyDifXqXRYy4+Ua3+ouDYxPnGBAJNeIQdC+wZacAs8e5HtmQ
u/0BnUyEVD9aa/GE1YLrQsNNuWqgAPRHsoqqXyxLdihmZz40w2CdZDGQNY8e+tih8b90E9ImolfD
HCYhYu2SoilxKJKctDsrCWrGVLWvTqK+Kx3371zpOrlTDEYEZx2/Ulbu2Dy9Ij/BWHo3apEQeU+G
FIdCE9tqbVSf/KBbyaqdkdnekVlUq+S4FGmXhMSxlWcGFsZulJl2I0s839WOLG7zmm6GZLook3Uy
0Du8a9MoPnrLvGArzHzMzPo2rshrIzhj2hIvmjxW1aR+TktbbkAFQpdVh18jVZqIES6RZYQ6hlo7
oACInem6FN4SeXlTB8QJGdeqMi+Gy0yo7NmjyVz7dLJSbiig0t+cfbbPcYPFc+0uBDlwfjm8OuP4
qtZ5/YIgdDOZzIzqdKvVqAQIXuRSwKNXaFPAQHK+gBH+scFmsGtv+0tNjqRvqKjKmN+CurDs31QT
1FujgHwkrc3UGM4ZuJ8LGlM21tHSY+OQ1eI3HjonXJdFR3uavHQ6E/vYFAGgpa88X/pDNZRGpCET
3WIHPet9nnx6uSuJ5pwIzcKZ0sZBrLlWVDJj/GTo1B0tUBWb0V0jkqGmiNITskxRpte5czaTU7Fc
4Nqrdgsbus4SZ9tZpyccNQ+2C82YrEH4KukTcaNvLEzPDK9mZOHZl5UWpMYmWTQp3k7JxYHrjWwg
dcgO7ObNM5G+cs9xRCw24fy+iysuVPHZEgxYnuKOys1r6nVrjhrHX+4arzGhQmFlCvuTOJb+vQWN
ZfSwgQ0lzEfPoYPvI4GaJpXWnwr5SkAbtDMnY1eyEqiH1tsRAqpv4Q4S0+iZIGBdcTSn5AWFinKY
3eVBL7Mv24zrCCBVsSVj7ZPMcR8A2q9rFZ/9NHWBnA3nOSt0dWNZlNG4zzcGCTzoRQQXW1bNJ8Zp
sFaL8sai9Rpj8vL13thpyicxSz7h3RtrMu1dpsvDXCk3IrbKz34eGefi59q75kQ1q/D+JQSb+nBr
il1G1O6z5fAAa0D3NrbRH9sOXKxPGlDQEMgdsAr7HrJ2bzhNdUTwml8IMpsjzykG5seDe5z09skr
aGusuPN84cgPd4q9nYtdfsccu6TVuW+Qc42z1VtvhlK9WFrtRKMpWQM5ZE4X5cHImj/MAzM0+GO7
Y7rBKDyjqTuuiU1rRY1f47Q1G6aVM92z0eau76oVxXJlvmBJL1+cTusov3RljzK6ezVLpz4pGNiI
CGBi1xMv99APSyNDJrBxBKmKBG08kGZIfnEHI1RPb5lMwHZqmQgn/Pd+T2DSSXDN/3pLle/gCZOH
rGbLqbLsF5gCcmfoZfUVC619LhRbj4gRr39bJtAHzDr1xpnNgohS7AOVUbFHQEgTGroRc+YYxUaA
2Hprytx7l0Y1fLLAZLiZWb+5PrDVcUt2OHDJka5KZiouY5O0QnI1Eky368xq2Dozt47AJXDAhSc2
cWmQD1at61eRSmXbKDZZeIucYrArinzkqxnDrvQkirosDdTFnsdgQH8AtGF0nswhZzpum+nDlAvj
EWdD1oYtMF1kujOtFJgAvpkFTqBpDTdjbOSNbtw9CfLyfThWznEmQTNgO1EGhYscDEST5jdzRwEC
wJtJvCTmfW0Bnjl2tgftrT6PrpadY/JJQtCOxTnXs5ChPw6bOO8OeZy4KT+yGt+aka+hn71lb6pC
3S+q9ZSVzTaDNRckIzZmN7El787E0VrP5nQcauzO0J59a5xIM+udPOcjhBkXSpYF4EkbuaWEIf8J
IvmOJLP8ESrFm6FWZ5KymotaSpKFRMGTmTjzdhK99tPEbUyMGVloF9sywVwVdVzT489d+TSX85cs
lDXwWPI+YUAnUmrBTBWSH/5OBhICRuIQppA4L/KXoWtuJcbRqCLAjRlhxwhmjifnspjCgPmVvOuZ
G1NuQ8AKaXDOHhNo4gEUA/mlyPV3cN+wqe1+5ISSfG5m9m6C2iM2TP2KyeH3dT6eI/Vm6i/mmn0S
IP+Uxsu7MrUnL441BkdjFTYjqB4kyQcFFDYhx45BKTqSrpA2yXpYKtfZjU6uvrqFwgLJnDUXB4Ri
znsIngkhaS7alDhPslDrNIASC5OLflTdnS0GSECDlu5qVoZ3KOp6bHm4jzGT/SsRC/NjlqfGK1al
awtaKOGYizmYm5Ult0tYcNgn93xVS8adL2P9NKnryFO4LhfLKSAxkc/5IERTwaIw0IomirFJCdcl
7NDLWfpN/S9TmjjETr0eTMj2qGyUlrTX6UjAubJVG127LpVzIa88IN9zQ9wuVKN5jp9lLf7i6gdA
zxoKgMsEFq/1UvTrq55Hw5IQsF6wegSNq+xbjcb3n+m0j9a8CcjjrAMYnjJaPI1GErGLOsFEKGor
m4IMzObJ8LxN3NpxwGQwAOfmN6pDvQ1LOiAJHMSxIucnlnHJCXWpvgHSmexXnd2jpA95t/MuKnuw
5S1Z9UdwyJRRpnWzVe0Cgrl8llZHvwS9wEcD6e4BGVN44mE6E4JnHHUSSs/23KmHnrDQc1ZmyxWH
DLkhuqtvddlXAEsShp9muxvuNEp/EmAAYocvuBo/Vd35iRcmc2lGhVurfqU278DXlJ30bN4m8gSQ
CJLy73dxB7R9HJqghJxCWmv6MUMD0eNnBYpzvB6SSYToGsyOu3jVHlBI7eemg39RILklQ9HbAkcR
VHrNg5fBD+z7a2PXZ3WV18mjEl5UxH8NgmSTUYvXEDGW23Igd3v4wyNN7wiDoWKBBItdfaMxO0Ax
iTrHCjluxq1wM/GXGUbYecoTua4I8fGK/mCQDjNkCps6xVOPEFD3J47wV031Dv1oPqoW6kUyk/+m
KZUfM/f6D6nYDnpUopTsVRv9xphBW+fxJp6KRwia7KvgiL3aZIVdeh1VQZBDLSQKNQmBa71LximT
NB8VF4BDdRBKflQVPkhQcH8b0tOYjQRKsUJIG2zdX9PuSIxAS1uPANnuNZslslMdDNgvq2ud3LRF
v5kPKLeG5WlZtT5akuUNkhSObbX+q7UdMapqvM0kAldwGDjXJ3c7MY7ekZ/eHGdWutEo08PiLMMZ
puW0M4aUM2VI6mPhOe+OPcU/OlPOKV5fNGbbz3h5gYdnpaEdp6r7ojUHCJUzJ+hIEvTzJdM2jUWk
JPVvjVYmM29tjGSbejpLZQgBq15OQImKluFtLr9pgxXhG4RbX9Vs5cjByGp06DRVsenA7g1+yR6a
QVwxaM1dgZtWX7Zbo8YkavmeAUdorg6SGqY2P3yFUg3mIsFXSIT8NobmQFcwxYS+rE0pf2xATBdB
AHVxiN08H6IYq/y7NhqdRL2nie/Zaz03bPQ2++rzej7oXTIF0ETSheE1Ym6JKP/PYi0VC935o0/u
/GfVe1XZNmssMvP04CoQElkaUyelJ44MZm3syU8qrclT7TRJYM6GSs5oofKu9t6FfIHqCZR5elyR
qRAW6VksotNYDcd4JMVbMdneQErRNoNYnJun0eaR4ZkeUdrmW2nn9h43Q2ilOeJ8oHMP0AKOuHk/
ZGrB3XKRuyGg9KUBWsX56U1epVkTzMKWXzL0q9eBkfLV6czYVxSKcWOonY0kZMm3STbdeovO2mdV
vGBtOc8Az7vBIhPIbd30MXnWQ08a836VlYiSZUoePYUNFBsu31I4hpR6LV7iOKcYIY97E7Ml06nA
OF2nfIvrLiqc+tAWZnkAQfRaa4mGHj0fQ2RiKAuJItnOQDajsmLCnfexG1qIfLTGZuaWPmiz6n2P
Yzd/douCiGjl/mPTbxGhuuYiQriRhPrUry76kXh4qIblxpabY8O4FyuFfVn6dopMMfEWT6KcqOX0
rZGt6b5L8hf6mxceUtzOWunjjn1P9Thy3OR5cNc9waUPWNGNvwy9Gr4yIidDteENQi1dRoNyx4LH
VvuMb93ZG6r6g1CdkdHoMu6ejHwnzIz/q1jV/dmRl5x4fXPlNm7gUl1bVjymndnMQFUG0PGqUhQs
PNEDkvoPpu51pM31wrNdDKGgGvE7HV2DPaSsbAjr3QFxCIXdkeRtrmRtZgJZVL+Pu5hdkUfTzHFv
kFRYjZGcUxMckJNvlWnNKtSern3rq2kIqrgaNvaYJO9MwQuiadtiY86O/QYi2+aMUeO/OP0VLvFK
eVNbOFW+znW++Ggp6seiGco31m6AByhoaZHrczdnf1fULyzsvjUprAiLafaO9OWD0fywlaL+cXm6
udZ9PVf8tbH3cODYnhS1aHYwBcxLvzbeltb/2dOY/t8T3rEIuD9cf3DDZBxUoABKN67PuWEtR6bv
c9SqXftk2oVOXLX63pPuHlitYfp9Uz6qqnp3P6ymPymMJacy1klILEVALD8VSbxeq1zWW9l1XeiM
dgb4d9x3Nq4TURXfiJFeSIc5gJP1S6XYJQYmN9jO7amp2j9E2AxRwedMtZw3GyRDrGUb5eaYGGl4
F8zqqs/VSJed7ayqI1GJSHV/bd3pg4L8oc/G8pI1BHmQa8rfN/I4xGogHuuq8KhFCsL2XVYbJgn0
JzaN6WOz5Ag62FA9qLoxnDoQKSGkq10jhLep50QLykwl6LleZfncUSeGFVyPcAZTvHd7L3/q3bzb
8NgNPUHYy0xqmLlsKqeSIceeEaqTXRyTe8gude03l6W+bfKJ671ll4lKhemHJ+Jt32RP0NXso1Eh
PiEt+gSMrPFBL1DOlt2fZL0P33Ty8e3mV9f6vQYQcEOEsXxpUxeYameErqB8sfpQl0oIb943LP1z
wKsZtbMbkg+oXcg3E9+1NZDU7wCHToayDNFalZhAVLHnWawvrp3BIFi476WKuL9KHmN+8UPSecFS
3FdYOPj1UGV1THdZm0cPLwB3NKBfmb/2zZ08p5JOYRr9WcyKeWjsZtpJsdyxIfUzXWEXmJP+TPJ8
hpdC3GoydSI3YzuQeGRTEd9l+MPCsgrqHY8qmh/DiBntVkNEhwR0p9FjWiRl/kZIlyGBwfX1YIt4
9qVSq9uWkW9hKz/KkGD44V9jsQnYJs8b76zXhPsyRtdNVsTNfDYb1rj2Mv3ph+GX2KDCFzUtegc5
k77hzU3m5Z5Xo0Y6CR23dJ2DuU0PYDPBicTR2GlwSZkYB6LRn5u0Cuo+PzaN7WXU8NP6kKy5feHO
F9Gqt0YAtDBMi+nUdFpGNhjHadx26KSqZK/DNAkduJ5+QQ4VTQNDbuKR9/1Y0poND95oF4esE6ds
bC4JkTTnjFxIlqJVUfuyYegxTaQb4/J+IdMr25G6nl/jBs0ZRismt0rRMhStDfdAYvTz6tEdzdny
XrGxSHhB93xCV3cytcBx4UuNqoF9vfJ87775M9nR7KYuNrf3uP+fJe/ppuekfyy8VVKyjtYS5WLm
FdYJu7Zq4az+pOWzTyL0B5Gm6VHrRubVvQ3A1MQnZh6ZaxtotSg+XNGaT65Ic5bXs8Q6JcirT+r6
6JLMfGkyradAQrS6KmoeVEut+WrD6BcvWLKDnHFDQ9seh4XrKrXQjXpZufIlYskKndrsvyytIP8t
t9+n+0lXxGXi287AvsJm3VjVerU3RQlwRdOTY+y0B22tFRSLzCcL972TGOhHOHo+8toI79sQNRmH
bLEoxnlaS47/dJek7U+nO3wi8NfnZpv35aMDpq0Yj8zX7gH6zwCWyEVk26vZMozlG9QCNAUZxWd5
xnqmB1J7KyXjZLd5gqSMUpVMMUPpaM8Y/vb2yuA930w6w9VG3/ZIPe1RuwALwYc2jnAKvOmV1/Uw
qf0T3C9YSVLfF53NPG2M1GUMq7GOct6jmpwIqcNzmgibQc8VMVSM6r5YNgV+aI4SClHJIb0CqyU0
aS+xTGSK9uXkGjQcFi3Q2oJE5fnseCk1K4KwyrHIb572zXadMrrKkbwMY083wHRBOaQkwLB+rhjt
sx+My61GnbmHRKBd9Qo8AvmqInshu6DwB6XPorIU4DO04obHyN0WRTlf0j6O9EkOu9xiOcRUic9Q
VV/WSdmmYq5viULCiDa4HFemm171oRGh9HB4Ib1ZQr0f1J0dM4oqmCqeNag1jpOhCxFasefdMIsT
xq/mZqBlCPosj/d9M1D4Q7UN1K77mkmi23I0XlfUw6HCTpRr23zpXfYmMHnKN26Le7i+QCEOU32b
tsU78QAVL2VaRqSIrCgG1V8XUPs1c6QOI6wb6B2zJTS1gcx3YnZeV3J6NkTJnVJG6c2ibm0hiU5w
6MCNd4MORYh66+kE5tFe1C7zB2OS4dAA4WXuHBQci5EltF3sNKFp49fS3OyHtiVqG4G7ZfF2SdYd
NOk0Eanka5hkAyr4Ls7hlxgxjGPGYm8Q5fdGprOYnsKcwDt/daWHfo/OsS1uIrufi/nv0nibFCvc
BC+HozZbMekYZwc8lRtTD3XohBGhWFu90euVkno827a5sVQG+0J/dDRFeyC3khtgdB+L0r0TfSFt
zwxlkScGlsa2JreoWNvMu/FNKFdJn/BuaB19dh+37nYwawQ3ZpfpF3ST/BbMr6Q6hA6CL/nXoKtj
g4gTdTeOahcoy2Ii91YDuFwM/mcvE/f97wuL8GOXsMPXyQtjrrAMUVq6yQnM+5M3YVMF7tAElu3S
Kg0owfM4UyhiwLAb5TGhwQcxGai5fUM4e3Wy5nFVsj9SGUGlJVu3tW+Z6ZC5VN3teykMYhLEw0Tz
nhIdBm2C0SDScq9iwZauR3Dh98AMvi9/Jv/8L07pHAk5uIBX4DdQqbEYeoFluPlLrXGXbcc0TSBF
1DgOUMAz9F4b46Ky52NG7TwILKnx0m0qCb4g17j1PJUvccqtVURUoB6pnRYAv6PTiBSBs+6lW3fk
jQwR1q72s4f4GgxSl+7bMVFfgIbneUibb3khP5zX2RJopAF486arttxY/SoeCrdKDhSSKM884z7C
UjmXRk1LflMnRq0Xu/7SrqHoS31PT1res8eqyLnPNTUkBkAUKIgUc7xYnVPiqNXgirYcokBdyWpV
QUFBZ5b2/Yg1eozJerJ30qQ9p4gdIwfyLWOk/BVpHHQUu39FPUZHYAzrnvz55IGUM04llg65U0do
u37VrgnBwWS+qbhLZGDL8qvVMHyb7DiST3Il0DupbivNel5EeiPM5IIJ5SHngQtAvxxkKS7qrF+d
Qrzcx5+bztHEnqgS+HaTWm7gY8fg/XpWXCLzXpZ5bkNnVi5toXMo2EwYBhZ57M/bR1RmbDPXaGba
Dks72Zgk5rkFWWlwh6MZm2koNONRU5aIqaiD1KZ8LmCKblVLPAklXlkSO17kKHg6QDAy4aJjb7nD
mZdVDQQn2fXpVkm9QQG6ShJ7KpavCg12KJ3FCxoLLBa5rQwA+uY0OtSrsKqKKOmQIE7OIh6pJ+2j
M6gDt0+tnDQQqNtS/+eVGpONNBt9I+o8CQZvfqoXmrdeZdDsznPkxCrOlHRE14c7g+osYQU+IooW
A0aYUhuQzRuZDMvV0DfEPB+oS5qjlELZtoXoT3wijp+Bz3tPhlQPnFW6pzqj4mvk9Ea4/7TLTVUG
Stzh4U4gHw9ru25Z1rmXrGt+R3YJfi2TKcIOmN2UsdN9i/MZn7EakXX+XdUDNV2ahDWqrZ0C9HtT
jffKlVAnn/lMfPLU6YO9a7dD0sn1if8kVIzRCyHZJruJ9PRNuU7JbWAcGxJCY4XFwLolFqZ6QUvX
BrYu5+eOquXAz3rJDDAKa7oo12JxBddp3cS3FUBlZOWcD63eqhvbGYtnKv0ZGi3CPp2pzq1Ns/YB
xjTpgpJSiO7D/EpadTqixF/PngRvGthDmUWeG1t705aURt5QbnNtGNj8V/mDUVr6kXZoOktEmpif
kbdgHl4cKNt20wYMvpaHqiv6n6myJO0zAN1na9RvlJGrG9b9WAgKxp4dKVRVRb7hPJ/7qEDXVoaQ
u9VQYSfMtoIVaKjw24cjjG5Ai239V0g9bT5k7C5KUKIJ/quPjcWhhpLLT70FCZ+0TIS8aTprx84g
X1MrZHdu+3TMNv1yF32UPKSwGYSR3ApdrA9Sr5nK4HejGBMY71OMIam8h4fZiGkNPaOQyVZYdvcj
Gulq20TSkA7WSd4MrAPfxGz3W2tNR7+tUOj7ZkbVZqZ5t7OIGRlWbN91uUkd+hVoMN7DYGuw99xY
PZot67HIzOrR2BO+qnl0k8hBFMZ7oVfMx9jQn6Xwyms6UQ4tY3GaTE8+aKM+bAh7+RSNeTUVOpzc
ZEkMcak5VAWpYXPMlhrMB7VewtQsNfmXibt67+EOnrU+2ycKDJ7Y1W5GPi+7EWiyUTvX2mXy7oxv
KTVt7A2R4c2brh+PKt9Oljefwktec0wrapp2IYOAU2x7+3koI2IMucAW5hj5jANHG5ViA5tcdD6i
q+RAwucYOLOV0eQsynHtkibM+9QkKgqCBN4e45jkFj8TAe99ZTR+6N2ykQLAm79OzkZLZyptEEoA
2Xv1MM6J9dik7D99kcbaZ+fkA7IGGY9/Vswg56mO888eW1aYLrBZw9aIy6g11CHoKW5TFCNtfMKw
379RgD0YbjMwAZ4Td6dAON4WdC5+DniRm23If+0qKyLm24/CMGda4OUK8+1XWNCspLJX8/Gk5mLD
Q3pp5Bh02Gyz1jwpon2Ka+vLZdVFTWHSN7aeYW5SN1Y2c67IF1tnNewj4b4UedYFelO0KHWrfJtX
gNbGmUsbjT1mr8GdS/ezbB32AkZvwO5ba+OzxfT2PvdUdmmSYRtq9dGkySv3xlRbka7X803U2nWY
2mEKPQaQJ3ti8gwn0U3e0zuf2CyF/Qfz3uoXc13u06ICY5YZ1MPcic7UX6tU1V+qoqSwTzO0Ps2Q
HoFmm+wWtHhjKIr+zpT1UWUVdHBKXg8aBOWnGiwF4XMmvJdK8pgUYsEkJt18N1s1vr7KWN/SDMc+
9qnyFwGFOJtAXZ4z1LJsJRRlX+sNnwds9tHSv6VH9etmdX7V4/p9KAfzTLuyvKq6Hu9QULcPC9qf
bYeIBdTPrOwHCdlOVaV5Q1yvH3ET5aeOD/fKqczqoi1LBth8k0VbT3sHTNtX33oIghFmeDO+IHNg
yEeO43Cq9TW9wE6Cn1W14WInedS2mrcTvae+5rPzRTJMfxwnxs12iah75gO/5NbihdZsPlR9Uky7
oimNj6Tu5tDBS/TE+xqwJK3pLG11jzj6VFTT39qa9muf9MdFheXJC5Avu3KQ7RhZ5vwLtXsgKni5
J2QsGwEZNrSG5Udxxj7qMikeCHlB0V/0ZB6tWvngjAujRdXVNrEoPQbWsNyfcsE/PKE5CEpVdKHu
FK8oNa2P3iTTPpRdHna9O/w4HHCNf2cd00rzejHjZ0jVrZrcZo6uX+RE4aoZ+ZdIFPYIk+ke7LT7
7cos7ncMoKqNUAbniQ5Mj4joGzci59PJMvmRj2wYgT3w2pA8F8pqeREKBkCP8VDgWdZeV1xxYR5k
HpmxcRzf3/0lX9+dFD0mu2OvY9JSPznwpnO/K+1l102EmQyed6ruWw53rusXIE4mdGw8A+vIl1oT
ge47TsL5nY2/wjZwheoVNlvBDHitVX1j9Oo9s3RBOEI2eBbWhrJupg5Iu1/Bo931MNQzfza6OkIs
Vu2McbTYp+MHm5zVeaf3YGHc23vNGI59Q4w2C1Nz2NmqFR+1ojG3Tq8U+4xGlumHFu8XWFbBoA3j
pvHyo4XL5oJ/32U+IasA+u+2gwIbSJWxjlWAj7Pz1L3Fa09yTO8oW96IlQ3UGj/rJSVH7Xr9wSVT
Y0e5UO7W1c2DCXP2VqXg+kQCiBBSZ9TrMFSn7tMWYg5SJbLalFsw0V4J70/IDvAQ805MGTm31eSD
mQmFkd2qTxW7+yBREi/obLt7LDvvQBSiCOpsPgsn/c5WOQTsIvMTu1Av0IrJiHLEEuS+1PQ7htPa
OzcbwcKiiggAbH5b5fRHZvTBeLNRyTXDvsOgu+vJN8JwbWkb0S3PxK8tf+ZUuSLAZh7teC9DRmhK
LtT3EZ+gH1MbBKQzbq2m8fZ2XV/q0nwiWa5DztTVITdgh8N3wBk+WtjnjGRb17EajY14BMiIwAKa
yrZSQMNoqZrvjDt72ndRQpHmX04vei0fEBtYQc4EEdHsfQG7MI0FZ+z5iVFc2CBEU1Oaz80/D0dd
WzhAOeGzblkjkVKp6ToTKC9n0uj3rqsE69JNodqqgaLSvmatTTKT4fjw0Po9Es5sR63NsQPu+g9G
LJO7rGGcJ5Rm18DtDTy7qJEaZthIFMXaWW1undKeZ9JNcBcguO0HesnWqL+Rz8BNw/yZVB0tkwBq
q2TqZRgUDXKFGfO56AvO8NreeNgaA2FR0aAKoS3vB84bFLiz0RRhgh+Sp5Qe1+5UP801eZv0xrh2
LkJ7I1nuxst+Hv6gGp927SjnE6UXaItZ+V7H9D4b0oyAh5qA1oZaZ8kr5kr3Wiup5q23GtPJ7vLl
3wii/5WL7/+aP8/4n1MbhjL5bP97gNr9v/i3QU93/2WT204W8b/9dPdUwv9n0NP/ZViORioioJ17
MOJ/GvRM8186DADNUU2i1ywMfv/foGdi0DMs8FFkMIJTcMjP+1/kNPyT+PJf/XnksFg8rRq/o6fq
pvpPjsN/iSoEJhATKsBDBP2JtHzjLuBXqM4x+gp1S2GEAGrh3uH9GISu+Uxw8LUUxoDRPVPpwG2X
cEKW4lZxac0s7oIFlVQdUowDTc4BqL1ppoLnw2oF1gutGHXuLf7YCYrZ0gXl3tyitodd8rgaFPlc
u4kJPvSfLQkJ5u7DoFgOyMhZtxPG54Idd62XCMENL0FxBHPsk3Js/pOnS3zq45Ufy0a7iP1WSkfd
O1bpLH4Rs0Ap2GAViUS1VzTovqf6dayqDe7Fq25U19Tq35Q19ufJPSsWy2jm2V7VoRwuNvfVsoXb
S0/mKNarKJXzLq6xJnTajr+HZD83xqic76J6l94MRZ3R32ZPNb4s/Q8gI9asaqqf8/9g70yW40ay
bfsr12qONDgad2DwJtEHGewbUZrAJEpC3zcO4OvfgjLvK5LSJa2mz66VVQ1KqYwINO7Hz9l7bXqW
iNPXAJq2eDAPNLC+1p26DAy9KbzkvKp9xqgj9RK8UiPptrPgb/ZKowWugDtkXAaOOKCAaTPQwuB/
tqivmmYVeSYABHvirwDNCCJjXeFrVr39hFFkNxX5sfP8SuyMmv6yNx/GmL2EOHWKWmH8mOYlr3TM
H2PaTF3a3MSy/BYivFlJsldCMj6PlVevZZYfK0Ece3rvzPUu7p0I3WJ0087mjpiGo1sNNw7uJS7v
UyMfEywZpfE59Oxd0pYokSyS3/Q67eQFSi8u0ohImQQaepvhk8dyvnPbFjdWaN5F6jaOpofBWrTj
0T4sJmR/JEVnzA02KOcQ+6Q+Wt9+KapYk9Nt7CLxCyB5rGrrvJwSkGHOtRP428V45TnxtkRvBy6O
Kai8lWZ2rrTAS7C0PPyeKxcXiD7zNUPdTaxQIbX40QRnJXc3J49mlu2ExF6PYSrurYc+rM7bztmH
foYM0PgiS3VRVmm0T+tnxpJXrpA0o9ncuGuxaq/bsNnCrrtlmPWzd1CjjO2jQ6XvMFjbePTrlZFt
hVNd0bzYtIg6E+A8I1oFJ/fVdrLsI/2oGAsQvq5bjxmFwelvCG4DbazTtggZa2bXPoCMh0ij/yZm
CAdGdpDpwMAUDboyq61lGmcyiOvPTX3RM40hPjogaDZtHsmdPlgGSsAp6K/yMoKtNJ0AU99n+cCk
3kuuQjRBFv7bycBKWkwmxkKzAolQQxLPNbmqQkIkyPKdiONztw7WdMjabUAbA/Mk0/ZMHd2oOCAt
urCCinM1IiYCsC81vZMhjC/SQBzMKjsD4zGudCevVTUeG5TFpTmx5QYYFaguGQS1+HHTS8wvR2vg
CC3dn2PSbhhS7EjGWFlGfjQ1gsOsubSkrq9So/Ov7RnlWtufhvxsZOqzAiS5GaboLpWzokFW3eBB
Obf7ANxHos2DwUgOeOEPCQovmYL14mnosmnjo7Fh5J1+nszGWTU9rkfCFDaJNNEU9OmaAeYhsrmi
GbNlhmjE/u7wFO4LCKYFBzwiU640CokusjYWSuUxQ4FAhCW+ZeTdqk7vEiHvlrAE/NIPLkAogEz7
LOCne+GZEjnjkHYVA1AFwibiczot12MeXk7jfGGX0cnsR3zNdKoIcXY580cQkluykCx/sSzJHCnF
cJGHLAyU+7y4P0ecMQYTWel1B0H1iuNxLfIbSh/4+Ih0V04ZPU2ZPneC6cpq6zNZNEhaEOYJ89yb
0IS5SEmd5Mi8k9uTygOaaFgOU43ouJuwYJIMCrkOkT2qD9pf3xjZ0wHy+Elkj2AMaS7MDFFHEp8p
Q1yYokaq5eeI9X80qaw+VXYjWbnDnYWogPnOKTCTL87iCo2jY04vonbmO0yUFxEQbKkwoDQIP2x9
hoSfx6mo107v7jKHBFqk8mZm/5y9cudObr5hWxsPQDmvWkqnsfW2njt+ghi5wzFNhyDSJ9XLo212
aJxnJgJarbkD8Zok331gqLNO9TelU5+W5WgMyI5Pa+s4Oj8MANqDS++bjOqRlrNZxJwqrwEPDTvA
RasY33mj6lW1TGhn4+cYXDC6OHPwwvdecmIswWC9bI69y223x0ttRjuOQ+lCDKXhkqPY4VwAkOJa
A0QJHSBD5XwbV095XY3PKhoPTnnnNZgX/Pg8SM2LujPyTRvkyEShtk/emRrLkQVxLLFE4fFl2VOd
Hjj0l0H5vaMz9BTprvqEMrgvDrohhAiboe3TUEw0dh8SDGivSdF8p1fSPI6zn31CWpUhCBtc93qk
y99CJQJ1wSCj/dRMufttKvjoFX6IicNb0hYn104YKYJW5G1EIumi0U8ml6Fo4T/bnFPY3SKLJrqf
D2Kd5wo0ZZBF7TeiZXpvHU2hjrdJ0FjlFhmuH+8yjmCQ3ypfn4i5SvR2HM30B3lmuAXoxzYnbMKB
ucbwz08fzIk1Jat4r09l5uQ/GAXrZ2U3ZnTpk0SET26qaT779ED3NUZlTBnKqPp95OHM3qmGYcgB
ZRqa+GJihohdzwma87Gd7KdOdvxG6iJmaTXzJACiDmyrmLMB3QU95OUpI7Q2PiI3lO2x7FTqXYgi
d4FNzam4yfoGQ2aQMveHsWJ46IxVq5n5MbE1OATBIDnNCb5bcKJdDkiEJRa3Bc2OAO8Xp0LECabh
bEeUdgH8AY78GyuxOD4zY8Ar2YuBgYUG2YCTlpGjvwmNHjF5HkHZZ6ymw+gyFBQUGy5VrVa6be1D
YtdtduaIirOdU5rZtmYUmpypiQ4Fgin0CYd26qI7MCstJxgLDdCaqZOJrcjF9bLO2xDPTcSOUW07
TdzQMVd4QOtukQAEJoXIAY4NDCDKPFlufacx7YM3o1zfCM2A/XzkDP0MCrZBm99XCLZB3yIkQFvS
8n5mApEGqzDNVVdnyjoZPYlZh6oPOrH2syKJduXoqye/xN53iEhtovGuvaDd1QQ5iaNlFkgGrSCq
U9SEhVutXALcUY1OdOLPQOIX+pSHfZGB8+qLfdi3Xn9NQrp9OZVTa6Lva0CfZOgEyoPUGqX/KJh6
7pq6Y0jriaCyttZgB2JvqxIwE3kXEZBfOUbJrh+1qk58segHGq6mRbXRVtOVkmUOkmewRATVr0qO
+JpHcy2GHIGuCivP2TKTkO4O1RYn0aRJdXfU9O6+Yk0cTkGtGfZaftaf5SGR2ay2NqJv/uIgaFC3
WFvmkZYxcxc6HQH1O0uK2REv0TX0aY5AwPps0dUq9CVyhFRFg8T50hTwj7dJOJjZxjQnMEVZgU3Y
TgZ53o8VulRtpPKkWzdLNoSwgE/gaIHJxxB9iklogLewCq0GjQ8Tbowzbkzzce1T/PL/YOCsNvWo
unFne9pSax013mJDsQdkzr7dfpl6heXYrwKtqTNw/a69JEjVhi1IkMbuIOgFh0wfZzPaER1JyTXG
HFUSJLcNs7n8nrf18K236XEjAO4lDeU2cE9kd1U/2jrEQDqQxDphQxyCfuPQ/26FdVf7/MtFHjEl
MJPIvEtdu0cilGX5oc9816ZzTbXEtEh/clBOeTSBRmT1bVJu2kRb31xa5DnFoF4YElrEaDfD9jwb
qPwQXRLgts/LPI73JKEaN+REzfjAwjL87KrH0F3ijHKn/94xvncv3Sjub9KhselnhWjMV54M/WcH
9blDCdxNV9NkdPk6AvaFJVI0AUIa8CSEDfXM0rnA8k5Vjv1slx2mEEu7Xb/BmVI9e+Cimi1cy9Le
5wGD3hXBgSDpmEubxwh/yozTPacVj/harSmXoK34yKshOXr2TxeE/Hd89oyWjHq0v1jadpNt5ygP
xeUkcXoDudesgmTw5QxrPfGT0R0NfLsa6JbSWEwp2udSIufCI0Op4NaMgOa0VLdli6di5c9p+wzh
Alab0j23r6vlgMCrNLlJtrTYmEyf05JtTbh2PMQEncqyW7up63xNNxldXAk2FxSJmgOeJsLFiTSb
EgQOVr703dpirNmYZ+GcDZWN3wRNUyjBN6R6N1XKi9dyCIxxo+2yvolQBmA1IfbiC++s/10YjH82
XGqoKO7kNZqmFMyZlS31kOyYhY23mekUN0v39qsxaSSAVU13c9vjqGYWxhoOvzcKyiPCpAZ6dWAx
UxtTqxmXpQhCosox48K9aGdnO5s0qFcCPy62RGZlV1UpXYQakhbZOssb1OY+NK5/4hL/o77N/5/0
JUV+yP9MX9qya76h4y9/4f81dyzAftj5pGubSv4bj2+JvwijAJzCHxP5Lpx/N3dcyJ3e0sEB3elZ
/B3Qmf9NX1J/uQDz+SPLImbRdNR/0tz5FRH0kr1kMrvHPcoLRFyKQ34gbKYXvZ3ZQvnVxInYFL1p
nau5faqwCe4NMbunbp58GNN5ce5juNl7AiyaTbXGw6YyegTRrJiRMMk4Kwr03S8u4T+40JcBGfCl
XjadSPVc8i3J63HpPBGQ8eaLKQgYic5IZq3Hqj4vuh5agtVqvijCw7VrcEp4/wMXpvDrK4FsXNHl
Uq5wUfPTT3t5JcDNNHELKHDDOwrpt/Gas8Y2usf3P4V7+upTbJO0PRN2PCBli8CphYn68nrXLZ5o
r/E2M2m+hDzPNlLGOkY4Df7mIbGt+lOQwc9xzar/IAxIQG5+89lglSVtRNCuyy998wsDz64HRjrh
1p5l+oUwnOysBaO4CgeqslWT2cUeOabe+TJhQ2i9AhdUBLUnJzf6MlOtvOrswvv8/gURy6e+vO5L
xDx7INkuhPNJZ+FNv7wi7DahbwchpehoG9h1XXWoRYkDqzCKidV+jmiJ6KsYAd45eHIohhOWOCkH
8xNUTR5A4d8YPRZ/dlmFnfCDr7fckN++niSzzOdNgaf+5oZ5s/JmcITBBkWBR98LeI+ZOM3XERji
QU2p+OTkBg0qGdMLFSLpEBa4AKApnc+rlmHg+9/n7WvB1XLJtKCgIGfCs37d4xfPj5yptaK2iRCH
eLyICVSObdVE3lZVpvEUuf70QfzLn54aWtAsQqSLgjx8+15YCmdtjHty6yM22c0jvvNVCoL/rmkm
JAkFu2kIRvNnzS1gwtB2lxON3i2N4OrMoMn4YOpx/uCuvInZMLkKPMoWeV4uK4O99L5fPjNj27q1
leEgCJRUN00HoLcx4TgR7zjilhzatWpy/4NL/3aBoDnPmdRyWZV4f1gwX3+o1Vd27wdxsi0Jv9l7
UCMx3GTlB9f7D5/iLOuecJmf+mrh7r38aYU0Gj9Og3Q7pi0XVHYJW3Zv57fvP0e/XUEQ7aywCOEU
rHfpLn/+4jkqYpaJNEkYlUmwDnPSd0fO05TjKfq0/dxzfEyMXF6//6m/of54g1jPGUswtYBF6Lz5
dZDBfLfmOIfqZDaCgxG5xk8ywKJitxyod7lG0on1LHMJ7jaaiYKzKJkCNrOmy8sEDiOOwd6IENJv
urvUqKNoX9p0XjBuJ+66dS00ZI0zVbeNwhq2UnjKbpPEDU88SvZVAlLspnbtFmlGRyYpBV7QnsLZ
FhwPexe8R5WbwQXtp3Lc9/yYfWsmVnnJZQSCBiRn3HaFXe3wSgKvarBS/bIn9BwkItE90vKXl6aR
62I3RFa5hCQleMOUT48hdSK8rWmclnpl9Sq7I6woY1wp6hAQsO6rAXvOIIubcShQaoHu9bBv4iuF
CDZk4DRcvPbkmGWPo2/FAQEqhjFsBFxgvKBmR4ChbWj1zWBi2WwwJ2Cw7+tjWyGRZH5TP2YO4Lo4
b4p28/49/dOTxHJkCxZJRfDfsuO9eJIycBUW+YgcOq0cf0mcBXvmWHIr68WkP2fDJRraYvv+h/62
aSzPEcRGZlP8uzz7zaahiSzvwdS7m5z+Hz6KHCtpgfAE35b8T9ca1j60knyS4D/M3F7/PtQmKaWT
z0fxVpyLCTleEEXpGu2Yc8ZzPu2kNLL1+7/vDxdVCmETj8taT3D824sahmB05lQCivO7i3QarwKc
yYjDSe0wFfWJ7IAXvv+Zf7imEogQhSCVoPCX+eTLG1k6aArCyeGHxrGz87nh6yr2ip3N9Ojw/kf9
tosJVm+bEkTafCKF0OuPonrrh3EgQkbN+N6HCUOaDoHumDig4KE17Qef9+smvdrFBaEUCpkVn0dd
7b55XgJ/pnSMLQmHQFTRximgbRlVhbqhoZ/25PUhWsM4muP7Ps2tJ8ejG783S4CIdMvq+dYM1Ii4
loO9Am3olXup0wG2ZdKYHyyRf7gLSz4qkkfQ+Oy7y/7w4nWCLlFpYzGbFZhYTn0fM2/CB7iWFeKj
9+/Cnz6KWnQJ7ZCsyPabJ3vA6Qm7JVQbEeUIhD0jPiaG4a0zVuQPbsAfnmc4ssvbinqbdf9NNQ/m
r0W+jnehnd3g1M+0mmd2eULu2hg9EcnE5wzIhw8+9Q8/0HdJODGJOUGJbr65lvTMYvQns0JXnRao
3xygKCgSV30Ikuj9a/n7E83pwVaAjxGo2J63MG5f3LaIVMFsWgxNuKngM8EIgGHSN3snQQYr0i67
eP/zlq/++oG2aYUox5ZkSgsiLl9/XhDZae5LpC6lrN1da0zdyWd3/eAJ+dOvIhQV7cGysssl8OXl
r6rjzqh8h9iqWCIMAjvQ7+Gv9Jc2ifNrmdbeB5/Hv/L338WqIFn6uF8Wle7rT8xS3+cMVpibTmJ1
A3Q1MqorhDOABIZcAmmktGlbtxO0lnasGSv2zALp/beC4R5k/uRWBTBVty3BcNlmBG53XxIgU2yw
ZwU4VDLe+bIdKSGGGuCPDzkccwPdpBVUhuw5Ju10jwdN/2zzuLwKcSNZu1r17NqZHWlmyZp9ddXS
cwm3aATiy3HOmy9jYlKyGMrJr8sKHSIcrTb7XCfjCJHODBebk9n0P6KyJPptqEKYetq2NMSb0opo
b5a0tKI5qc85oJnPOHFHhlT0XB9ayDIPKXf7JxCu4DKwMKtQiMz4c7wGTT3psUaB5KxW9Ly9VjjJ
ikFS+c0tnS4481VG9xFa2HSNbX8RsUs6Xbs2jVFET3nUXDpGQwMUNp1icJPOGQe/LlaMOlM4IP4Y
jj+srlaLOhUMlay6OicTp7LuOSgMn6AJoglIMy3CEzwrxL0+nP5vwdAw7QPb7GAYY+6ODoqB66cI
FX2162abMxwC4TzbpTG4ijUkgDndx6NyKZtGpLH4LxoWpLHJ8mcUV8Yt1A7cJmUd8EXIB+MS9s2E
gQjjHv8P5aD7nMNO/imtQfO70jjsd3jrw1tE6EGFfEFXV400qkfKtg5zeRCjlkXQVnjYtmrU1XVu
ICrVAFpCBOVWMjI2E3haEwYmkIKwl2DetwtTnbJ5DPpjzzz0IaMBT++VJjHSACwWZ0vQGGTIGYqq
b8Pf2DPt0OeA9shRy4XDFAZ6IP49P2Y4x5ivCM65g6NYU3liJJjI9CrwpRtIObi3/IOqElipwNj2
l0Cwun7tG426T0wQxpu4TD3vQnt5eQQAEX23SstP97hkYSh2Wk7bFGTaMbYLRpwDoUg3g5ytez4I
fsbYNuWjHov5lueavI8gqoYfkIL9fp9initWVs42SWMxqK8kmRvZ9v3F6y3we6mkJPmOnkfnwHPe
LpbxiGRYkMOxqSPT3ddEyG3Yca0LhjJ6S8nB9NrUeqMC3dCWcI7vf/rvJ1o+3icYWdCVw9muSLh5
uaoVlqhrC1X9BlQHFEm8K6CtMmtGZcE8PO/catc7i8hCQgGo2sa/8p1SXVnc8I3n9vpU4bv5oMr8
favidZYcaalQqMLcN1sVE1hPGzk0EvCf48pxMDuS1u2DgvGzmw9+/x/2Dkqu5cf7GC3V2xKDvFkb
5m2HMRwBBHLnYdpMSVmclCOdc3BW7dfIVUDCEtryokEpzOGjXE8e7qVaBtFaAf86H0CB797/Yr8/
FuR0ur+OvsjhCOt8fV/iTOpWJIVCYYnPx+y1DwpZ4mIuPcgEEfyf1RAHYh3XmUC2OOgPHstfvZzX
m6rDzsPJm9XL8mg6vv4Cc1KZeO80E9JgCC+rmKWfZmB1LHpiHRkV9bvZZpeRRqquCddTR+TizNuZ
T7ZfDMSxT+9fD9tdnsRXX4i2MUFtyjVt5oHe21O6aMYRZxGpjvU89GcIMmZ3h+oB4VdtB6CozXGK
rT1j+B7oScKhxKp4kFYQLuyzkKf5+wAyl2VjLtRxTIkcgQqPQWBlz65jAkam0lwviUTVkYMzq17h
B+MZs0O/3zQCusu6gsLwCITSPFgy1RY7cT0AUm1Fc7CSKKxAZeGJxQkN+XgVWCyXaz258lPkhuCQ
maKLFt0DpDZeqz6+JIUG1BozS8jlsPuwYtI8k89VMbLcdHmtx6MN55YRjtvoB8QTtrVqDfjp6woC
4FFwH57syobohhwM/XtDUvDEPxy3+XMdlg7m66k3vbNsQp6UIoTxBNQORapj6exspO9Xrl21DxJM
fbcTs11f9azA9hoErMBjl0zmvIlH2dy3iobCtgcpIQ7as4x507nmBUhqWVwPrC4Y5QFCobuNzOyx
7kN86yOZsHvypWh74TpCv1wzm4efHncQakb0BO7a7msUf2Xnfk9KD0s5O2SW/2BwY3b32OJN+2EG
kmUdauyFzAOnJjHx81SqP2MLb4+zDurLsa3kcKpV4jtILIMZLl42ls4x0V3dgDvF579D4t6IGwt8
3M6IHLve9A06fKxaXhOvXZwV1brM2uiKsbwvV0Bv9L0ZjmDdZcTYgbsZynoz9Q0jrDKuRL2xTMgq
u8Y22+coCPQNW3b4rHiIkN+nsfuN8ncZIfskqa5KBycYini2zCIy28+cKgntypImIIKpjOvg6E06
RpDX6oGOXZ7SLyAnFy982iJL0HXU3bctrBm8PFO276aSnBoNYOq+rJmEb9omG3dVHJegJZTd9yuz
DdJ02xljb+7mgsd0STYBMhU5g7qCnuThhXaJAVw1gNNIuLG69pH6oTVRT/oMYxFh5RP9eLqguyYj
IbSzS6ByjJBdCj1jqH6gii+jQ+VUvSZuV1j9GrUGKkKOjlmzrzNcOcncgGY049CzTqhC+Bw1Ge0B
ih4wWBc098SiDs+rwp2AVmzWAzTguRurE6Qz8yFiWIeGyXeNb1IvdtoCWSmszLl1U9g2afQUuqM+
GLnvhds48EFsguewn+Zikp97aIxEyPaBdDDkM1LYTG1DgdhhcCR1t/KMJZjXnOB8TsX4RcPEoTMD
a+9pNnD3rkOfJw0eo1Pu62ZcapwQC3ZpAG+FXwwuksyauqdsbc2Hvu3Cdo1TqT4bZyf54arWuAlb
E7p7lcXDNyEj5PFIDc3Pae0b95gsFQxYEmxu8s7WYHJo1tzxqqM60XLIPqeJJ58Gy+/vIZ2nP3GQ
DxdNWIHBMJA5jCvSaucHy6/Cb1mn0PhiOe3zdYKgBipjE6EO4j3rczAWDGmRWAiPraIaAYxyxO4a
5t8jgp4gmNDYaDVmPjpEMLyWE6I3APkvYl7LTFyhHQqI7YmhMYN6iO0vA8haBXqtns4IX6uW+Kww
sY6GAUVx23d4UgC+xd5zO7qYSXXa4fNTmXKG3cwZ8zoYa/005gVGFksW3kOKrf+srdHTb6wMWxg7
+xxeiIHUKxTPSkyAfLSXMf9v4ZCIFBAtHOfJdg9sLA2ZsKW2iiPJHmZ8rHqF0BgibXyZwy7R6wZ7
HA1AL/PEtpH4ZjaFkMFNVZXlo4iAAoMcd+IZP9nQfsfxxXrmhYlxNbBKhjT2C3x9HRe2X9dNAurB
GFPzUXeGj0iNt7JB6o+HAvqHEz2ajJ4ztpQGF1g5VhNZCoybN9pMGWKFXpmmV8rpCrnB1DJO+5mc
kp/2VCP902VvfOJOY7wsUVNXXAKC5Vcu+hMM1IOI09WAWfqp57TA+DtMMOx54FFWWZ7IaOunvXwY
AqJBAdSU2fdYzGZB1xMPVMeQ/6Y2GTfgdiiKUz0BPkNBTVYauktnDNYd9GxCh53OaLbaLsDUN145
fgulVS6aULd4CkQ9f2siIxgOUVmwi3Yo3eEtWchCR6dmfO+iEzeRt5E9hsJ72GisGggsuqVOA5om
nvKmgzkeFfYiBLHyAftvEGtnbWQACFfgmEF//CoR/nfk/i+PWuh/Hrnvvjblj/86thlBmO3L2KPl
r/09eDfkX9iV8U4omlsWE/OlevrbVmEo0ucdmrY+f7p02qiQ/4m/lDgufJvJEhNaizO7ogb8Z/Iu
BX/EgcXHUUG2lef+R7YKTBgvazvorlT5BB5RZSpSdulnvy42Kbgj4fSFs2aBbMFf+OLoNOE9rHfs
tQOkI5959NbqIb2vKgN2hpfEl8BSrLM4SYudAIPqgYe5C01gNnMcXXpaUTUbXXqDuOyDrqT9uoH3
97flupAkSjeN9Kfl17zob2mPILUSwCnZN6J9RJIksLeVjXdf2SX0k9KpcF4k/tGyKo6y2unrW/Qt
+YjKJhHHLubIu6Vxlu8glnoH0F72Kosykqh9H5HMyo3n3oc2aPxIx6S7NGsSHJOaA0c1sfmtLCeZ
byJpGRvC49y7yoM7SWJc1JmkrLjdM7kJ6gtVU/4UgS4ASU+Jfi0s2qZxpsCrFE2QfSHrhDnti6fu
+u9S/KVK4dd0498V+nJd+C8DAo6yismgXCr4F9el0xlrDD2EdccwlLxh8Slo6V5VTaaIKkGai704
VpSBnraPcWjl5orprb7Fd1LmDE5JjYM0SgqVOUViW8jKuiH63acN4yJBJkiw/uAb/5qnv/nGPNZM
MMmGch0S2l5/Y3p9euYTxFpr+C8rpIv1thECjFY8t5cIwOoNOrlq645e9ilzFblAvhZbXYqAGq0y
q/OymabvljlgHklnA6KwG1+1cX4xhcWIckKq+L7rrIH13aw8PMREJK9KMan578WP4F5yMP5w8X8F
g739KUSXcQfoKzNSeHPxmTG2Xsu8fN3YoXHXFUF2NHF0P3cMnOgccJY7M4HoPcRuiFa67HEnSIb5
O3zmIU6VsKae0LY5PXIG6B4DnMt4b4NUt0Bl2uiWgmdkHNf3IwPISWCZGKZq7SofT4S2x+TLnKSy
IaiJuOkOpxaSsE6LhqG8HX3nw2ChcISGjozfAFf11GEFoDDRD6HpV2eLAnU/1OG0DVAO12QCThAS
tIruFXjNJ6aPyRqQTX5LP6762pv8AmAtibWZfbBHEOiINxwBWYNR7JvDJLz2e5tV1IEjsj+isfJm
gsQm/QscZsa19lV1VeYTjUdUefHN+6/Bssq+OKj+eg2IbmNexX+WReLNyRnDQdMEJuZEbdcxB9Jg
0YwnXBzSMYN4PYaNTLcaAe2KAZ23pdglr6jvndtEM+xdGwZ3Bp3s4DTDdawS5Ww9+t/3C3cUGiDC
lSsKayoQaXcRaVQ6TC58eFYaTSDSuK0W1XRBDuuhiopG4+qKuV2mEwy0uiCZwKM8MehFKeliPOcv
0eNc1xMcAgZ5bDE4sx+zoeRMSKYWB4I2jC6KJpsxecg0uesYY3mkCgHttk3kpKsW9WXKj5qmBVpn
YIRBFyw4HyRQDjk3Qk7h4GZC5UhbKz83MHFe0EJ25c7KrOpyNijfaV9EZ6XWVILx2GVoXzO8AlHO
P7DuZWxfM626QoQzoswq+uhQpzdWXyMTRRCzM6sp3BWAdT5JzpXtjkUwumtgSmY4CYxzswypkYVL
Osqoks+yzsaTk9vZrTUTxvbBW7jc2rcvoY+USbroyJiwvdkZ6JulkJPh+AMNpKvJfPSU2r68rOkA
Qv+yKQTdrP1Womj+YAbyRrz291PnkxiIlAAtnGW+WcrycAbvreFVtVZVbl2gz59JIFDnDVwTHK7Z
ETNsvSdIIOcVxO7k0ze14j66MPza2foVj4om7PUDncivPtWbKyIJx/F5D/jl9ttenhidkrWTgFxy
AW1E7WrYJ7QRV0Gs+tUMAnBHD0Ou6btkQAKMlFc/zB7CMoCCHoEok/Zg7vsmICasyz10zN1edpCY
InwuQLyzEWtCgUTXJ329bt3xgx1i0R2+vaNMXyiMqHWQfS+pkC/3NEKi8iaN2CECw0lOsoBeiUPO
mopDkIq7IsCyvE6Sxn8ys5xinLSmq7SqfkZ5AvCTYGdWfiS4JKNlwGU46KjcxfeZlsEWibK/qWQl
ThYjx3jlVkTdbl3JFl8JyTvrZpjY+BOeIdCnDssGx/NQnONCnI2VoX3v3Ec+k+DMruIdM0Ug3ilr
hmO305PVedFdFiQU4rGwIA1a0TCsDTnbt06KW0I17kjLbpInhOwPtcy7r2rKyLWbWrkJfq3leL6i
j7apNwq3X4+p4mGXFgPCpYZ6M/xMZjaHiX73mmCx+T5AyHGY63zc2D7zNKx37koV/Lpx6hCdeFO+
1wT7bG0pvaPmW65MEtG2Ud41J2lIZ//+0m0vn/7maaUJzC6JwM01EQW9vtsEI04Aqk2W7iFPP9W1
7Z0bQCFsJiC7IpFyx120gVGVYtujcF8jmP5cDyk0cA/ksDXHwG5Mx153RkJ+hxTWEQc6aRMCBjnY
353wIuehnjCit3NHXJqspusqSoytT17YZ6boyWXHIGWfqz4/NEZtfLA+/b5KMPFf1GL01am13bcC
QyOOA4/WIj9QpBbjOQFYrJz1J2vs/FOTp2orynpku9iQcjn4Y7xFXMiX710TBbf8brKlfPSOid82
TL4U8l02MRuNB1yd11e98vIATlouQMw6ybVD5vmWUAjMdWo4pihtDzjsfFy4T0wxtxwUzkba4R/0
21/PHHguORIxHWcIgySLMe+b9zyOE5wzTM/XVaWfkYPLw+Dj/sgJtv9gSfz9IeOjLBqi6GhMRM1v
l5SxnRIjM2nbt+GYXeNR8R/5YTX+XlDJVh8YX+KZmn3d4a25bq2i/UJvL3xkVAxwNhgJWMA5Zpxb
NkymFWh38S0l8ZjhbUhmXuaQyzLTRAWrl83LDAzfRsnpPSGky3Ev22jEQ8L1pmWHcvFrQW2OS9qM
4d2E/uhtHTv5QMX3a41/9VY5LgnIPmpBZBy8qfbr+8u5j4C0gkBVTbGxKcYFb04fiJxOb37oJwd3
TjhiVZkT4m9WeM+uSgDI+YYWI1IuQ0d3IOBcasl8QEIWmFH1HDT+dBfPzbkJj/p+UXK1K9tsBhhq
aOeOBLmA6ZOuuxuIQwfelKUUuS7eSk18OaHnmlaUX8fYVkQF3XBJh7bzufquG8P4bvp5/DkEGfKU
6dQ7tw1LfdNsOg0KXNc9YV1c3OZlv0DfXJypbZQesVsBQSQxFgho7d3Lrh+fqlHggpLDI1q2Ru5Q
ZVrX9H5uBpg8Zy4QjOjvoc3/dkD+hUzyxVK++dp9/a8fRRd30+XX/Mf/+de6Kb92r5ESv/7G390P
4f+1CKukD1YCIhiarv9ufgj7LyauHqLPRXPt+A5L0z/ND0f+5TLj86hckFm/sh041l/OMoRCjO8p
UyyOhP+AKfF2AsmQk+ICeoHNsrx0QF6/HXnFLgMSYUngAtkmWR02OWEwxxfX4/rvt+3l4fyXYu3f
LyETTj5mqcC4BFKi/nqzyGbawhgWYPxVsehvpdWaj7U0DWL2nLq5rccuvo0YphECWeAxLjpy2laD
yZAdpu0ImA5LfOWsCXT3zBXCP94AaWVEARSISog1yvLz1GVcuvJR/V/6eogQXxAqC8+8H+Hl2xa8
2hW6QoOURCHudBYnj0Oajv1+0qpONuzp/l1cSmVS6qAfCXAintepSI2106beldfbfv/BdrgIaN5c
Ex9NIXYT9EPOb/qyKWCMSpsiWc/BvGaPuVTz/2XuTJbjRrYt+yv1AYU0Rw+Ylb1BtGSQIkVSEiVN
YFTn6DsH4AC+vhaYWXYVQSbj6Y1qqJtXQgTC23P2Xjt4cMqP0n16++0f17eeX/7Rg05e/hxnhKrR
z11DjXuc6uqmyWkw2VxgwAuZFmiocTx07R8qJ/leIUolxrcbLBLn4OQ4IxPOmCg1YGxOBdl2Vai3
MoW13Ud+tHMGqs6WSzzs29/1ZDtnEPNUiw0VfbjtYes4uQQ1gjyykIRdbM09ZfFwSKAoo7fRU7Gs
f4XC/+97GWZ/ZAZx01X7cXJAVTCAz221J+/dMoG1WMx6xFOc4cWpuKKbCAjw8tFYKbePm83Qx+47
HCHLedgeGxowlRiQmSgnvAmACo4bByjDuyZJXQDhQx5CO4GOfI0eDFCpHbXTY0Lg9z1Q9B6fRRVO
h5pyEREeGTcWpDqTMaFy6ydU0a3XNWs4MJhHe51T028r99PSwdY4C9MFKNj47rdlkRE7UZgmupnW
QarSVul0X8vBLNfI3dB7++40Qlt2FXiSIRdkpLkq/RoLkTWbt3+54zMQPxxvy4Oeg3aZDRua2vFK
5Hq+nMHFEPlWB8AH4V5+miJj+laP1nRm5i1Or9+n3vOzfBddv4nkHnnbybOKrlbA5xJ6WJ6ZowXq
Am8dqL67to06eZ92oiNlCI6T8i1xY2RGvS3ypr1z04pbDowM/Lb07nDGx9UBwARGBBtZ1Jg5XXpm
PJ8sEs+fFA0jRU2GkIVp6PitBH42ZtOCDJ5KQ++LNKSUpYAZbyrqf/e5Q4337238X2t5pwrd5ZEO
pyVOh5ZA+nx6YCJro266aSDFnPkFSNgPfkZWUQ5f8U5Df4vnhigqMhMiYgZd1T/ZrZ197HIbhthg
RNMlMAqEDaS+cBjRbjF8pNvfE3uNGeSc1vNk93r+qHQNQmpdNpoN7+Q+JxpG++zwO+o6pRaN3ozT
5vL0t4fmK8PFRXseYC2g9+o+rzm/lZYBVGTwCAPWFAdMOIerDmym9QArsrybIMisAz8NzpxbzePb
4PN8YDagycKaKPBEnPzyrvQ5+vUFYXZiAlAzRyS/0J9vEACB/66/OPU0A/JXvrQxV4z5sFccvNlJ
PDv98Pb3f+U1L/cTtPdY1UxXnHwUZyKnOBAEvc02D/MI7NqBKI/ODbxXH4OVAKWwha/IP1m6Czfn
KO9SOMVnIS5zL6u2WabBjsd2hFIR0pTzddBjfhlZNerKLBgL1r4i/l5XhFhj08iIgA/ImZB+bP1N
QvvXWfHqZ+Oo5gf8/FTXTvbQqeqJobaRIKIx6MBFCuOSM43886dAc7A8PKgcCNnCjmd7LVsD63ML
CTo1u/d+pQk7ry378e2f87iq9DyymNcWs0YwZ5zTCe4HaGxmEAAr044LokwINGw6iDVRY883o5fJ
C9vprfVc+NHl209+ZUfkoIlxDkMVFq7ny+lvE8lKxsFNaduunFQFCzE4ZsYy3ow76DzhBgBe9Q7D
mfHZn8DzMqtlevf2JzipQfz95R18aoKOJJNLnAwyQLmidwK2GQJzFAmeFgFimZfeG+yTFzVwiL3q
7eEy4ohxIB+xvsxMD0QAF9WDmevpnSuhDHWBmoczi8wrKz2Ta9kFBfJDbsPHv31vVklPyI3kJt6a
t5nn9ag5KremWDoP10Fu1u3u7Xfx2jhg81vWNE5NL/aWsRwRpdqmXPQZBCQVaibd1ai+lYCy1nhi
1CaxydqbVDB9fvvJryyoi+GEHc0UpsXKcvxdQ9mLwgUXveiwOHvh7qVor8nGkk6brIjGiLZgDqMz
y9grT2XsBYuxmNOo659UAkZLtkMOKHNN8T6hDt3IL1TaGoQaNnW+lYuongbJMBf7t7+t88riEThY
O5jYXOm47R1/3XZsyZ3yEJ8l7FbBpk0rdaGMxjL35NI3B1lWkUs5TtR0rzh7HeoeQN3BJnXiF60q
g+2tcMhTaQYhfiUWCZUXRSYDcy1xyBRoliVgZhj78zcCDWbrIgTnBdxADhBQfXoZ+Za71wyGIw+C
D4F0kFyokePOBV1vd7qkMTIR+1LMqlwr22urK5VNyt1NVQKeVXLO3DQINT9a+KRBMFCPuEl170x7
q1WL4pDSZL/yO+i5q9xRJu2mMaOiOI29O277QqtzzYZXxi03X6pkzOOleHeyHdmEQFARpE5bhFZ3
FUmtt6mZDzZn2Crek+5HiG+RiQ1JU/o6ysbpOtKevZMplFBjjIhg6vAzTllTIYDr60u6hOFN0wkL
oqLmgnnm1+fH/e2at5xRWMh9H1Ux04zq5/GPP1muVOUQM6+zaLhzRae2vj5vmn9laQ18HkDrh3sP
o/z4MU7YjhMDgTNYvGCfiyAuNpams4osRiSwTqvpGsLB0gTq6DwlmS/OnKpfG+VYWDExIaVgi1z+
+2+Le6ezPpkm6GjkM5if6VLQmwgtef3263zt7M5disa57yALYck8fgw3uEJwcaaUUNPGc3JEDqbo
XWjATrGb3B4A3FTU4SWQf2vvEna4C5oxeW+pGXAlQdTZqpja8lNcsYKnYhbr0IRIBhmZmujbH/Xl
OGXSk+eylG9Ybk5NT1MosqTL2GeL0mfPKG3CfGqRPtaVljcQHczLSaaPYye8M9vsqa6eMQcp1FxO
7zwZv93JSqcNiY9i4BwxiAWJnjbuRW5J97YcwupyNtR0Uc0YZmM5+L+Q1turgqTGQ9eJCqg5daDR
0OOPt1/Gy9HBR3K4xfBGOK2fuveRdE4JZVgOUEZA4lGFETcu4Qe+/ZQTFciyvWPE4mqHtwth0d+u
pt8GoTc4YxkRI7kaPUyvzSjVpmknMljMZoCfYJbze82t/8tsCvwoLTbklQSdvVFI5xwaLDZQcJMS
7LoloAPRSpXfWXCp92UDtseMpfnt7Q+8LP3HqwOf9/kOagXgIMXJTqizpKi6jhqB1tU3oPYKjR3K
oXXijll35uW83P8cqny4DWi/IJsKT1YiSRS8YU68mzniutLPSGwJcLVpCQnvY1IVHDXcyTvzBU+l
/M+/CAp+IYhXCWi5nR64CmpvBNEbCGnjj74TNTsRuSzWFlS1NarHOd4aRYyNgBsWbfrZWUhPwRBD
nKWhlbheffjzV85VmmIndQZmyMluXNoVHRwuV1iflNjJZqQSZdSatFmdjNGZM5b18hqHg4GTpmVR
DGJhPpmKduxRIAh56VZJeGqv8QmQQjg2nEBCEYdoii3DzjZ1wK17m4WZbW6LokzztR9NjochKA13
feBEl3SuCFAjuzDZ+94cj5/DXNZqnXtxl94iHIWs183FQnR0scBfvP3OXlnKaIpQlaFeYsFKOVl0
C0OaPjHRnJoHU98NaUrOZzCFBOIM7Z6IuBxSaJ+uJaU5dWbUvtzYWDWofDwXz3mFJ48ma7ulUBFS
qwH0INYWB7RPXVp06VoYQ2LcdYQvXrepdN2fwtbzh3Ew03bz9td/5dbAh3AwY7OYWiE7z/GmM7lZ
NNaDyYcg3uqDblKXAoz0V+3ofoTGpS6GOYhhZtndloja4XMNSUatMjDdHxuN8SElyFteRPVZ5cUr
b4d+sUPVDJMmMrKT4ZVMtcg9KSXtPHP+0msgFTsF8eNdMhhq3us6hEQ+Jg03GrJcECxz9ag/vv12
Xlna+V2XQjYtNpMLxcnLIeAnVH5CJFJEqCkDpNyAoTt3W3llpfQsrq0L2mAhZZz8BMSqTV1QsY5o
P8Tu4jY0uTEI+gj0gJGd2bpffRhLF6UI6C4oVI+/Ull4eHgBC3JFHcDQt2nw1JXFZ22N5qc/fnmL
04zrsBDs2OHJD5j5uDZMucysMmouY/Tf20zkyZla9InG9XlfhPxgAYWA5WRybTv+Qj6OgMnpl0WP
fAhkWbP+FPeDQglJpsxXr7Bi69LPrBAPi5lvZmmmNfhc+cPSfY9Ptsufgt6k0IY341eRyAaHBYGq
sEUTdONDZSVEhPkif/jzl0MhhLYtnxjkw8neYYxcPCZ7MFb5SN806cKJqPTaObO4LT/myR68OOEX
jhdyYkqfx+8mL2AqEoCLqgVm3ZokjHifWMr8CKfXv+ZUq/4He4JHNY2fgWYYIpmTTb+JMwOVscXx
LKagikUCMT4hTDA6yB6ULe7dpIjGayR+2VoS5LbB0YByM8GovKmzZL7sNVpGl1C3C08FctcEZLuj
7ncuSQC5dsKuVNdpp9ozR+9X5rkHjAYAPmM15AZ2/J6suRrN2o/IdOLuxH21TS4MzCzbP//N6Zey
x9A88pGTHj8l7lpw2TmX3grLzaGdXYIYzLY785TXJri7eNs5BTC/Tze0WWaJo6OlN1NF4aYdPWxK
dWinm9wsMKK8/ZVeexhORpPxtUBETm2e5HCIos0nY1XHRXyd6KS9BKsl904lw8u3H/Xab7QooEHJ
UUdiyzp+e8rOGg1TmjOei/2mNFt1mXeFc/f2U145SSLlh+PhcNtc+jXHT8niyW8xiDOAE8CeHPrb
HZpNREfqHvDjJh2S5szv9fJ70a5hugQmRXHufSejwlVJC/SJW5/kersibqi+dTGanRnhL38oIHc2
fgOk9csV9mS9MfF+UfpgJxv6JSXQ8JHJIgtDl0Sa4f7td/jaNwqpIrLqsw5wKTp+hxg1sbi0PIsb
DWw9rGEriQn/zNr2yoWI+h48QRvxi8s1dPnKv12IsimekioqyZwclPG9zeF2jiZhkLNH6nOf4hsk
77O9F5lMb3QRN1duOvWovypAoLKRqyxFhm62/fdMl+HDSH74O8cCso9ak1Cht1/JK68f1So9erA3
S+fj5KiH8NdOipBhpbp4uShWtFz8ToPrtCPry9vPejmEqR1YC0aN2c/DTl6/A/Y7LkzqJUr49crG
WHw9GVi3Srsdl62vlQ9JoDv3zFd85SR5/NyT7xh2EVhrciTXhqTK6bb2U4r0kui7lCTaoHA/5LRJ
96kzG5f+1Hm34ZA9kYxOSs9kZNVu6GDNTZmunt5+HbxhBsLxLsgHg/5HWY2mNf2c44FSeBMd5nAG
niripr4jeceAGFfPeX5oZeGmD3M5WPma+DvzVwA2gdi0JPJSAqy7tL5z6wEXWtsa4gbrRO7iLukx
Y1HjDR7o/3kL2T6EWllqR3xalltuW5GthvUwSM/gZBy6yIDTalpXpOhYxEtVsU34OvBJaGMZCvtU
hW12IK8I/SJ9LgukWGATmuzOMyFj3ZjZXA60J37ms/LuKZpzu5217u8oWeFhLEEHfh8qM1FXXe/W
uMXc2slWoA5J3uFTQjTH9JyA/PYphbLXLr3crrJK/KNNOj3aXkoYc9iafrImLKIiPBJHw1UYphgc
CW0EUJDNmf4+Wg0zOUB30vIXQ/fajzIJySmlCLUy/DD+5Pt4ZjHDNSROe1FofmoINwmuXM7qassh
jYZXIkYxYLWtFsdRb5rfOsMsv4UUK6Gn5DGRRxnvZN4IoDroGwzD+UBjGAauGjjum/iP3HURjlYP
i1nW8bYqLfuL35TOD6XQ+W5Gd3AOMhowf+fuMOxL+Aub0RS1v6JY2HLqUH5G5K/q5u+N3dePXgc9
ZeYNazL4MPRizrwbLA6rq1bbiqSqAuIjgGsoiCtQTB0oagQFODwRvN3rmH4QV6W41gSPYgZeG0kc
2/u4TfJ7VOPjZ4Vk4zPKvDu76dPLNvFac4ugvP3ZKMv8TjJ09RiFxvx+zlPk/lOKbzvQI0x9g9DS
6r0jyiWTy7HrdAMVJ26hyZW+SeIAEJSNMmyXprmU3Qdz6H2q1L4yP1EDsedD6saBvc19AviIRvGz
euOWxbQPLC/XOx1POt4AKnFhrg+19R7c13gnWo84jsQMjMcumYLvad06M6nPMn7AzYjWfALqMa9F
pIkyqOdaf1Um5fKVIif3Y96kxTu383JA69ZIplvWYsU6AIHoGWeBJNiBYS49RJZe9DBpbPorIp7N
a+3BoVulo+huhinJv2VpoW9yx+++ZS3AvUtfm+llk3MOnEts86g3TPVA4iLh6E2bJPCcJwgxq8wm
xHOqqtbful5PRAmmsTreeeYoYH7ZM4l8ISa8el1GEJRXU9iD5XC6RMQbDfzqyRlnAjeKwkF2Mk8R
1BUxYJGKCSbcj3hVvVWIGf0BLb1Ejh56xPf0Qa/kxhmDNt+PgRx/kAiXfm0aZeK0qFFQriuY+kTC
ZV39CX9pWW1IKhmalUH78hu8KIPMNdxZPQgEJ5jXqoBYsYfJiB671mFJVouXTMVVIhoWFQDgc0FW
LBEPTMLJfsxaIn6Bvkz2FZ/XQviE6fdXZvrlB7PnsrnqLVf3a79T+oCO3/fxmcagC1NdJD+r0IR2
7mNn/eyVsroupyDVyKai8KuoyuGzUwU5vxuYlwUCNGqfFA6jIaqBu567FmFf3Bp5UeE7ja3uA8rf
GTcRNYq+9UyFLb4kI3HqrJzU327uMD9hiOVS4Krb2XThW0Sza33xhzgir9o2+3Wskv6easB8F04S
bU+JbIQ4+gYYxh7hAtt1ZE/OcGiI0IEIMbUmaSJmGd6Wqsq/d8qM8cqms966dep45Iwb+m7GnfWt
GXJ1K3TVIv93BvGNILnc3xjEtwiK5I1IyRava2KmkuxX37ricUoFCQWZo+Qdyq4kZUq7yiPjVC/w
gjoQ8wppt+dsLLo19zrAZLw2R9zWpPgo/zDWc0c6Z+P073Iwl97GdYZGXxE/iRpfpEn+Qdq6CfaU
uJwPptV1pJU2WXovgib+xn2NenoUOcET3oPsMSFL7sGxhnG+EL5tQSYCHI7RTQzdo4jL6HkBIrFQ
p81N63s95uhYzIwP24h+VaM7PXaIKLIHD0biZ1buMLgWDvdkYifq6nvnRVl84cPAR5Kop3xaMX0/
BnkzF7tGsFmtgiEZHohBAADLbZUOSzP10rgyQFr6lINiEzMS5iqJW6lvR6ZmNS0e/XG4JvGB8KIu
wgfTROJJmWrsVwQ4TT9woMlyndYUny9DN02wVzsldC0njMOvmciKBh6Pbq9Iu57yA74aiJYhkTQb
yEfWTZeTxbnqwGuaF9bkRawcILdu6WxDLURohFwMhqyDP5+KZYq2iLV0k1qwjzbV7HAeyozJwhFa
WIpuSuKHTzwgsvnmmYqJXO3MaovlOv6og7m19hHCnjaFJJfbMj4QxZxwWGnpd2ZRSu5FHyQ1/M7e
MEwyE8l0uJDBbNwoL4zjtXId+X12JrK7ZkdbN3AVTXNLO6u6gPePPAAwkP7uzI6tqafZRUXbIFz6
naJFLx5Jw9FraBrozP0am9nKifrgm4dt/FPuUfy6DmVFJEiR4IjCyxp/nufBWXxdzjhuWnjKd0D8
qUYTCWDH+66z6VyyOEjCnNDRf02IhsQp57FxrCaMk+9H06RLO4qIf88oSR5ZVZEvrtt6rIwN4F9A
ZZNDZhhkpU7sranV8oIcj/BzI4kWXM+4bw/95HksME07vmNpFtiRIAJEN3lpFpvC6opwg/dMMVzc
0rkddTW5dDprpHsSeRxRI7XAPpllc0+2MAgd+CRh10S7huS2dEWqzGBupQry/hqbU/jDbX39hYqm
Qzx1GvkPYTCnhEG1aQ7TH+T+E2dCNLeFDhUDnKgokK6utp8AtxQLDACd7ZqMQZACng8uCoJEwMob
9aFVbwirt2481Ye3xJ919zU4zhtvbuQtUXD+dCgVs9ea0PRyHDDH+7ZcgGzjkDrZOhiQOBLZpKav
HP4CYj6h06QAVHUrVwICAWL6ZpzEmrOKupNTboGxEHA45TxlxLj0nn8DOaVch8Tq0PKOxaYnkO1X
Civqqbfodop5wqHoGI2drE320GglSlnurESLYWfbk3nhpq3utrFloIBprQTG0BjmzT3+R+LXXYyz
8p75Edc0jGVUrSvmIb4FaQRf9JTF+aFO0zK/ygGwAbxL+im9gv3WImbBYEEoS5yn2WXmCuddXxaV
ua79hiAw2H00ZS10CO07t2+ihu2OgM1t4+YQrZu+Kbu9ZUx9sPetMqkPY5BmnBNE2sqdEQk33YdD
66CMwsa6Co1+/Ji3RvpQJVYIe5kuAzQU8C1YmWTZfhSVnYm1M7sDqbGwLDCBdaGEaeymxNRiAsse
kU05ZGOGlfjkFr784FbwEQ6WP+KKHH24m25WFwtvG214x1B53/oZRyw7IoEYI7lOoXL0+l1JyYzm
FYAGvHRwrUqoKgMekWH0836rPIX32neacLhktMOGzgJMFuRhM64n1/Cvs1GYxdbPVQH3pLIBXnCu
6jm+xEaIcVSr8N4sfB3AJx6iH8PQSR8Gdi5zwKGuVV5YPdiSdVkF8a/BTyM+G4eVdzn5ZzcuPKTl
4agdNrEOrO/snuMnJpML2w/1+B3gYpc6SV28r4F0RJe1FbVfRE1eA7LtLNoWQjf7imxB/HQW8IiV
qs0BNJ3Redu2l/TX6Q2oa8fpu2Ht1sSgXbdzb0jyHyKzhXA81hfExBB+5mgOBSsxETu7y2G+q13r
FcQ4VgjXXGZYn6UEwEqz38DJSSGKRyWeZypyngsQOi9JmSbj6hMK+ubGRdRuX8TzZIBsAmdX3GU6
zuptIPJo2EhzaJoVLI2CHKrYJrfHtSf+/v+Wc5vZskf3U7kcrlYcEiHPdANsGrovyjpT7XylAUh5
ww+gZ5HH5Dr+SekGPE84DZZmN5jcGoFy96OPHe55EJIOJok7vIfApfisxTfV9u0hFoM65PUY/fSI
3fnzCg+IbQEe1PIX3ehJ5WpC/lW2RStpdVrxvibB5ydE0ogYGUfGZ+76L+vK3Khh26E0Q0FFTfP4
Ru0CBrMru+OLN2TDx0NIPKVK1a/SsNyVJQrrzB3+xN64FPldD5eFR5P3WcF78qaJmbWy2qGk5Hg0
j0U3LLkBxhwS0pKPP6K40B88t2QJNAtQlkZQ3zZT6Gx71xpWTTQTKRtHYd2scmMc9wQK0fJ+u8rw
WtGF8I2ltItQxTxV7qDjFJWnatTMkk85koVNXvWY1ut5CIz3XY0aoy+r6cwIXKp2J5UNKgwovuBl
0KEKT6p6wtHm2EfovtK2CXdpGHZXwm+dn4SPhRs7asqLbNCFRz0joKhAXM6Z8u8ypo6fzwRYBK2+
cElvPa3JWjKMMjDGGDbndDpUmQ4u1FCoL7jrnjgZR+/HgmKBMv6UXc14wE6K+oOOGe1u+oTHA3BM
jNCutIsDw9D9gSsQOVkiarYzRdB4VU75Z9rk6Zm3/XLUo5FFn0OrFgWrGZ4UuIzWDPN5RuNpy9Q+
4HHhsjBzFqrcJL7mP+T7t8fUK6OexWWxSC/+TcAHJ9PMEAnpZzXCSWVU1a7q0nwrHQhSBCTQRYhC
LzI3/uiwWwZOBgMoChuuOakTx/ehaMrdjJr3wAhBueQkIXwny+Fk/PaHfOWlsBWyCiJLoQtwqgDU
6UC2mjUS2zrUUJYzCuZobeLU3onG/PH2s14Od3TaEG0QGqI6FKfdBm1gBh9LH4HUUFXXYeW3xkXq
GKEHDQFT7roLHfnYz6NBUnksQqLgAyKlztTrX/pwqOlgEaGhCS2RK8VSbvyt7owIz/XkIjaxoqkr
DhWBpMGaiFHnoTBbfW/A3/o6RsOcb0juM5zNZFscrrBfBD8MQ4TVmR/glbor9EbEUMBWiJVBinn8
eRI7MOpnV8OQtta2ARaDmp1DRj1nwV0Rw80yi7jey4o8zLSZpw1RD82uIW35AhDXQJhel277WkWb
t3+tlyNj+Vy0oJBHYXo5FWO31kiUQMfISPMCKMmMxMEns2srZWBc5HNzTo74cjFCAEvfAVMJYlia
q8fvoTMG0TAQ6Z2XOnicaFetkm5B3Hbhci2QEydsorYQ4RB6os/8Css/frwS8g1ZiOiysCSyWx0/
3OvT1K6jCSGsntp92xBX3A25f2bsvfJKGXlMAnwzDsj+k6/I7SqdzUWIGHNt/JAhuH7fWrO5U+Ws
LrFkTedMOi/7FuwqC7h9IdmiQDspnWeUKkiRZ1vrm1beuoUISM4s/bXT6XMZD688ClA8ZFoOFIsI
9mRJHwqrNTsHc06c9/Nm7lS6JYXiOcByPLewvlxIeAKDhTMuPWq+2PGvJX2saEMs2KjHuLjy+rJ+
jJ2C8NDZLYN3MUQYvSIOUF0XoSEu9Gz9soYEFH8L67DuqCL3flUdnBbJZdMb85aqTbTzAPri3ch8
fciRxZ75zK++HvIMkAYjQ6XdevyRYQagDJXMJupX6U86SMOVWWlzl4h5vnx74r5cUWhO81uTDMNS
53OaPHkWFjry1UussyxYxW3bZyrY+Fp1PxGZExfM5jJ8tTIYgId0dCRdJcKxh6fGirNu284taXdB
gT5sY9PCsO7qOJThxduf8VkgcTThkE0QX7akOmEsQZt7/BntDiRnLkhUgArqTY8yGSX0BXwe4Tqn
ej2SKDqA9vTMMtYgU61w+oigSCEgznyClnxXgKLtPfAo6GScXUMUHkbAuqFaHeQVKnM6QcaNzDur
3Q1Z00H0caLEWlk4l+oVp65SHwrXbt/1BSjQbZcTya6kiMdLowdkuhkN5Nk3ik6FdWZdfd7mTr46
LqKlB84bAAl2stZEUcGVtYo4ddk9QihwFuMmF0H2lfqDXUEZ7YuUHEocdptscvJ6x55K/Qu94PQO
BxCq8SapjGEFZt5/UEBU7K85TYcHO0mn78ASKCBCfp2h73f89CtOX/3XFJY1ZYbBmfLt4qpWdBeT
+OHtH/XFIkoNk2sFdBWME0vwwPFv2sgozzhvxmtDcNmDmA//jQCoMyrJl8eqBYZH8j1MtYBT5Cln
jjcVJCaMVOJ4ovo6Lfpw3IPBVPEmL5x2n8yBMX+c2qik3J2UAEOCVIFj7etqM0C7zKnTuaGxkSCV
jCuqHZG1HYIxPQe0ePk2cMchnaVvuUTUnYp3PMrd5khbb+2b6bjkvc4rEJTnEllee0rIMhhg/1pm
0slgoi6ypHwthaTYl9TFERCshzlN6jOj9sWSi4TfIooQuzQXZd788W9r8L9bqvCSta4JR3ETz4RV
NI/bqejKap/K0bsalo7RWo2OOrRukrm7t0fXi/MBn4D3iWMbMZR4IfLRohzsZuYTOFZl7JRDjLqP
Je26I65uoIzXjVvHMMO9RbPw/duPfrFv8+gQWRT3JLSy9OSPv/xI670XCYhpqZt5rbGovKPPGN2z
6Jh3Y5QVZ+5lr/yoy03UX8xWwA+Ck5cdMcsR2lJw6epMXI658wMy3rkgDf/lUxZPNzehxcS5nMiP
vxXZxyaB9EMKqbhwHzNK1dkuhgFbrltODfE2VZnMaFLG2HIS0YOfmfGYTjXKMKDgHoKMyh5uq0T1
3w3HzLuVM9Et9nsH7MpQlvkj6hKSHoy4XziQihq7svR8j57NIirQ7/ydpRfc1ThX9kL8Jux7rM3Q
2BLzOzibmTnlMXkMHeGLUgUVN9ev+ttqqqEvkJlLSgFFReMhQRMY/QxyuxkusNd4koyw0Q63NGej
YqVRDeebzEAksOmcopu3FJ8LZxNmUjo7NvqxWyHF8h6tCOv1pq3BK3In0dWHihLQdDVa2Yz+fBy6
Zosge+SaQgQk+ct1RwAFvW31eUaeBXpL1u64SeOY5PfE6ytrT1hGuIQ92NWtYUTk2g6TonkF38a7
kwivcDeMefQhNdrhSdUeUVWCdCP1paYJfen6NUR57oJzu30ezX+EQ7mtf5YPXfvzZ/fuqf4/y18l
ZHdC1BN3z8yO//zpX9Naj/6S+q/nfwQo4wIhOfrD9hlIctf/bKf7n6rP/37AP//P/+5//Adr8mGq
wZp8r/qyW/41iajnd7Ira8NvE/sFDuXwVP6vd0/Tz5d/5x8crP/Xor1HRg3flYt7sND9/8HBhn9x
klruJ1yEUGR6i1vgHySKb/7FgsRfXFCxy8LERPqHB+uLv9iqOMFA5kfO/wc4lGcd7H9ODRznlryD
AAQYRxuEWafqw8RBU8+0JGzKg2C+VtUkLxEHODvl+dlFnEewJSWn3GHbGm1/00iXKDJcRJtiNeC+
yi8MKFcTCdIUZVZd46KOjTuNoMRwYiKefT9MHgfX8PJ1lfj6a27Gib+LiU2cVyTXcANGhUGnMLWw
SHIFw1MHZ1Wsaqu233siGX+ZV82Mt87MQQ7R7w57lNf7mbW8WZVOXT6lxOj4qA/S/qGj3N0BPye4
LlHio3ZcWeyHJCyuqBHM7QYe/LRTc4OUxigzWCBFq+KD9tz0OyvIJbNVwffmsnioR2cc1pNX958w
O9GmimXT7FWixx3sXjPfl2H3ISwTkmTsut1w/p0v+RMpX2PudXtWrHg3x4b5xO2FhnXRB4iY0HY8
jXXafS2Dob6oNNpxtyuKiz+fhv86uY4m5JuT9f/HabhsJf8OZr5Ourh/OklDxoL4/6jMlvcXQAPC
S32kgYutgUn99yy0xF8cQDjDLC5xRMaLZvCfSeh6wIyYnT7GNovDyFLs/2cSuvZfeFt9cC8Lq3n5
5/5gHlrLrvifeci1M8QsZnuMW1zq1LRP9maHXHN6/2698X3ag+TDmEQYidKxngxUMhmplcP0mNfx
8IFkjq8515y1mBM/283JnJtbgml9tckYT1eDSot6O9NWQuZXGYGxpa/XAY7HFBG+Jy55UlfjSI7M
plXe+Om3V/7+7w98BD463f4FantvSU1Gwb4I8E8PGYGiHjWz9Ww8PcfhxSybuN8HM6WJQ6Nblgcu
kcmPxGpDmoei+ZnQDPXWEtcIVZI6kfmq9RObEHJ3buLNYNXyY0du+HsPu6O9nqs+Z+80ES5TQ+ru
hezQ+uD29pJLhA1BtmtstP1rIwhyeWFwUmgulNURQKCFWHo/WtL2mMiT/Rz1Whx0MWDADpSGBA3G
TFvvQ6mLT85EKNQqVLQ11/A/WqSqVZd/r5FQIlOTPsakOJ+iaK2p7xP7mXTod9KRci2NdS91t9Sa
ihxBygD5tTBsZCkDtSkqJAgN2MeJGXgPXUFDs68zgMHKp166UzLSzSrjR74e/S6484I8Ic8L/2e/
BefqQb6plMqJK6FtdeGF0tBYpXR7XfbNFBxct4zqPQ2t2aKxltc/ggSSfzOH7lXaBiR10b1tL9G/
tV9SP20dcqCkzUuiNElYAbIZf03a9nzR0OH74s66ez/End3v8tFKcDAGwXBDJjHnJQ5ti07MmA1v
SzK3kGSXLgu6MS1xY5Sf09siGQDXDmE5/4i6tu1WRaztX03WQtIdqlx/MPN+MNYEm1k/pbVYW+Ks
TbaYv9MbE4OXdUsalHXdaE8jrcsrZoDmExe2JOOh9lNRrFyBsIjGnq3vfU92SBhVMdk7LBQoe4qE
JpCpZz9GkjlY9gY4sHsdKIAE9HyqoNoEBbneO7N13E9lZQXfEx1N3tozYhDGqSozc112Ux8BAAda
RGsXcYRflGPIjxdPJBeU7Xg7/1/yzms5cjPb0q8yL4AKeHMLlz6T3t0gSBYJ73/Yp58vq1o9R5rp
jtG5mnMmotUqlVRkkkwA+197rW+hIghfquSs9TEZ2PqREkP6yuciG7sDhQbr99TMvJkdMHi6J3M+
70PeiPJ1ZT2stquD4n2fGpx4QHtl53XBd8i/01kbuNV45ZbGcAJiPEyGfq+KcQMPHOeHlC8qbeEz
bk/W0gU2mVVOljqUlwiIJc/jYsfbb+ndqcuNjaQP5CqKVKK3pFij6ZnETDcFXWkPN06rgCeVRiGe
oZfad4o2r9ODpvbZC+gqC63Unqc3HbvU7CYSmFu3qTpYGWzVzGS3gBOGQVaDYJXaQfkcpESw20qq
ZVs2tW1vwOQW35WxiFNp5fWDqY5wiZGYuRocFQ471/BBjrrpo6TlbW+UwNY3FDlEGL3sV8F2od+u
yRI9LKLlZ02di+JOdSM+C2BAzs4ZFvzjvSqxP1WbzJT9Xm6iLrCsSvlYBsaYjdS39oszDCNI9ORa
YOc0TYmjzRk52zIxWwFS8IjnK0pqC25xxNp2YKjW6LhQtGW3dI3GSr6nT82LFcn6ZhLFeDjy/fbt
xKzTcJAsoQQQr2yb9qiuXlyJWzf4H1mNGrev295yVyfuo4DUYP+hGnn/bODLIL1fyNE+Hqs235Sy
hYl20HSBmICgB4eKR9WDkHKu5cUkk+RbKvEkj/FmWlx1spaPPFLrKohmlBdO8jE7fQXFSeHz0TXY
19XVYQL3O4BsrS+4WHjTIAJ14jnnzup4uZpe/VA4PCtPMhLLDEQ6ThqbwrIM+nR29jH/HOGYiq6O
M1jToQl0R6N+qC0NXLpFfJc4Ihs9ZUBl8wCiV9XBkRf2qYkh8KPhfYiwOaZRZHi1pg2q24GsS1zT
VFLlJo4UPQ6TEuY89helrEMzb/CE47HVLdwXSpmGjiHic9qtrdhKHUlad7Amy0Z+zRkcHfxg76ra
JQ/kJHWM7KhEP9UBF0Qgj8U4Hk3u5+VPk25VpJlaNV17jYTKJ9OIv+McddY9w2uREAgwObk1arUc
4km1Sx8owvyO45hU4SyaAf/zpH8a2OrBLdnETJbIuYbxUowz7uAI9d5JTXGY2mJ5TKiQLniT99Vt
3df2xUpy9VaN5v6b1g/1YxqruYP1DSCRBPSQU4LV9xaVhQ5ZNK4wOqggwAuzCwru2wPPqyS+ZNhA
mJ/JQOk0gCm6m7cRFlmqyfp30PlgZKsBFyv+viXVPI6aYvFSYYnHVKesyZ1pPuXNPiL0bSNGfZkP
lQ5taC+jeCP0nWH1AtFBdwF0GnjL9Bx+JpyS4X+PNpUGLbpn5tvATh+oc+S/Lkox2nsxLABNdK6P
G9h6swyAQzJRvqfFXjxJFYNG0tyAThDzFkMnRiimTjxFrxrBw+ZHtaudm6kT4mEuZRhDlZiim6Vr
cQ+CHipUT2mr7h9rur91SP3vOh3/20PqMf36TMRXhRqf/vmgegXv/D6oOj8YjK/sPoPdvaLZJnaG
3xMySE8QMlcJ9irWEbxF9PmD3Gn9AK/LQZIZC5v4Fc/5x4SsWz+YpVmOk7+/jtW69XdG5F/JnT+N
yNQUklEit8jnoS36LzrwIE+cn7uW2jC17PzBZI5dBfTaPGM4iMQQxnR7nBOjG1yht3PAo8zytWrJ
0T8G88HKNeETCRhOa93r2D1GTxXxh6SnL3ZJqYfK48eDBXpxKPLyc27emciP49UOmebdcw4oAguq
re7yhsnazhoW7LgKp6ABuau6LVXnvRuX9XdiFI2v12Pvz2WB00Ya1keprIGO56q1a9h7Mp4ZJgkN
Kq6ZU/ULR0Mss1gk/ExObiS2OK4tQ2oAYwmoUMvSjag4UTpsLTZRm1l3ejvo/t8/Nz7UVNKW/znd
5k9Hy81XfUXF9n/9UP9Pnip5l/+bU+Uwf5Uf9dDFf1KEeCv/46IBXItyyxvzejzkQrhaHX5fNMYP
i+ofWpnJbl8hYNec+B/HSvkHiASHwyg/aawqDh/uH8dK/YrPxbJ1RWheM+YcoP7GuZK1118Pllwp
XCvXI6/Fvv2vwI2lMZJYG2K6wHohXG2Yl0CUaK1OXXSfbQOPeW6mcptkpXK7ODBCjFbSgkzOED2U
kiKQfGUeiDglpXAJ2Jw59pOjFh9Gv4rNqlCWqlHV6DqxeE9L85287BN8hNcVVl3SalZoG+k31pkH
mZo0Wv4w8SsJnZpqpzUgYo6Uajh7a4nvLMn+qespVkO9aXfz2lqkRxPLN21GL/UKv62chaBLEn20
szO9CqVbvHlN0vt5Sum3jXkwrbFsnYSCcds0l8qvUENdNsgDcuG1NaMBNrJU/RrasSL7SV3qF9oF
nW1kTvPR6SC0gEjL/F5UG0tbHu0qeovLUexxmd0m0dXQzphme44xtpvMWPL9gFPTzVPL9JCR31AY
btWEpQwj3Se25GLv0C5OZWUdzEp0sBNMT1Gs2WFVlx8G4eYNAe+ehqC4DTPViWAbmmsor5rw+OG0
btuMPQfeePDq0qBuyLTfKZxWMeWnwqeWTOznuYwPvbDfmh6H32x16kctZ3PpR51lbHVuk4eEImEI
K7WKzd56BEQ+upVULqdiEZLXqAQdMk3NPUXqIFgV645al+OU9koI/7M948VWfGGTGiROM/mOWt0l
+kyz2Yq3rwFGzIpXPRUgUnmhncJBODHddkZGM5ruSVtUMlUcTfk/MVAE1z5q2VKQs1wWD4TRE3L2
gzwCqLKNefWLZHxidqEKRQE7B8CXpdA8nNUoxfsvFhtVjxtvkVDWkErLNo3iGPd7ieCojM9iqm1f
V9v7XmkjGLPjSWBOdeuqqgO5I26TNkvYVFpI3JN0gF28R03EqKUcjZb0Vsa46bVtcl7HqPD7SP2Q
l9gMhjbju9fUYaPLrwN5CW7hoNtKWFPcCQ4FUrwbxzwIaDX66EZO60W1XqS4elxtM8yv2oA602XZ
G89FK0UhyY8ZZpPdBmJUe69uZlKFaqUGpTZ0D1Mjb208S9RF6j/jyWDmq6Zns9d1CJgAGJN+nqmk
yeiz6oZXtJSHJpmje4NewG2K+Qy/U7KxQVLT3oShube3POQ5LUaNuatbCw4vXyXegBo1yCl0ZIdm
7ndypUBETrtX5lDdnbB8MA5a0TYb8K10YtzL4zBvR6Ht5My2t1A1Ng3Bt83I++tZFt2HILbvK1U9
+PX1hxAn2hSahEHCdLTf5CH+tMf2cUSWgVEUL75dwMHpeU2Y/Fdnowy16SUWr7MYi3PjzOzudb7R
dW8d8kFxdkhA63FmDUIpIQjjCm6Knxms5bU5YVutpMywVAMnNj/XZFbpvDfz5470VZjqOU64frrX
jOw1TadArA31g+qobSSNwhrKp+n9Uzgtc29UN3rPEbA2iFw5ZUtwiHHEDm1JnI1uDRZANJ5Y7di1
q0bbGqDzcAfwKI9R7vmu5fod5maDBqXK9nMiLf6ALje6K3d/X1GWA5vEXZ+pHZeamQZkK1eIQD2y
3JjeMnAdCF5yV5FSdId3erLmuzYG/KlRISYVFk0EJYXzzipbbJ7E2YmXjy6a8o0krjYzI4p+JnGq
ccvgr9R6JKXJqaUl1qXGkXBTJpChsj7GqDwWI6G1tiZyV2etFkZR+1xMTu4j6eBRd+KgbOWPNean
XFhmCx0ii8KIc1nRAa+qpWE5ZJZk+NNEG6+IeD0Kh/gty6+vnG2mK1NbyUFkPM3q/LNGIHCvGQKN
A+lOi2kbo1nb/m2y+lsz/f+Xkwt6NTLxv55dznUnElZTn18/mS7f/zTA/P6zv+d+VfvBFogBnn6M
XzI4S6h/KuPX2YEtNfZWuOYOn++PuZ+6QhwTVzcQLJzfR4I/RhjWU/wmBnhOBjr2w78zwYCf+fME
AxmDtkRWVJBDQMX+b54eeTGxENEtBii0Hu3tta7umC0qyvE5iZcXaizcJOsXDwLEm9I3L0ki7Uxz
Mt8JdC80qnY/2QM1LmfZmyuLt3R706i3WmmRw2BFNTivdLipYZkrGztSbunk4ebe3nCceUGQ54Ax
ieTbQKZxu67dXaMgKT3t8tyD4P3WNIpimwJ5h7Ka9F4Iq76slL/lu37Jy/s8IUzilpnhZivlGuSP
HX3J7+q2C5Je9SGabGozu2Aa8R2FlTHWDjVccJqcwBg4p7SsHJ6XIyq0XNENVz0WdffUlutJ5PlJ
QRzYrAsiXSWFmVl5ZWot7M8qLeBelPvk7s2LYSTqyYrJS1b5rnRG6rCjHe3BjyLWnE2vq+iF+qcm
+AZGHY/wuIyzC7LVF3wVi+Fl9caIxkNFNEfRDsfSqn8mqfITfsO2MbCzI8U+W6MclLhnHlqSmeEQ
k26aKv2e+gFw7KBnl7KTkJGn547G6yVeH9q8+WIbNx4Btj/ktfUKexf5b45DLVN/VsyOGaxeqErS
bZVGh7qi43vu4oX1eJF5UVk4Z253ui+iKguHJvWn5ivq0P+a71ruQsSP/qtUJDATUTK7a9+euKPR
S1ImDxpoClfTezmwyAG4omt9Y1arnxbNU+61AfkuUYuHpLsrVH4jKqLaFWk736ezTSev0z9YqvYu
GKMKPQsJwU1uRjDQLxWxhk6W0oVbr9Ca7AXIWtqd+04VtNKuOlt69Nu0JKwWKSZl0g3xdXWItwmM
iiChcVarheXZ1zR9Y5XozJTWbGZ0N1akOoq+Y7WBSiETu8sayaxFX5mn5G1JeUdr0ki0ebJuDDI4
+FYoUrIlOxBoazFfMKUH6Ii4x0gn2UhdZc1EVzflR5rUu0lZ+21Oe2yU2mdrWS+DLYH+U8fN0mKl
j4doO2WU3ZizRZbV7L0O97A78OiU1fqjtnje6YLirW6lanAsu4gva4zMV9XuX61EIhupLzoFEz1x
O82JLBel9Tbr++epoJIBFdDV+oGssrbhfe53uHU9ZKsHHF8LF0jRfmRTSi074Vo/NiT9VUokUn+1
HoARulcAx/5OhQEEysWIisePgBapG6OmWDl6pW0cS3yz56idrc8DySNCmIETlTslw4PXS1ZyNpL1
ti8IDKHSR5es2+qI7J7DTnep0kB2utLtyvoLCbKA8C4tgdU3HtUfbzz7PZlLVzEk4rbpqzGm3KVi
NGB+KldgQk7Xm6H5uaDrOtPnZWtaS7M1DGu60UrD2tBiHPtl3xYbbVTui4qJ05HdOeFRPJsyg6v1
DYXg5Kh1fM6z9d0gYXtOGsPxovps55zqSE5e+yTJFk9xOGfOPiJlG6vaVs7kKsjKUrkbViiUc0Zo
qqLP+9jnqLr0kZWeMzuMKhrk0FHnVDF8ttQUDbqUh01nbEwSs14FBM2tS4qrKrX5XNRE84m3I3zI
XyzO9kOS3CS8jC3MfoKa87sjkipgLe7F6ihfsLH5uiIdogTfc0r/hnNtJO+4ZmKSOpqEPu/Mb0qr
FK6trkArNVts8VwiRaom4meh5Z7eT8+UrR2zqS3dgd5ld1nJU0ftC/PfBiouGDY6HEbAL/Q0S1tK
4xRCQHF6QPPd0MFN3K7oDeq0JaDS11G8nTC0WeubnEt7oVlvS1keZjlOzx0cwsAyygny1vKqpBaZ
yPkYFxJWAH3+dGKZAHgdxg4RaH09sSoqfbQei74cYxuL/iYdgHhrPXf6ZhgfZPYcV2NXY77FDZjg
pGmNk2VuWI++zImleXTXb3Fpuoncv9uEv0U7PswKyfplfpZo8gjkdn5dhvGUpa1/HW9rkpQ+vgLn
FFvTAA6hkvaSLfw1zaDcYI7yRTulAcuZ6rO+0vuiCec0MOb3dMUBbzvrrdX3i2+Wqd8ZF6PXfyqj
BlK4rUjkWeonBwzOzvHTFC/ZSZPz+e1Xb15Xm5uO5x12Xh5+rJ6vRHfPnpbW62yr1V1ku9tsjt9b
ZziMstgih6Pf1srOwim+0cp+Yp0EfryWYieodB6JptledJQ6mrALQ5D+i8tXy5lbHCOvVdWMG6QA
M7TXQAh5dDyVSnqCL+dUaW5IHh6orvmOG0gksknQs3J0qol5Wzutk/p5NurAcsdPujjhQNB2gXM0
eYzZ02xa0/xcetGxWlj0e1yv7W2s82QdFBi6jLJ2vMtFSx9b1EiPOIb7YKgUKWDDZXDosFJ8zLzh
HD1pnnAMiFMf5cONAZjRXdOyPbMr6e7mJMMiXKbGDg1Qvo0nEpqRKoqjQJS4aYuoSg6JFPcbglnW
S6LMMETMYdWPSo82USZL8twgNu2ctlm9dl21D6ePoiPtPh2jBQ09/TLzpiXRpHRXWoNVDc+Eret3
/HX6vuUeG7SKOewpH5PJveb5nT3Wwo8rWcyeXBUlK7OsuMvXSL3YbED2xWgThq8Wzyg6Yzukogkd
YtrYB5K6/3ZsoA3ykFWebkf5u6lns9+qoMr0suwv7ObVAziGd8mJxE94nuSds7J9wKcz+NwvuPvO
3T4zUQ/aKptu5Rj+6SSX0ecwT9Hq9hgId+0iLD8TLZtkQ+2rE5WZzUGDZBHAeJAv8lqQsufi5vbO
LvnGYGl0kjEvsPMpQmN4NwA8R7HDQ6oqRRG0dXLBBDBc5sw28gDJuE19o+u622l2pH3fsCyewWBs
lDVBYM1MfToTsccVlEc9/fJpvJdiPaYVOiUdX2cR1J0oNWjyKVLzhePOfEny9l2wRfTRUaaPyUAV
YIasNyJeDGyNFSlhvzAr887MmpVscdTepXj3QsAZBrlutbxua1R2+SlVvHFSpwcrkU3SvGeaHw6R
3Yda5Js8ypz+Hb8vpZyi/CxIh0vkVaacLjQqYZ1KLXakiVj00F1Z8C027AlPdnGQQF+6IF12ajdl
l2EoDd8S+BKHGER6Y/z6xgo3KuVNRC+sL2hOLc3B8RNDw17I1MDimG05sKNZ1LekGoZDU6wBC8y7
AXlKGw14NT3v24KHxZoM02bKip/mrNDFSvz5cYnGpz5aB9LGOD7EmpTBUCZbrapiynWcQx0rFcdn
FQejU5/q0t6Ck3tsyXjj03daJL2JBax56ySHSeUiXCOp8vBCA5Wp5LPeozJBCAhLe75pW+HJ3Ump
c+bRKfLblAs5lYoatrtUPxqS7MVk0XV12Q2oi41shU3RpJtISu+muEfxMOM5jPGClGn0tK5sYLFI
SjSCm+XeIiXnjkPt3M7xUAYm5Ql6Lge2kTxpZtceLRyhyJQKMt9QLS8cLl54Vh8ys5n9QRhb1f5u
KTy9WMQiduB3r33BRfYuVbbpzhUPi5TADCBzvzPFZ9wq635wHuY8PtaTFJaaidIz99NWUBympUaQ
DDP25BIAzaqxHeifZ4c4RspMWPSOz/nuRp3Xypc52pR1e4nsaW8Ja4IdGqVfzgSfiMXlie4LnjHi
SUla6ajZ+amiAz0YpuvGIz4Z/aPW2xjt0vEkswBZMO5oK302JBlTVy3ye8eQEs8R+6XltGHV6KyK
sy+UhcekLBZl/CpISygTNqW8o5JZl9eDUgCblECiTDZvo0E4VdB1SR7mJfvB2aj2+sgMziMMSJjb
chEHjdnzpOlwvsZ8CGnGKNiZaCOVee6BCRFEuPQrKAjqK0+yI9j96OlznmbasVvarPlPSAz/5exy
1wqffycP7Pri63/U3wgEf14I/v5z//Cu6j+IzLHzu7rUyUVxzv9DG5B0/HQyAV8ELo3QFEPxP8UB
Q/+BZw45wWZViBXs6nj9wzan/6CTFWyqwXke/hB52b+x3/hzfoAjOGYZB+XbJrKBQe+v0bcOxVGl
ihPkPAiErYje567BGkDyEJZZatxacbaxZwciGE/w32+Kf12R83/45Lgw8LMxw/OlXPc7/zHyKasS
wJhJ44wUdxlL9U7pdxJPf5dFQ7TrW7nQYBi0xuKatcnMq8vIkQP2JNTuEpZsqvUnvYTA1Jt5ceDR
AF3KkF/GpYz9JEla+cA3FgKqZoFCsnKgSEo5f05UlsxwQwAWlr2MQ6gzxHMnq7hwbTDR23JJ1Z+p
Mk6zV/famCDD0vYJK0WtA7qhGw5VHQ0RUeLclkuZvolV5zwXS/jO3D6e5idQeui3hfEuyRXaXaYJ
akI4q+GUoLyawiXVqunpUIyTbUzOPyLzf0vN+2+6ob9iQ/+1Wneqq/fP+k8i3fUP/L4OrR8E/KBA
EzU3r/2JGgvD3xId/4ZuIYj6uKG4pMh1/PMq1LUfRH+vJU40XRJuuvIl/5Do+FcodBrxE64hruC/
dxVeXbX/0b5KypisBxegikwIi0H9SyKU4YWj6QjBq1Vve+ga/nC4NXw0uTDxMn/cnhbLHzi7xfe2
h+syqPxyA9f9si7hmvXetLiHp3hUPXBHG0aQgHPG8sK+bD9gEfKzcHoB57EfA7GHL2SYe3nwZ9vt
z0990LvlttxagR2u3RH/iNtoQWlu1fJJXrbIMSwbse14a+WWp9G4g4Q48sLYHYajD2R5DiMuzTfD
H7zbgVdxO3hRAIFzk+yQZTYcJ9z6kNxqk2cux+GQJu7gPg1ucpTP6m2xQwDYG+4YqvvmaG7UDUC9
14PkF3wQyZef9W23LwL1Iw2jYNg+TZ50j/HLvX4GGgytC9BB7RiFWhqklivfja/qafAG9zby+kC5
YKcx3Kf97dOT454O139YvO5Y7PrgTffIKbndsTsCytznnNvdQ+mW7kv48BC7H7OPXOcPQXnHvODm
Ty0ZVEoh8aIdoDRBRrL8lD2H4w5PSVilvsXHtty31H3ge+VmO+ELfm/2rU/HpeDEIwXw0b2iZNwJ
H2vikb3HeXHI+Dwq7ART00s3AJHcIZ58q+Icf9t+rht512zFQc/8HA1BCxU+CX/uaNymNyDuNv12
cJWLWEc37ikZD9QLgO0BXFS/N+0LYlb3AjPGt/30GO94HzwRC3MN33wr9kyoGgFGNnX4pb1qugEq
VNxAmZR6L79tPmBkcXscvpqLgoLwZYTt7bAZNoUvPpHe0PUOVcqPTTN2bzNgaQmvkb/ws6aFdf0a
TwYngY3mZv0md53nipPB6MqPGl8N37jT6BHt694Y6AgAJTu2Isnupkp2r928S74pVmITbbJSDOMA
8MYO7+mxe13ept6dVZeRn+IFp90mNLqNsS9iX5k2rexbRyTJcXxeAeQWZ+c2c+Frbezn5pQc1ZN2
3x2nzfBoWjfSh/NBRMKX7dRjByN7Gr+Q9/k58aULnnEvk06Mz7LHCF8j0hko265se/waWmI5Q6vb
TEdrV9HyZZDvgz3mL1UAQl/rd4y7iG3DN2YVtXNZDE5G2DwM79d+2aO4EJvvUAyXPYbEmnnej/bJ
TbbLjljVhu/olg/pf2Dwcm9ujntef+vJ960vcQuoZ1ckbvIi1W7zUF1dLV7KdunbfDNP5SHZOLvI
ZufsSQEMjVDiDXZ1HEiB8UmrDu8BZeMngYWZGuUrxOy4umJErvUlgl4vvOtaTvrPyk3ee8arj2Ya
3cufWeiymXXHzbDVT6PmsdJjV/bJF+a4VZiEQ3izbLHd0St1wJLLd4edKCChs3aJHqUw969XsKw9
Ls8JgTXZ7T94XRFwRq95MbhvWN74Et1mN/Fh/mnaQfslfRCMBZxFwKTXwnbeGpsqfoYLpy4PeJCV
7XKqQt0Ll2AJxtQVu9W/NKFx+IAAfOKySQ/Zz/xs7iUOb++Vr7j5V4Q7M5BpXHwtPkrJ7bbq6018
ct6xr3YU3dyod9pN6rBXZ0/6ui474Sm32kl9tY8NrusY6uzgfsoUZp/sS7B61sZ+iVzpVB5HD4/9
h3qz0+42OF/Pybd2tm9Gj93BvbY/tzsaL0J86zLWjHzXwGx70ju+oO7cQHLc5j635eD9PdlmHER3
snufbOubfRZo3nPQuIl7XvzAwA8RfKq+6gMr+ake+ZUr+/pL9f6qcTPHlICaF1Ih4U9h8j74lWvz
O4o3B3NQbA1vDabjWQ0V71y53RNJXP2y7vkS3JQ1xq4+Dr4I7Eu9k/lPsGS5LHk807dYsvDfOJsC
ouHZ2E8+L4j/PR8VD3N1vcVP4Gg7vfLyk/ma7/RoL74Nw+WXxfcryN7rqziLJ9Cm/aHYYDl4AmvI
fZE4KE1ix/aI7R4bhpsU7vidqfveB/hGX/nq4ZF124G/iaDc8cujs0GYhywB4XkvGW50KUofh6ey
GZZwADPtmq6xgR4s0UFATxdvT/mkf8Yy5edGqAXxjbF5lU4KX4Oj+wQXMDtseFf61kYJyMxp74+Z
m+3vve23tKsGXz2YBzt8PFeri+Uzsl3j3fDyXcdz0zop53zylhuAx/4Qtj74/c31LxFIt1bjSW88
Y3n51oZFffxQvRM/7VkQHXlR9gvb+fN0lN2KYs7JTU5O+0YtoPSTQCUBRBOAv36JglvHNyYeX8Vm
SS9jvNWJa/M8LHjJqM8cWXs7bKStNm4dXxFg2uq9SdHJr6npbw2Q/xfr4P9CFjX1mjr614PjfVGP
X3/Z7/76I79HRwWHGo5+mSlQs65lrv8cHeljZzlLQx+HNCziQDb+1+hIWMq6NpfTKoVJ7Zoy/Ofo
aPxgyuR4R3ca54+/GXwCyvCX2ZEjJSnH66oYPpaBv/Qvvs6VVzCaA+9Xul3KJ+3Ks9TsDkkVKZOw
AzEXHudLPC707/5CYRYEwmvP+IXIjFNomf3Yok0YV4ZmsgyqEmiVpZ7lX5BNceVt9nEFelNCeT8D
vAPICTEuVgEo9i07Ak0F2rkopHI8XfDYIWWS7Psr33NQ2UqBqVZZI+fpY/wLBNrotUjC6RcgtNWB
BJM9cBJ37DTaAZtfONFxHWeQC78wo+kv5Gj0Cz/aFxob53ymJNDPr4TSIe7hF/a/wKU47bHI0VDJ
S68ysoSK0bYIgPZa7LXa6A7sasCgTu3kvHW5Teoj+gVKJU/jrLv5F0C1tuXlJ+fQecBE1CvvWV2n
p+xKXW2v/FXrF4pVjFcsa79UeKfQ5jBcd4oiWUHzC+NKC6/sbKyBVZ4rN0avBnNXCdbs5B+QZ02u
69ZprNFvV0jW6qq3d1o1M9e0A3q6uyw5T8VB03EN2k73UqLMvFpKbDxZMVGSvHUQpsx0ZGs2mxNG
MbanUghAAbRlO2dnDUdiOg69q3K/jYgjNYA8BSGx2hM11sO4P9RMI5rE8rBSyAigjbWNdLGil3K+
YUV3iPDMwNzxCZ1veRVVa3qtnmK+IWDEXZTjcYhe+m4n1a2sHGuSW6O9PqOsc2ig1eEM5oBiTpCV
zIVCLS040eXHKqmPNqQPz+Dk3ijtxVhKD+7tSTHExizXyzwMbHycPanPp6L/yhqG0hgma/qlo1Bm
sfxC3emx5LFfrZSRCczw8KPdNNopIxrlpGubKOlf2vzq0MvO2Og3nd7ecvkx5tiEX51q05aLp3CM
nyxIlfhsYobNSkIfmwx8SVGCdtscUcW6jUrFFlVBR4EQAs/2Xhb2LoscdnCxUB9oANLuaXiuPzO5
32kzb0FIH7OfWAW7VYIkD9FoAarSlWCcZOs+N9JmBHGTdIS8gI8EmKakF1O32O22w7eadyfTzm5g
MDWH6moGHKd+euix7IHODEHR7Wne684W2FAdU0E8tjvhHDuVmkZ9uDFpJUs14D668+wo7/JyXnTM
fjwiANdO8rOpyAGR+eeCbWrZ8TO1oAkSFeAYsxYIo6y1glQV9yb17fCU4dAgZKKTivXN1MfbaBX3
mjWFUgaePMZB2mi+BHV5ys6FaYS2w5BqxZfekTxulqioc8gKKExtHqWJHM4TLGYpO1AADWpcCqnC
+qWMOz0gHLnaGlo+BDqvRWeFXov6fpAek+JTHaKDZtEQtryo4JmY+D8tMiNyekijIuSSZfu6TZX4
EyIxL4vZFkNmheQ5vsIcYgcXeVZyPzl4KmZIGInufEiSwwKYgGdJAqjG+2awR/Cl/BYRBhBJ1z5Y
bYEGO12PGWQlLbu5LWcrjExGy9acNNeoXkwhjiM9ADYkLBrnspBueHUnOBWN1YrQKpCWxtYf+cpM
mSRPpXhDpnpmNH0Zw4JQpA+qept2xuSrGvu/Os5hdQMmnorjXLbb63saRni0gWVcMPXnZaikRn6Y
i2G+owYBrPr4akk1K9RsPC2ZedbW/Jl94qYeaVu1VGnT58POWO37cl28sZ9CHHTuul7kNN1D2gtr
+Ly1zjt57IszzVEfTsJ4paxo+1RLsX9ti4pl67g4YWuZ+3zszHAFTC33LyzZ39py3lpVmd1f/XbX
EmZipbeNlZIZPBqpfIxze9OMxcNcW2erIh7o5os1Nl7Tdvdg8+9Uadrptvif3J3HktzWuqXfpceN
G9jwGPQkM5E+y1fRTBBFB+833H76/kAp+qiSOqyjO7tNRSgoUmQiAWz3/2t9KxDdnYb9bJ1ED6Mz
nNsmO5bydVgQlH7Xt4+5qy6D9gM55vNstg/GePRHmEGt+wx9Y1NzDuMoURoSiUcGXr8ep1Okzi42
nFZjXhZpcqvS5qxS/UxK4d7iuEiG5HZu7uOaI6ejne1CIeO8yY092QPnMUafklXIWLuyQDIUuRs3
ZbudSjeoXJ1ghZmkS9x6Q2tsU/iB6Lap19AOlDTQUe0Y4Y9usg+pl+2T0Q1PZem3r4XtYJ9AdeXW
zS3LdLbwNUktHIZnayxwLDV4ruFjQdglM54d47ib0nanFrVQbu1sAM2ss0reJtI+dyF5LPpZjO3a
K6utHAqovqwAKRzfvlgnsbFTWf9lcWoi+roTVYtmRW2txXVPVdewvyjj4Kvy1p1oXEboeu6Aim5G
/WR5HAbJbxZ1vPerIkTJA3/g1VTSzFYaUYdrYFW3ZNqtAFWt3VmnI153tAo0MihrAr7EqZ/RRZqW
2syc3WeZbBspmW1xa7nFgYyhoI+cp9HKjQ/eCErWcM9amRMrW98WfQsavjKLZ0jxnzwA4Yy2r42r
4eaQX1Tbb0dIjV+yOaTmYFlIHQg9CD0v6GZra+ZIyMO2+kg2zrikct7NOIg3s7ojLhUG0arToTbB
adKqeF2zgs3mhHZNMQsmr4nTvhqhxVMGoO8ZF0NOCAo4i4hKbaRjNWs3OkdAiajL+HvUKoE2+Bwx
ko+t5vKQsjPkGXFPs4wj84uuy05DRe7bN6pNWfwbOw00ubVbf81aCsLYsxmdNppZle9nkxSLyDu1
ajo4o32Z3PaHzQqXCYXyrEFZZSVrex731bKsZnjLvVvRfqBpTO5D/awm4xRVNLJIVbyX4Z0XuR8m
8NGN728L+O3T9MUju4R8genU6HWQ2j3KmngH3PqY+tFT2lPRMoA0FAoFGIkNa7QoDfJ+jK2p/oHQ
na9Fi5mSGmDbdje9XETjDJ9KHjJs4jTQOF/5/beI5gKdxeTSef2xktFdWtsu0OEMdu0snpzI4ywe
D+ZhTJpxXRDxgon4HJnhwXRPXWLvFlc6kY3ahYhR/EtEl/m7Xgz6XdSy7JvI3kWg0m8VNl3WbjRM
TrW20oJ5d3otHE6oA19yfsxTYs0yMlmyz2a62JPLT3XEIdOfHzxkuOb82YTbAhpp5ajhPgGDl1rI
c7JPNsWUCXUX+K2bxiuJQz7nkuUABZPu7R1bfOudaG8wyWeDADTNzpb2QpKmrHb2mqLx2qVWYSfl
1i5EIGoHq+h05/d2ILWQ/m28kp7D2ly9AJmnI/5J1R8WuSWa/KS4TTTBOmXQRLW2i6o/y6pVvjiP
lVYRr9S7SMIstNWN6Ry9GOu9VXTRPjEoL6DUnge+6HxKPPdj29iPo6GHH2wOvl6c7tmZ7FsbHJTB
qd3RArDPQYRqwEK/UpTDto6+DQY4n5mdLptJIG7rZYGdzHk7ciHQf4ISAY7uOLyioFBnXT1zNgqU
SR/ca+9Rn7X3oM2czZBw1FC0h8aabZRszEudGS8D5Rwr2s3V7aCfilqiGSs3RG+uxpTc3PqLN02B
E5/d4XWqgtkHTd9RgkLSVMAdLb8T+XrIituujo+2JGEcyMlHKBPR/Tya6nsv602TywDCOio+haws
qqLAjDhGgKLEGkbOGKXCj2Yj2OmWd4hbVqScyZdkbJoD3a21Dzuexg+Y5Vm36MD2lIOl+UiQI5ui
TZk1+5GksmLScOHgGqtS+9Xtdrbm4/pfl9O89kf3W+e0m1nTn2ycEr6qgWU3sWRRzmvmN5zcYNx5
km73JRH+ejLMb7IfxvuSeiLoZVyw1naOwqPlfre8+XPTHlHsrUMSNIrhlHrxZRb2nqwK+76cemgV
p0QzvhcumxOiA6YWAXzILqf0OSjQvSKioCLjQu0NWkyu3gTY54NlK2NgoliMMX1sbMcmfUom7r9d
HOLpy5hP+zw1L2nc7tyaYkVu74b2e4TyzU7MjRN+RXl2K/EjQAkAOIqPokeaVpWnyM23TovCIy63
Ynjo3H1RPHCtPoqGdF3EeFNYRMgEuTd8csV7QfRmeUkpjfSeu7ciVA/DD5NC0kBpD47GZYj0s8c8
eGMV/Q5A1qYf2zuRVuuUJCS0HmmQx6a56YR2Pzvxq0AV2+ijiSxFZMbKBBwPtw/nhQ+ECrXDo6nw
WLukKU3252kein2Uunuwv+EBEpUkOVG79d2enYxOWmD6MXcfcmKmiUpaiwyxB1AHKr95+2riA29c
D+5Hsi6yI1GxdyGq/WBQ0B5x8kblsYTd70XlxawRu8Rgm4Uzb/kff5CKCdMBj4+5KWwgonGm34TR
CxaqDSqzxISM2TXpJVLa2pwA+jdWt4OfSXCjAQwo7cfPscdUbZTtXrHzKywKkvprBodin2J+D9pF
5Kf1bGfM8slgABccLWaIOZsRuBihS8Mxx1CFOd/HLczQkkmyT+y+2/t2RxKTnT8WRDw0Ad3KblEQ
WmtrEhtF9uAWcRZVcX/+5mYUrSuwAEdwEPJkuL25zqNK+675XhskQjtnWfO16cKdaVCh41C284nG
CBwvnjdNE51IEiEaztJwNddYrRXp6mcNB4/b5uVu6LfCQUPUT+bJVvrBQkQDFvPSW+2Hcqb/lFHh
9NDAAjNZItA0orO61yIadi6hhZt6JhIJWDIRT2tz9JFDFeoAlWN4aMzUQQW5mRLydtx9XhebsnV2
s3eWoTWsXKdfG2w9rVJ3Dkl9X3e7Pq6dYECuTOS5M/c/VHJYnl+/VV7NX0LyHRsTo01nRZsG8Evs
+6idZI5MN2kaUgmSPpQI1azQ2M/jmGLg9/U2xHVqo7NIf8ZvgDTQnZUGaJodlfL5Q0SoILLDsWXd
9lXBUSn/GeiRLdkeQN+I+ShhUJGe0IjpIuclCEQz9e5Y/4wHIYTD/xiGAgdJZE+hvqNRDtpQNk19
OxRTrRHPkotz+DN4RDJ4k9UofgaSLNkk+BnY9Vtpr+Nz6aXxOf0ZZNLJJdSErFcLt2xVce7BQivu
2Q9xxJ3VwKmSfLn4Y/ozJAXhHHkpTg3y75/XIf//bGRT/fttPfInD61NyjfN7J9/6M+KpPFftKVp
TFtU/kzoY9Qd/2hmC4NuNihvfkAPgjbzL8sszWxsIDCOkZQsYakLWOhfzWyPEEW0EBitXSwn1j+R
lFj8RW962YKKKBUQ4VjoS0x4Ufz+19eHpIy6//O/xP+WqV0aYGdoiKKGp+I9JTsfSS6nZ3i31UxR
HBk0Iv50uCV3ayea5EDIA44QI3vKUwPF6PjIforz+RQ3Z7TBLyZi0JVZzH2geV0exH4DEXAw24OT
03zOgbdvumaotnGWsh3Twu+5MWLYHcwU8TAhI5Pu/iBEj7aHX+w9v/zgRljMh8ljN9iLx8HRQR1F
TPQava0BpJhng/uL+kPZfO6rCDWWdKgUWOFTMRi3//w1/w/K7f/ZSPifVJRfNA6/KcoPr/mX1/bb
X/UcP2URfwwB02QIYNuAPArYB7QCFf4/h4D+X5aNLEM3yNEAn+/y+v1pufJ09BzUx0kVQfNEWR6p
x59DwEWnhR0L/A94BB2i3z9yjb8VNoHe4dXnzSf5HW78coVvR4DGBK+yTgcrhnvyVlQe48DVDGEi
1y5ICxOsi96WmDsarRU+FXnWhkK4H/5yw/6GJbY0Jv4yEP+4DPRhZJdYeOW9hSzx14FYcnjp/JlT
CYTJOFuH02T5h4pyX0gO7xh+TsBIg91y6/xj3zjYW/vWT+YgdTIKJoQjhbcsPa51wHSN2t6KI4QF
WUsnSp+bgW2Fa5XRO0jXK0g29H8Dw5xYZGFcN7ESV5NHmiooDU5lBl48QOY1S2QFMDpvKkevT0Nk
cKzKwvihk9D1tT51DsDTMwD8ljhFA5pHYsVwvrtx6LV/9MX+rVztKqHgj0vj2nREe2Ciualvb2ev
c+uEJszAHkWBgJhkXHKB4KnH5rAl+fI+VYl5KDuDZDJNiH2ibNCGoiff6PcP9u0E++eFEIuyuAa9
hS/89kIyzjCzaGIrsJSvZRwJw/L73Gr5HeiBcRs2HqqzUCmwj0QuvsPAvX6nlueD9hAb4QITQbz3
9rNb6MLCW/hOqBbhTJLQh4km6VN9mw3QmklgpW65qhoEDr//0n93+x2bbyssl3HlXYMYqAmS9eUh
TiqjCIWSNvkIzjl/7zsPHNsKaGaLF9sbV+3YWw9jj8197qfiHuGfX71zF8Qygv/FUlkege0aBkAI
Ck46g/zqNXWU19rK0I3AqDVJ+d3V0naD545ExUrHCbKBGFilx5aMvB6W+pS/1kIJc+3UTYTR9P/N
i//JMGfWsvgoxgziMf7japgTG1qqMOv8wGusmQrB0DVbFKnhJeqzCNIui+SnBOcmmOQ6v0mscH4e
tKR5Gmx9i8aeKrUxzPWn1pq085QmyM58Ld43SoYffn+lv763P+dFsQByULxaV9OiTFI7SqDQBNoc
L+47ndTZxpkodbbRxcjD/MbqLetxhmW8//0n//rysL3RgXtwnyyC1Z2r17ZqVDi0TZfgiNFROxj1
DH+q9+nWjFqtf0qKzvgg+lz9yPx42k+Egp1AmCbE5rryjwX/384ji+L37bvDFXh0VXiHSCfHmPt2
CPUYbqHFI5pvkoRmVQYbjaFaMa2dpZmrh7Lwy/lI7FyIvI9cqoM/NB1MHhyU/kZ6YjHbUcY7lY0G
uEGE0aYqcfZtSZFdkpFgsRBXp8/irEGTnVGJFJOExF6BybJcwrXI1ZoQgL1zh38ZEaicWWMYnUIw
S7pXkxJeM8cmMG7YWraU+6Ef+72ANr0e4xFdWIN+DS/DjPbNSL9Ow6DtPTGhUvz9VSwf8mZYchFI
NhFbA2pZfvL21jIlR4lTTf3WwEHAaVACqlwNeiouWIWey4KS+u8/8G8eJourCXqdbfOio776RJNO
cC2Ivd0SGDR+0k0ShTIq90+GnmPsbBI8HKiZp3Ojqvrs17Z+nG38zbYh3Xs4Jt86Y8pfBuVQep2N
9KWunChwB/sUi3lB4hddsYeoHSGWsZdc2ESTIZV6zf36+++xqFyv7hzfY8lbY+0VbLSuFjfawRZl
3XDYyo4Txqa1dBk4Vd99tLSoOVVisPchoYlU6KJ6X+MG3nRF5T6OXX0/Wy2GpzhCtxIazoPFskf5
yCbaITO92zAzF1ep476zHhjLnX37rAFsMectc5+D8OF6GPkSFqhsx61HYDGInBwEaTX2NJbzGdxM
bOwNBswBk3IBHGf86hOeezYqTDld1ICQwPWIozFUIJ08R94aRBBuJF1xvJ6hmj+oaqJsgQThNp3k
s4u++zC04UUz0xSGhMsSq2vDcDNRrn9nD/TrS7wMI4DWqEZAwF7PD4bEy5iWYtiGvT5jN9X6YDCH
6pad3AzRwkrfeYd//TzwBOzjkLiAKrDMq/XD7k34HiGCPGOayo+m1L6x6Ui6TdOOX7B1yuydxfNv
Po9cBI6IrAOLv+Hq89p6KKSd9eM26Wzr2cPh/11Tk3uy7Sahj97Y70y4v+4pyUdwTLD0jk7kjqFf
vSlulpK2rUfwazhMrnvTxYjaVMXjmJAQup4H90aLWXfInBkCa3QFG+G+pE1DwqW46zF+PZnS0tdS
Ts4769Kvo44r46js/RSYM7DezlcjugytS8Jp62PV3YUz4e5RGKPZyZ3+ZpKejxLbEd8lrb6VaZRd
8PtR/3cf7yFp4tTjWYz9q8mragorNkCWbxVW1Wddq8Vn28dUbBU0aCV1IPJW5DcaNvURT6b7zpe/
SgxhE8Vz4V/8ezlysXt5++0hQZZI++xx22H0pMjb+/ZTa9XNOm9mhaVVdU/+ULp3JHceEjpoh1Z3
h1tztr1snXomNcu+DlFXp7ncIQ6Jnv/h3bE5QRKUaS6haDhklu3MX+oYDrDFsdBhvDhsBfattUB1
o4r2kNE0H0fb/OqhYXogEc3clnmnP/7+03/dsoDF5h/W1MWiwxB9+/FJ11QEjtFbSik8ag9a1VfP
IwFP403aMaoAylDrWxNaQG+ly7oaMXlUtXshUFrhIe3kP976c0F4kpZcOsfkW11dUIQfUaceazFP
jIv4WmLax0YjL4TykBgs5LnXSuvw+9vwyyvKhzJG2PBTnOJloKD114dQKCsk8AyefhZ19KJTfxA/
pG2r3Vw4LsSDsfjq+qXYA9ni1yqNNO/fX8BSSXi7zpCMZ+L+ADJH3Ag34O0VTPHoGPHgOMCnTPSj
mVQqBaU1JuVhNvTm2IIMKw4zRNAY6qE5n+FyVPAJpIBgWKZNuby8YVG9M3Z/WkLerH9cl8M+njPR
8ljsq8eROLMhhdGjTwFnSoE8bwZ7TU+jhBWgg10M8LtU05oEeiyNZeUU8NKGDic/vRLnMJX6INaS
eI9579Pu9rdlNnN6MBFTuZtaxfYjxKcURwDwo3DXjQZdqzLWwAG8c3+XJ/j2e4C8o/ZBUIPwgFxe
3d+2KnJR4xzfIjHAg7ZUS5BTpc1i8B/Awa7CMrJAXJmdBF3ie9OmqkrAEW4GBTWYZznL3ZhE3a0o
+ZPrmkj3emPOuBjfudJfX0VqsLiIAPn41F+vz/9u5cg8oSW7JXUHJ0c+2wfZ6x8aI/cvuMfyvdeI
+YtdV7vZMZLt72/TL4smGxw2aJDtbapeznWOm9USM5wlZD/QXNEesjIa7pzY15ELcHigzdDc/P7z
fm6f3j4Wg8MJ1EWybgAUuVevFwWGzhExAMIYf/yXWjOnHe52tdFSSz+HpmZVhGHZ4541FYFz5OtB
NmXVwciZiFxNFjeVIinLhgh4MgtyfLHVNVpQ5lRDikh5H2O3xjs8d+yvZpp3v796Yf7yUiGJhRCp
wz5i4b9eWGO6aJreJzpJMoZ3Y7a+/yRKE+ljJKIXYLtk1k4k6KzDZJZnf7bDtQBDt6mn2qV6ZKbD
tnGyqHxnz/ozheDtTV1SSvhBziqVe2t5yn9ZUlpKJlWt0OSEbZTTBWTdm7F8hfVz4lhh9WGyYn3x
h6DDWVvG4FQB4hjnLJXpHqVNTxwXMGiOVden7cWfgZOho9Xm8TSSk42Ur00G+1wb0OXfuZ/LILy+
cHL9mGgdyh4om99eOG+CUToDDGvhTTDhG79A0ZP1DoEIrhN+KmWD2CcUpGcHaDawhaVCjJ/7riS2
l6UaGYetDQKvdUdja0Wx3d33YAHYayMOxb0h6HLHrgVx6J0L/3X2ZrUyyPAl6oW936LD/usdH2vp
AjwUaps0urXQfIR8tTOkJrkZ3Zcgo7YFwZmfrbbT7iNwC09eBSFp1KfyJpUM7H9+OcvRFBAYYC9i
nq52XNIcOHWw59867jhvSX2h9WlMybFy7O5C0hFtyi52j141+scKMeFNLlRx4ScH15ij0ztX8+vU
azLjOrgfde6Qfb2iz3mVIt2e2OEk1S43wzlb60VN2KoVh0sZwjiZUdZuJWSJc+S0/TMiacB8Vkfm
FOz4NZJgdVdZJmLMbsjf2bb/zQzECQjiqke0h88kdDUDGcAOXHBGatuGBL5eKsrXK8J5k/pOQ/1Q
YalNYveDNmtyBz9i1GENIu76nBBXn9CZLzQaQpNbiQv1M2rJoe3UzsYLUXiv4cLHxVEZJcF+tdss
ahIbgv02VwnbzIRTy3u3+m/eQyymy26S4ggTwNWX8WpUiikKoi2yQBr8sdFyDIWPOKWRtuCEOnUx
DfYRAGeeNO7JHWkazh4WCR66nIX9909+yWq5Hs9M6YJNnE34JXjdt8PC4enFPSeDbYz2+gDqqLwp
JU8DzbyuVpY0BVkSJnBVfA8w8mdJRanT7zyCgrdxM+h7KUd4QmTTuZxMIkLBq9hs4fsgKliDchlp
ZJu99uTawyKmjdPPpAZtqyiVX5JqSj/lheu8/P47/c2czxHW4NsIm+Elro8TbZrNWtY6/tZggN3G
IjMvThuBqoFs/zq4IKKjrKlhgCUzjY3Q/55E4xceRL1R3Rw/SB0hyX/jkjhg2cxwS2XsukaRVnTV
6ZWH6Gd6vKZOV58T3tcVZWW1MVCB75w87z/6rEo3zAszwr8B82QrnEDxVW7BNf2zSHUOXVSsPY+m
MacbKmTXMxBt/WbShRtu0R04H2aa+BsaRdWFPf0QgBvTnq3O/TNU6d/XPH993yj58q7RF6NzwJbi
7fuW2enQFx5nh7iJrB2FT2Mvy9zdpV0x7UQMQQpvS/UxITr5VHe682M0s9fYJjJx5ZR2tcs82V60
3EcOYpjlyTY654Y0uIwYN2ERTY4yd0fEjwi0VMsPqqzDp2ow0icWmnOnqdZ978n+LBr8dUUEC20v
A9mls0af/brqnhGAsCyJOlkPDQJPc1IOmlHaBk/ESRCUqg01an9JRyLaMAmjWSbBwT9MhexMBIsc
OVc5OnmiRwpzrF9KEGXRxiiRlwRTN+jGzaybgL50fZjaz8R3TcFAO2KnyrklAiY1rGiTlc6TncXz
xxBrEq2XMnupFsBJ1MfDugEyW260RsgaKFrO7j01G8RMIcOE8Gb2xz17N2u8y3oBhXeO3RFnG3Ti
z4T1AnpWWSKoamYh5pkOrkEwQMQClVagOEZRSeKZJSbNR1VjV4s83srBrVr6eOMaudauZ9sM77l1
BCqkaZt9b/vETLektwJez4coGk4Du5xwb6BQbzeFIbuOL6j1cB9Lkd1TyGl/JIYBM37my22KcUaW
R3tg9NaNgIGSVF1zY8VDigir7ipzXU1aN637Ee4Kgi27EesUXwZnBXPWTihzGnQyVu2gaTIcTkva
iFK8gl5drnuIjzdpMSNnC0unb/ed3QzAPxSYK9NL0bqGkWsFOgalW79D73cUhH4nQQZWySHZzMN9
HDeFHu5GKWuxM7Muf+DmMR222XKjwizC5m67GZ6dynG/FRBakAe9M9csK8jVC8l0DkaA7TpHQ/uq
ylU3TlvGTOlBQTzIMdWzcqu5LeMFgcXFVIQAEQO3xNayiB+tyswOnB/FO8f1X2ptfADRqkunxaHD
wXh/O9B1q1UogVUYzGktD3kWRscytfUg95KbqB9LKLbOo9dpCdXUqD0VE8Ss2fW1HU0RP4hQOFEH
Srrvv78516enP66KPY7nOPQmlpTAv+4C64bZv1ERGTJzMX7Ps6leT73b3g19lH+0o7za/v7zftm7
MMNxUmOBxVxBjLJzVdirsyEunXaAqgAkEPZemB1bPc4/eQOQhgSe0L0PN+1GkaF0gHeXAKSMh+WY
JRI0KZmwaVuksXpx5rZ4QLWTPtpF3Y1ENzkXveiZI5pMuZgRAJhZeifeS31nSl4u8c37xMZQOAZ7
DbgwbL+uniSCdbs2+jwMatErJ6gst/UOTd4QRUgKTk+UyhzHxxD/Q7eD1KIeG94/4sl6pfvb0Rbj
ZYoIBttlI1rijRg41K6dPKk+Ib4ewR5jCwB2mKH+Ljv9Ncoy9t1DiSFg1XhtWW0SvZYvbWmdtHDJ
IQzd0Y6PTde1Ja6BKp7u42IRBlYGwteVqt3yY+yokYlPdnW5o3gHiDuq9STdd2Mku6BKp5A0n36o
1CHy8lLe+WEIBSwtPFhsnK/9jaG3guyxNqoQH6uh+FLXRPZu09zIyCflJPHF7Zsy309dij/M8Vs2
jnDAMds5iVDWMQUJh+vfgw+jMkpj0CF5XhTt2m9MELl8ogjTfonbkiiyuo9ijlNxIYpjqcoSTOlA
W49cLdO+yT0TIbmnJ4gy0kGNr5Y+F8bWmlJiBaDSgjzonaXBhNKljA6mhTdwjRUYTQDQPQnEofFz
DD2GrqP4m5SNsztPvHEv6iQvj24ORfeStkVvwq1W8Az0MbwYBlP7rNdqudfGQ1iRqQMJ3gT3ANTd
+sqK6N3Ztt8TPACodWNOpebTb0xh/+qFuacu1jxapiy1fVgpzhJmamf2yqZQezsCr5rWpp2RXwSi
E6YFYlhc9onm33VphNErhkCGT41sVij/hAw8lfhOxgBtd36nVRKEr4Zr5gL1S7brBN4uwCCn7Pb5
lNop0ABXa4Ow1xzywuHuGFt+FzyHHVMYXvWppfJHF4z9Dft8Nz5O3qIgFW1UPiKqbopATXnXPCG7
7bs7FybXsEOMO7bBXMXatyzl7HqIbNbMYFad5QQ4TZtnLZL+sPWbssRQVRhtt6VavuR8DRZVMrS2
7Qlq0lwF+WxhUrOMLEYgUXWwAYFE+GNzh2w5F2szmctnP6W6hFecm7Bx0YC32EzSfldw0Ie/0uKY
2tVpOg7nYcgEvwnqraWqF1XhFui5l26h5uYPZIsRNWeWybyxiyEr7zoh8RylXq/la32CNYLbh1fX
GHs3upSWZWCOUVPyUJK3DnKj98LpbHSmqh81VTto6xib4yFpXbTVhhpnbTeVNmYhy+td2mPY09Kz
mt0QPxdkXL61WU858aJZHu+EMwybkYJ+8T3Df5Ss9FGPrWNRo7dbUx31mr0/5P60FkS8mMhxG9Gv
DCqdFjK/OuvXIwVZdcurh1WlGMkUJHc3b7cRbHx363gtQqpOePW+0MKGSZ1TC4c8zL2jYXVESogQ
R2bitmceJHJn7th06DNtwQh4if/YlrSR75hQhpnsJCS0m0EtrZiRLuhTPhpE/WVe122iqCcRbBCs
m5da2BnmsIitLArpNsR0OcdAVufIQnBIgE2dr3MjF/Y6sWb/seh6SxzLYrYfJeGn3+y2r5jeqgE8
sW96ZkfUMkzlfRFadNlIpiJwuWlV+8ky6txeY6Mrm2DoFvipJnLcPiyn6NslHvHxoBtp3wfj2CYv
2dh730dXN1+srC2bta3ZskC/jizghJuvAOVSjJ4dRHNZsmXuhw4YZYJ9Z2W6RfolrPRRYuyouheH
dm+7Q7wxIuqdNKU2A/Zxb0eWXRETVkiU5l3MGyPXvUXU8r0b80W3iF3YMRLJDGowdSccR36Wf02F
pxWB9DFpIHXAbn6vyxoAkRWy4yOjT4x02xbtPyiX+LNWZKh4jD5hnqjsmN0KjfVWBo3t5Pu2i1zC
gfKeoU4le/Q30SB1CenFk/d608tn1bWhXHdDJlPgCmlXB5J6gfHsm531g7trl6eCA5YRdGySXrTZ
0jAFYZU4k6vVfTfNtqPcrAYvD0wXZOqBnC/k+SqJW+chsn0t3Ni2PRq7aWLo7yZ2xAMhBFOEZ60u
7MU8XJoHXKfTQUvTvD9kfVM9dtQBMKA4ksCQCftUz0uJIXCba0swUeSrIts0rmST5ukdFthmZp2x
qaVhZhhip11RQ5KwCFtvimGqV/Ymy7QG/4/UccyFUe9BAyENd97EXWQdzdYoyqPG7nRt+0XLvS9V
LXezUVhEx9S68ZS5VZc8gm5kKe+JLWiPGBaU3JfsTdmxyf6p9vP6RPsZo03GGA1mJ4UKExfOxwE0
+7TLdB3T9lx106NrdqCguwKP4S1BHiP+LFIeF66ixRRLYKmD/7uRE6mJDY7IjczamL1fWrVIohod
ZUYqJAAcxy1G1ujE+BD3fYjUXUF2O/EeAIWv7Fw+jIMbqjW57KO3QoWXt0z6E1YkMZm1d0/vYKq2
k6j973HqcV88o6FESX0Y0Io2Woo8yljwt+D2qQ/TYE8nNQxjv/GW2QvsdsQqKNkRYAOcMdOvRsIv
j5XfU/ueRyR1m2xs5mibZh7oHMkvmft8sEAH+W0qjsSPNFilxjh/mWszT08jde/5ANc3x85lFCNx
eHSmj4nM2euQVlXah9BRqD+0xUvp9yW2DpfbepMhLkS+XJgGmx+2WKfZrTiqDanbxxuVKxskEcml
J7yritZnBGz4XNcevVmVY5KsE2+mQDZRYD6G2cRCWNIJYVeQUPACquw8IDuSAF5sSPtP0OhG/aag
bRaf+qh3vqBd82ta3saCGWrbMqUWEbXEAhqNfI2lhZHN7k0+jVO+woFMPG4wDH47rL1KdfbGUiMB
daap8nk1TM38gDVMSWL4tOkbTFP91RX5fcRo4brIusRhpikKTL2ZDzunrrJ+pVe6eR/OysCpSJUb
SR8dKHHRUh1XshNl2sUoNerlYI4Hjc/w9WKfDSAw0d5U+HUSjxT3ohnmcBXOHgF7bq9p+7TMuTe6
KKLnhOrrivpm1u9HGKjRBawFkgMSC6diLeqKeMtUomo5UJOZDlUVGfJBTWWtrVzVWN8Bc01iy55P
0+9J6HUruOGhE24hCct7y6cRFQwZ1FZEOvjKzVLFbIc7sv+wtJQqqnCSSf/IumrJDTLVotxMKGGH
famX7rBl1gBX2uaDM69d34eU4OKF9vYheYDRegFC3DeNOQK2GaF0S3uEk9MwkRMKM46U1/Paqjeh
XXvWwS1DHLaJ1mo0BD2p7fvWU/KVwqd+qZxOI1CApmW+ijzVVXcR5Npwp9dOTFtTmNjPSHkF1GPW
YHjX7H98Em+0Se1I05UUILoutndhbTlFoNEWTQ98QSd8qLC5HxCgheoCe2GMb/EU2y2yPmIEduSt
ih8UnczxONW5rq0tvdaCIbcKI3DlwlwtOr98sRJduvsyEU7BGE3M14xTR7/uNDQEGxIsVHszagAy
YO9bUbO3uqzFN9gIt9ow2CuM2n60Lgh8MsE7J6uYuKzXSBTuc+57JYZ7p3f0lWHlDTHFZcecTh+t
I3FXm9xPWWpF3l1dl2m7rcOMecir05hgoAb/50edVhngvLGMb2VfGM2JGZw6DNbN6YaoYj87mqNF
vHpJixD73dSM6TbD/2WDX1H9eE4tBuoZP3XHXrj+v5SdWZOcSJpFfxFmOJvDa0DsuUtKpfSCacWd
fXfg18+JmpeurJ6SzUObtVWVlJEEON9y77meLs+6ynS6d9g0PKmuo8JQbR9ij1v6hr22DpW5U9Hk
qWunlcmRQ6NvOjbDFFBgDNpKumblTNWuW71wy6No0Uhi0Vx5JfwmqTtA68BKyqtwaDST2V8Dufdk
a+4ckdJE8A4W4h5s75wyfXHDb6NqGn+frnbzM08xeFE0Vu05rQVeC1wZgXey7cLHV9U5UGI8BGN7
GpZUnFStKsALwKe3XVMut0zL0fBJFhnceElVvn23dQGSy2iVXdCbwhMnxp1LaHW8sjG5hhCIUTh1
mIpry8JT1oR7I1YQBcWYdb8yb2bxtZSWcR9yK3BPqbNV393F0JUupg0RSo0N1lVyubpfS0/9dm50
OTVHX9WAmZZugd9pALm0e8tKswrkyQzRofbWqTmEEhqGN3SDR1JbOlgvVT1u06XYbrpYEg37j7en
wcRktk74kU3WvrKv7D4I7mid+BtxhLs2Xwy5odCUbaxxtGLg4nQ+4OrytE8Ysjsex2bRej8qlIEY
sLLfhrTm4tpNXTGwbnTdy1hKjK+217b6YuWRMcAXyhtOI0QBEnByOUkpaa3ueJ6np8wQ8HsYK7v+
JvKh0MdWe3Z+5ewdnw2tBGG0eeX/7GojrCyxN9f+EM1eddVjVp+Yc4PumjrRsIB0bfktwnn3oBcq
b+IQemDOTW7Cj9GI1i8Jt5Z9xWDTKuyZ6A/N72BZiV0aBpH2R221WbmfoPl/nLOpnc9slNK7qg36
IM4d0cPcQgY7HITo6Gf7TJfhPsgnCeI72mR+0Bn3Q5KGNfQyCAn4qUXfR8ni8GfcwuGXrmQIJjsl
Peqnniz9OnnVDLw6a5cPzO3US981gOoITi32igoJ8rafthsBw6TdP2RtB5ux9+fy5yDUcPJWCVJ2
DQit2ElgHGviSTMszym1hZ04TjMikiacDDiS6ASJVogam11BASfv1FY74Z3ESVftMDHBAdBOxMyg
l+xE4sAx2U2dQpn66FZB1Ma8DvAl5iwf/WRhbPfioemC7zdjJ2x4XEiaBnThpNUTVVBxV3uhNd0p
aQWniDoOYuE6yYnquYr0k0VmFQEDswVfkcA489LZmoEBObzDemx4tchPbHnqfh+hRsSYkVnRiBt6
6dzHtlh9kBITwVa2BcDmxBNDYA860H2KnJyXAEXLdo6cwmeCDpEX2E+q+uyTyjrKAafMyOKsSZdR
pAeuiU3ylRf36w2cS3ktmouneoIeehQkHE8s8k6hXLaQsTBTIEyqs/cwNBvhFrlGmRQ3ubuZgzcA
JrdXZX8zowyteKLSuaA8ss1lXRpsxgwd9N1tLAXIw2ix7rvQKYOXaGXCXwqSRA91C0U38WU7jFef
pIjmiG01ZSO1ZV6TeEqYayqDrd97zSTKg6rL29gXGWUgMb/MRsb8h6G9Q++nYaXCg5owODN7Boea
rx3EvrWIyqvfRjZz8qiemDiTxPzcD6kVHrBF++feyJ4gwTSdv6qNAcOhY+O/JhOrgO5RNVHZfIy6
yYoe3FJGGjFLLhm2I8DmNRmaL31U87aiyKJsqFn6JjXeYRqbrCSRZSIHsn4KLSrmc5/XqXOWK/R4
8PU175RODKo7LdvtzLTKrqkpP2iYz2Ex+b3aAfKxX8mNvkVVGkofcENtux3avBCGzLoi/ZbnIefg
UtFPsXNAeZ9YYZp/4CUTBCd2z8504rYCElsKxmZXy9cuMQJAjb4rqw5ScDZpDkq1a5f8URCRUCbV
tokflWAqH5c2JtFn4gG12td+vdSnvAT0QIA5lMWNtEmaxGEsL7lHSvxOsDghE2cTy5s2IF7ipVkG
3oNlhnQgUtytMcixKDY104NkCtG/JFpiD94CBbKZM8nvd8vQcTY0Pnwi4BFkAB56RHK8m/xlGh9G
ouQiwsmpu4zTWBrWxmzgWYQq7M6ypx1+rEu7eF2Iwv3mzgWUVafLFdSHPAjnuCSbtDvPg3agBw5G
vbGbGuPRDWZ+PM7Gj1tdkkVk03UvFzqdiQ1eM6X7eiG1O2FSpS46amcr0ZNyQbB3uNB3MhOKaGc7
z++x6qSEwvWyvbOrnsY97ebWu/i8OL6MbEw1hHzjfY+Y+JEul6d1e++RWo8Or9XZSrIVLf4OQA0Q
i5Xx5HKNosXbntuCuJiDrPGpxAMT+TcD45tAyyYCgyOsYJZf3KGv3sSq2EjWPKMeOIocpmk6rpM5
i6xp7smMr8LXfnRylB6BAsZbFy1mfkpZshXmgVlgEGQzEFFEouVxmFu8L8vQlL9mGUi8UV6Y/6ax
b+pj25KY8eAvKzvYGlfxd6K87R5duwgfVMRfS7BR5IRHOHJ8Hp2pIgWX71vPSAC9/sjoSO/ZUKdU
bUtp7Hux2eGa8KVQiLvScp9rhj2C8jiLfiGGm5x9ZqrcPuXQ5fDVA+R6Uq0PWmNhYlzSGZqJgneb
QI5t9Xztq81h3iWV4oVGkOuIcXvtzM7iN1rjqSk0HTdEPblj9U1YeKll9QulzXYOy0l8ZziIjqVM
Qzxo9iYSi4aL1PhmqN/WrSgc2qZVp0+bap0veb8ECujjgFBtmQariKcUnAkdPuYOii1rGC7KHjyd
tMHwm1m3kc+Rq0Hp+KGx+heXt1Ow79GH1Id+k7hYhSFeNWEoQZCLPW1Oeat1CfWIrLBS925tlj4x
ZZ/BkdS0ODu+a3P2U15giWzCFoH5uFG+LXTrH4aVgcYlHLulurRA1O9Ht9EfjEtCLPzJFeKV20Qr
WY6Wc+ydPiwSqUNKzNXH+3/ntPOSJgAeaCNpa9RTRhiXA9Edrs+OOYa8xz2suwv76WA4KNeuDaGV
vewfbLn68AOmdaanEV0xfpusAsjFGpr+2Cik4mVrW1+rAPoWikuTHSkR65GRSNveI05dQeCiS80p
GazVP0RzDpZnKMu+49EfZ+82tACnwnRv848demv5SKQbNpxxa1YCyOSyBp8ZYraQGFwSY5NCV113
4jcmDgFAiTPsU4xW86UrLd/6kKeuvV1GR0wwFcoiiM7QrXLot6GdMoPQA0Gwepj74uAbA5875UTb
rnNNjeq2/kypjVW1o5SoJudorY0DLhEefuk8tmTKnyksR8apm9M/GsomcTKVI1Gwi4giHPJCOHzt
BqQzD3BYTHlZ/KZ984pcfkcO7JDmWY8KGkDZgaJz++x5Jn/FkPNhkwOk+yInhTIoyOkdMteP+56X
OjiNFvXWSvgLDIyqnlagxEPzebMD3k0mI1guGfyGZIss2PgNOda8IvEYnH2Jti78LOvlppFPGUEl
FR3hyshyWPcF5fD3pqjUd7uZsq/pnA/rKbRMigiHGKWfzPims2cmIQ+9nQLLaKIO1pYigPMDfiEI
DFR8gY4N3wwzX+WEiCcy0IqMQu0h9jq/Pzu5kJ+7wt5+Frof+/PQ+g1M8qKy8wPPcxscM82IPBGE
sAJ4Kgojr010G38yGTbqXizO3ADISVV4rOfe/sWU1UvfZJc3wVeWt2t6R/voQcbLxSQORV3U4UuL
KAlG3CKX+VfgrETZwJOIgBQbD+Vqzp3oPm0dRUlcuCQIJFRzg0fKoCzvh2JmAch+uPjWRAq9kb+q
OikXTx5LbWAQqc3tyZFCxnLkYvBjOpHS4zt+zyyhbyMcCnm6DgCM+XLKByUD0xw2ltJf5wVrBQE/
jb7hOudCXqklpyTgnbPvvVrD32PQZnDTd2kanHw1Vz9bZ/BhX3ttPf6E7zSh8DFwQXZbn802EFyb
xh7WJRgQ5gBFdK+YXD2nNcwHlmQIPsgyiebPXtdpYhEMrrrTQq1FBFTJG8EwavO+V9ywBNqIqd3b
bl6eohyg6kVPI/t99xa3xmwXMB7RU71d/l78LS9igz4TuLNfB9s116TObTEDci9FrdSbk27YlpHk
M7Q/aafzNVmFY5G1tNJQtdY0lIlGrmh/qDfunocNl1/OQxy1J609GdzVvYtmaemY2MeyLEho8gg4
cxJVr90LITk8sFWtGaRq1UIaa0YCppNcp04OJ4vQOdJUCm7hNHTB1ViaC7AT6WywxSKXhpVXde4F
DB1sRE0WHpHHbOcTf81d95hXNsJTG9kkmU0N+2+il3i63ky/AYLyK9hYn1jANY/IRUZ/p6Z+LK7T
3Lp2XCHo1kdSk6NHfGNBSmB34FgxhMV+2vMPhl2ObfhHiJcJtNy2kCsnOuuz6Ti4dm21FSbhjE5T
+i6HQ43hso1BD0nHS6ZYOu8YBrhnqzR+E+McdQNo8m72oMmoyg8zsV/myFXidbOmooasFmK24wEj
oZwZd9YO53Re5ikmCZBJJ5kcCF0MmUFofz3AJQnDQytnT4QmPiELp5mSLegZzs1i6aq497Wm1SAo
8Bm7o6gOrrXN8tsiguFjx9H3Buhn0nsshAQcCj2698rxmyEuw2V7XeHoiQuCYFWwU4D7gBTWtWGh
t1IN53BqCUEAGxgKgoehdjJn4Fq1arw9TmMxw5R2IAgeq6oMj4NiNRfbZV9GxxEhM/0UuXFQN4d0
eR3I7/wBqcqwUGVrKWM3JerZIDDu45ouL2N5Lfs8cU3oXWcCyFjFWgzMdhnWbAo5OSggNKqevCvV
Kka7YfaDX7RC3RKP4dr4dBylCS84sNCQpE3Owk3OEO8pZTK0MIuY8j1rpfA2F3XEYwnYdY2Rb3JQ
6kChMmDK3N/biLftfWsExLAyIrlblektKYj/5JlIw7mMZVPC3jdNSRCD1EDPfLK6fi2FByF3nkur
vFC5lcwt8OMfCk7i6VBXKsxP1cwAh9Eae9REbcbUj0raCJUafs/gKNGwggcrWQKyRND9HftDBoX1
mjq/84wwKxrvcvE/lL2bkukQjOgXQN1uJ6En1umwbRhgx721pnYS0LRCdlxDJjEiKF16KrAF+25a
uOLV4qeXYWntbD90gf0VXsiNQLaaZT79v7UcN5LJzf4B6Rmz5zuDQlbY9GxiivZNylBpYKiSjLM/
XWxLzxgIm+xnZqcLq2ohB6BYgSDWNKDdnjb3sgZhulNmcy7TtgWnounLuJ5H9anlmaWAz7Ivwi79
PdnZEfETpHx++vdP/164zcsGlx0f3HdcNCnBOxVHWa1lMLMuOTT4P4ELOfqspIzY68DkK4eSLUot
FwanbO/+oEiS70X4mHFvUkvfE6yH+f/vfjZbqi30imY7zL4zPE4+GrV09ATU+jKy4YfxxlqQh7P+
zo8AHQkf64NgDY6VNK57wN0Aw0E7VQDIrq1tH6l7yGyfLhuNnBkKj2OHIltfedFlz4OpzMdcOmZ7
EDoPCRHKclNQxLcomBeRTikLjQB0XyWZ0RHF1s79Qc1wJHcO2x82LGxp/H2fLlX7kJWECGrI15i0
O0BQizWjD1+70XzSuLPduN7Gny56ppiJbv0ZFez0xKaj39shMY7oWmbIe9kwSvjbaEtBwSmbS82X
FOhnSpStIxEiDcLEHlnDQdx18m8bFEKSTym2rfqNqTPW8MHzLRkrvyl+VrBznzOxuvbTBKSKVTh6
uvlFZf28HYWH7ooTOm2++gtMp3hojPUV6QrycjtT3sQs2zMNU1ayOE/aLVJxqOau+5IHQC3+JLn/
h3Do9rWDPHduhIhbcM7fxVYew17G7xCDdQn9kjM23BX4kc4Ol3/vjqVIjNzm731UfJmDDr5zWslD
nW33AJHZN1fe/Gg0n/nfH4R/yINvdyNAIigAHmwRRPh//1iKmYnD7HA5oEJpH3iZ2a+Ryscj7L3t
Q8Pu/thxN8Cni/qMzLrUffUDA8ER1W7sOGoudo6p3D/o5W4667+JrMDRCMk1ciRaHNgif/9Qo9NC
/calT4BBm136qJlunUKXn4EYbztD03n2kdz8yYZwe/L+/mN9vHwB8jTssCREvtMKBnKkcIL1dhha
ptq6H6g8C69/QEyPngTDMys0uucPFlz4S+fNn/lr6scyrLdTFkj7AEwuevILm2TBvqBW+vev6r99
OvgenLUBznr7/Q0kUEMXrEHFgRP20RT1QJRdUXX3rVNO8x+U8P+wWVLteQE6N0wG3BlIPv7+DSi2
zMqdMg5ta/S+T0PnEX8BgXM/zrb+6azUap1unL32WtJHGpuROJG1rKfTbf///bXlLU4qZN7v2aRL
vfPYjDCwjGcrglG0GV8KWnfGTTqKyLQGgPrvP+ufr4XQQQkpbHSauI/fH80MJyfkFWo7uLKlMZfo
Q4FmuiwFG58Wa2Dd+zaFdPwTxcAffvY/xJhI9KPbFUcZiXVfvjsfhiVMWTtxz0/aUy+mYgMQOnPl
7mB7kdrkS0v94YZynPf3O2Z6RtoOnitsD/b7x0xMCrxvK8iQmvKSbxDCEaTQ2W72o1tR07vE9J6h
+tkz6r+C3OaxFs2RARYtPi2Rfa5Dj4qktqdbcI5dj/6TbRWE5QiLtFNwzv7EXcMqAK4ZtSJp3SUt
nyYNYbigIyutP9lJ3l9DPwJiIkkzuzFouGneCVrHYuEu6hQNPFrn7/Q7xHPV2BY/cvzX1y7zzZcu
7JBZVitnWiUJB/ALUpPIhcAhy+vX300u+MGhy+z7abLcrwtRf/9L8Ps/Vf//7UPeCg8Mi/wPsfff
Hy1e9UtVsec+Tk0jxWEt9bR+shtLQpYcFzFccL9N47d/v7P/8UBzabhFAdwh5HZCjO1//6nol+ze
A/lzbJupOzP5aanMPP+FGi3db2zM790gnU/9yvZkZ+pbw2ikm53YRv/J7/eXO/k/z9nAdiFZcb7c
fKP4f95VQETa6sZm/3RMhY2+rkEeeG2Gwbn3i2yTd23gVPq60fMVDzwRqThiwcvluad3wkws2WLs
ImzxboKVMZrvULyyxEBE1ovr3ApGN2s58E/sfuAYt4rBf2DBAuM9cMOhOxuH42zXZMpWJ4dIxbtI
o+AAgDwwNm4XR/f3FSoHeSk8zrlLDkk1vfM3BmzJYJjv7DbPAEjQTOYc9gwuyHAa0A1mrqHHukN9
P7z5sGTWLxmY9fyx6WsGusuwbtd21lFwdb3ecx+cESWT9nM7uMu41crYmxSGvMaaaIzR4wafJCbv
NDFR5ZsntG1qiRlfYo3occIe/3B7vD8KAl639s2xgaefkvj9KbuWY828kURgnAd2CmQgAgzI3BOf
WWZLkFZuh/kv7nw7nHE+KddCEViGJo5SPZVXewkNop/O7uc/lALv33qcww4BM0F0Y0Ggn39Xn+Dz
tKGvZetxK0eVjGPW4kwteFqzm1X1DwcIL9J3RyL0DcwoEEZobag/5Lv3XrPmVjUEY3ZEuia7mwJM
NI9p0xW/K9dq172LKwItV4487HmKBvMaTaEOLxMDwuxxnXGkHIsp8+2vWTjRbxNCK91n5m/qgVBP
EMTESc/etUCUJL40oN6Xj53SHeHSlMnLvm2H3t77ITuOxDc25f6wAkO6Txvm7ThZ/rrgDRSwh81O
szmeuPpkyy8mK49pYSwn44/5hXiddLasp2Hwyu2TFOi/yXcBmwnVNPXFKSpI/fAsPG3JbT/6Fok0
/DU2KVOUTEhIdhlTOQq7elytPaC26qtTZeJoiyANbpG8yHBxaaU2WHGMSzjtQZpQ+7vDIxru3md/
Tm11ZCNWqWQgOgccOV0BoeeuNaefBrb2x4C5exmTO9H8WFx7rg+IkHqCpVRLyHfv4EjpOmv63TaE
DrdbZMofvDWY+FSRO1VvrGmcLh6VFh/XRedpTDnk9p/bws/OGe1TBTHXn1/cpg14raVpc+Oqp8tP
l5OVI77BIw+DfJo+hm4dmbNhe+gmrKmHt9vLKtp1SEwVCQKGKK3GU2G5C8LS/S1Kx2YUq8f1Fxk8
3ge3LHr5syhC9OiW6gJI11OaFjnWbpMRXjWInCUEN8sdcOayiOvBLERhhZhL9+htyg4FVjodPFmR
FV/1C3NFlj90MWh/Jpi+obbBpxVVARDXbbqGT+HbpOOVXHEMLGGeHQMa1i22xVR/CRfmwDsJi5N5
VtCmX3lBbs2tbFNWfmwW6e+dHO3NKVvy1XnFPYvl2NnG+eKJXp/lbG3hHmEfaHpUuWz41ZS34akE
d1QlvgqHX0s+s3esREYf2YFzsHYo4Ng7oFwbzbXjBaQOCxxskk3of5sTcwlZX9XUZlcCytfuwoxd
4sjSUpE14Sr9fczrnMDtzACBE0JXVVz0glR5OiO5xZzZfA2q9j20xPNaOwnry+zJ0ajfmev4JVl6
RKIPewuQdBu7wVB9sNE6+ztRL/oazoWHf4Co7F9b7jDox5oSkv3SpOtjxR8nPpBjNXxkRo4SBt70
E+kc/Te6/yC6TaZW7oBq+O4Vm+8cKKPodSSW87j1vKWMV69qJQtiRRQb0IgoduqK8smo1Mn2eU+g
QCAKUexJUkdvZ1X1xyjI13ONjuAnopLuHBQhWYWYKArv0LoAU861yzcIwaREdIlRJmwTiz52i2Hy
r8TQtYV7px0/4i091yiBR39okepgkKX4Bq5wma1OvTKOnfr7bGyXF1uUEqhl1Yo7NJ0WVPZRdvUd
g0uAkXKTMn0xzqaiaz4PuZ8gbeEmDfvN+VILm4naoHEQ7hiocblrdIuYykRmL0lPGQumvlgWlleg
6np23mnxZJWlWk/rwmgLJVvuQH/PmHTg4cGosCv9dORq+NstXCnKOIWim55Hpt5wV7d6NXuwl9pl
Em3VBDG23ZvHkEzums33X/S8BD2RlFlz3W72+Z1NieAmskA8suuWwnw2yAGaSxgSHVfjBXirqEnr
eF2tekvqNs+W85yHJelCvr0QaLJ5WbyxlKlifFs5UCfCnHkqGAmY1gEuI2r9pSxwvJyiqiOd4C8P
TRplpLs45da+ZjnCQKhtgNTjmm0i4Y1IzIBbc4t9MlrrjIVQmn9uejhDAM/8pdxvSH/IpSXPZi+r
osNiR+pteqhVrjfklk6+Po9e1Ud7Qh28p7rNWHHUpCi/DGngO0lv1zd9yIZYOr7tcsZdBZVGM793
vB9tQd2+n6tNtmfhjdubCYh9IgCMO1WD8wo+A4ov0JugWcoTRvjYEp2R2Ew1Gxb4zdquGVmernNY
U0ahJJRE/t7iHzSxbCWKXGX73Y9A+dRIS6MhfaCal8+mWDh+ajWmX6uKXX08wSji+AkjlI6j8TGZ
rPn2aQPtVe0Wr3c+ULfVeRzMTCLOoMJugnZCuHS8+eRqQDYm0t3dHMvZLbZHcpFybFle2TUtr/nC
tpRzfFnUi58Nxc/ebOK5tJtOnYIaBCcH1i2oKVtS4X8W7FUIb+zBBF0AMFgYK4OM1xHbtc+iqLHp
zwj6mj2rziCxV1Y9WSmW9nPfKmdO+rBGls4xxbbZA0oI4GMlHP6pq+3sYEUol+JtIzrotI6USjuU
3MI+WK1b0ZyyBXCO5YzPz7hLGByUN6rgkDci7GI1OM0vLG+kTUzA1wXiVzQRyG3KIESTKPd4mC6w
6pcRe+WENWxz9HKbYTfdj5AlrM3I1/krNHjx5WkOgMh/bIfQXRBcT7N4WpwtDD6lAbceMbxUETks
J2Zb0Zx2O+kjwEjyPM1enBw3DxbweTn2VA9Eb454tXYRqjauyMjoU7bTlj2V7P0eogEBEJGo1fTV
XQuLGJUis2Z50JwS/BkjIiB4mVXue7lgDrUXxx54m3Z9ep61VeqrqjzxSZg1qs6M7TGAMa4ffxQI
tWrMF11qP4d25e3lBNknQYykiFLl3UlmZ9t9Hn1NQpeqUbMdhFTYPdYQEhYC1+Jm8Ygqlmdllr0U
nMo/EH/nmovoesHRDJg40O/W+rDqZXolTTr94YuNhCxy3Ja9Kqr2W0GjuB06XTW/ZBai8ut5Miui
sxBg4VloqolAupog28gtmIUZo6WN2oN3F0YMf9ziGWfntDOmW66SlodtsNhmc7KsHi7PSPNLNwzR
68Ep4fV8gtebsru1lk4exqkJPoxFXmWHANr8sisDd+DP21H5SW6rIXM2j7a7uSkAdEIDqs8lMYcp
D97EtzbWALi7xg/u2hSYZGyHOB4O6eZhmlx0iNcvXBy0z1Y+5rB523HdnnHztVAHB+LsiCdZvIrM
4mplzx5EBLcISIo/lz7rbtlureMd86WQPff5wFB/syXizjHkPoiy9oOocofwVZSPn+Z2LTcqRt+L
K+c2IVI8ZzrO1pZ1eJWPi7X3GJ3Vuy3qlu7AncITlLm0fFWxrfMd65zuG4QrrAdisWf/0WKpTDKt
XsXDhqKOo2cT7ZLUxPKpu3qsJ+JNyy396s+Z/6vjOCEo2+R+c63X2XnCDceCB/fzWARXqyZDMMlb
EgAvIWR5mRQVh/UdYIy2vTFO83bP+0B7e8cIj1ABFEEhwrl52Ucjh9a9xQ7+fnHn0YNgrP3gg9dk
Fo4fBc3zEtZ8ScmtlUZGosKZVHAbZdnByXv/jip5W5OosMnTcfMmfLOyRdkcTkggdjVkmPCkskJh
AV71ZlFuQAParxby3nonWddEDyqlj0iEI24RrqbotsfCD5aG1A+yLPdU1eN2okBPhylRzYTxH/aD
SHIHdcMewSQpB/NSUihmpF7lby0SEv9Qzk0neG1ZFqEhjjfew5S2qkvFQPPbZk8OY+Cp0z/SgO86
xl4zjXeNQCd77Sq3DB5hHgXz78FP53lfoOOfz3W+ec9Wrj3/SEU1cOqjcCMmckX7ccvh8qIvQnn1
aVGa7A3+Fg+T0wD15kkPKmQFMTu1vZcMLap9blnY2zw/H7M77WVR/lIGhqy8gNNrPpuwzNRHiRvz
5ods3Wyvi9wmK2hDT3JfgYstD9hDMvMm5qylHScokBiWlKXUnSxVOh9Z4jXZSwkfG39AN7tiYukT
DMTTBlWaIzFcypDVrBL4LtFiCqr+DpUKSn7LPAFoJcgTN27znI0DOnYJ8M7ErmF3Rd4V89LPnvKa
Z9SPmN03hTSA8lJXb/aaaQLS/r1f/+cMiUofHYsIZeBGYDT+Ps0hdsVHHpBNR6RqzQMUiK8tDj6I
/Auu+1Yvf6Lz3gZn/zmxAR3CngCQSAixA+TWu8l4RPNdkn80HXNyOF8HVxOrWlj5i1HjdGBbkU5x
VJs3QDPTPfXun4zj/+3HMwCALsboiEnlu193CgMmzD1bCVsb5EtTY8G4GDyv/2Q8NbxGYsh+l2OD
cqrRw53lWr///XK///m3jQ3zEdTcXAjms7fpyX8Aqhifrn2PW+rIuKYJd1i4mMJQj52RP417MB7d
fgub+abGQ1RPbdkl//4B3o8lblMQ9jMUO4KptOO9uwAt1YQN5X2FF4acHM11Rpp3a3+O+NUJCJrm
Lz7v4j9M3v+B8779VEZB8MIC1pWU+X//tTO8eU6fKljzVvHKxkZfZlOPsYNWVSd2jsshy8Pwmgvo
GiW67xfYEtUf5j//uPRg8Py/6AkwjB03uv37/7j0YWhwC/PNHBVlaHPxA6huV9tMs4khIHbbtQMd
Vb+ozut/VlFmP8JUGYfDv1/+vwbH/3n/U1RBNYFdwB42YEj27koAZqkbIdCJrwbsMZPTuf9u963Z
fvZ+Z+YXVCuOjHumKf7NIzf+dijE9YHIyGy8H/NBlPelZxzrqaijZvhtxrbEBKwDmV09e+mmY7BG
Ofu1aIQAM7dbuU/TVi6c3Qo5kqcCzlurJ+mj6FDFxNYoSvu6LSF62qVTjTm0nh2kpxyYVfUJ+4XX
vKETD52HMJ8wXvgqncjC6dGy7cgN7bdTKSfjxUXAEOQwNZFXYiHHcbhbLLJ/DIZhv/nM3n0V+2ly
qp9YR+1xZ3rUg3ELOOwj03cCfj2oKeW1qJbU/8OQ/B97SSnYKwOQ8V3YOL50311xGw3tKguDswys
c7IgjDmkTbglfufo1xwdyJ1fNsuFdKBm11BcP0KT949Fe1udT6uOG7ttTv9+F4h/3Abswdi/hZAv
JUM2yG9/vxlHwswyCw7dIRpCOE8Gp5l1GetcWK/jWsEFCEk5xYRUul2cuWRK7idJYfTQMy7jEalh
hb4uJFT0Z1Rtq31EvCNIBZyZefzEWz28htjms9OaMi/am9rqvkhiHhB7Lov/1k5+GFC6yu6zNfRl
fllyBMAloNzukFX2lp48B2vBbuocSLCLU6PNgJOB4KVKV0rDjKnfvtRpi2xwKmZ5xa5h6gvDD997
Nm6+tIfSgy77IRyDrDtTdY4225tGeQeM7sbajVYe3hXwD0ln5xH57HRbX6Lz7ZaeWfmUki0oJPEY
6+hNNLoAPPpDQ8ITbi+scHTIM5OnWIyjj+RCOGP+tFKnygvdD/tuwNNbvl/J+ZweA6evGSDWXf/i
5a3N+xR1znoOAAEFr5OAm5VZuYt2CnlG8Cnji3o1c+N+Gyx/aq/DwvRlrxS8NhSwTqoO9cZ2BYH0
gCxXkca8HQjqzvSDGXtDfzxs4Udv9lZC7dtsexl4sOq4ASISJDmlgSI68n+oO7PlupFr2/6Kw++o
ix7IiGM/ANgNe4o99YIgKQo9kEj0+Po7UOWwi9QN6dQ5T7fCUZaKIqG9N5C5cq05x9RoqnlONWUc
5way5WhcCY74HbMwxoRivHTGXJDNLRQNc/iQasensMYRHsOl2HeOP7zIMrHJ6QC5cjobCZrYIc27
/TCTVhtSxPES0iF1ETBN8DrRB9ikqsaVoe06sPLZ1ZiDuDlt9Irb3EFPNJLCKZvpDd4p4v2AGwA2
M7TVHjQPczDNOk8UUVnwiDqNayVueUC+6i/Xsuh0GWSa1z1xIqMORvmCEK4rzHS+SjrRujfk/pWn
aJkMhOO+W6bYdrLhgOapMfaxURCYWWuz4ZzhBORFZ0DiskuABvETVncY6KLwbQWSARpVpYz43U57
/FDlMqEXm6A2nnbl7HWni6ZQMmluPT1URTd4AY1gffjFJva5UgJwSNnrbOE3W3iK9UlKAPFc6mm2
JtC1gOMls1BfVkXKC9XMelJzo/3FMe52PcqEDerF52F4n/YratFhGE2uZ1WadQu/+A2OD7JTBCev
qaOm15+vST/McLkeqGxfEByBbAEG68clydOELIHE4IbzHHwznpqv0kTsFT7I57yCLAPUaizPBjES
4ZZNthH0wpwPjNr9Z9NNXgpPrzkfu3Y0rR6IWdjRpEXV8ZTFkUAoF1IONeeFHOvzFFs0ftPMfvz5
a/g8dd9eAq/ANH0mL4avf1pVOZ7F6VBA3UtmsC+YDYy9hy8qcr2VlmtiAkTT6QKeD7gSDj+/tLmN
Pf+8sSPHIZiB1CMG/wIW26dhbNMMyCKH2N3XGY4b1IsFgNxuqnGQxboziEuOXOZt5nbmuu/cBKWH
NuXr09y3zhCZvQ84mJIRsFPHCRufnjWQm+yzFZxC31rf3NKNvyaILfpbxKy4rzH3iHTvOwNK5qQ1
tAuZeQJoDs2nMfj5a/vhzmcCwDuLZIQFyLA+1yxaPcZJ3YwSb/KSRy7Nnu9JDs2VpDuyIzVDy39R
pFqfWVtb9suGsEeCRrlIwfzxXkwgDQIfStrDtOi0vOOEsBl/qGDU4btkG7DVlJ159CKqg5kol3RZ
qiorwv5jDTu9z4oltBsddwlsDsFQx1XVQ92Vdo/8IMMxwGEMF7KXWjiMVibVD1o1zPeJ2WbJCToi
OvUZccYlR2L9iJev4sBKhNpJgYDjTXI03E3b6Ji1t3v4/a3+Px9m+t0//4vfvzWSXKgk7T/99p9X
8r2+7dX7e3/xIv9r+9Z//9F/fvwt3/mvnxy99C8ffsM0gOnRl+FdLTfv3VD2v18zeW+2P/nf/eLf
3n//KXeLfP/H39+aoe63n5ZkTf0hNmw7xP07UWf7+f/6vsuXiu+7L9RLVr//8B1/BI3Z+m/bZ63z
UXM2AkDOsjO9d/0//m6avxlbdcRKBCPZBtj376Axx/yNr6CuQcXNF5GO/jtozCZojFuVNWortElW
EH8pa+/DQ+1tWC6OSYQxI5Jib/y8BlcpUjFzUBOzM1OcIki2T+Gk/ypV5ePS8a+rII3iJQKWY3b0
8W73MulXmaTbrYFL1jDfFP1xhmnyixX+4+q4XWZ7ej1/Cy6DY+9/WuB7p0Lv66Yjy2EzkKSrk2db
JdqR1mJ2Cte8u9fgQp01hZH/Uhy4Fdn/WR3/uDZrCKN35DQ6NrKPL7GeZNNOZj0y/muM+CueSn9l
Q2l9OrQLbSF1XjGVg5BkOuXMLFkkD72hjOfarNo4IqYFlx4Qo3IOE81jLFYpHahgNejGnP1itfvx
00DNycmMi3BI/2G1A6swMgzSx8hIrf7GXI08OXH1pbR+IRLcTtof3xKH0ybnEj5xsmw/77cMIP1p
ctc5AlzS0ze3zNm5Ipy0nS584FoKvNgAn/MpFWSEuH/1RfoOmkjyXbb/oRTblvw/HYYH4t0MIlz9
yOs00rPTxTuzWlruf3rQr/94MX8DXXXdYAQjfPKHT91nKEC0w9Zw4UEWn67SWqTfJji9IwLEOsSo
Ptp3x5IPmASefn6l7Sd9eDO3Hd/FnmJSmJk/6O2cRciKbcSIgFzNOOPcGBfviISeGGztrCwclL8/
v+IPtwlLFfeytXVS0B9/zvbIhgFDjZsjr1hsOrDu1kZwG+0Xp9cfbpLfr4LEnLoG7crvwPM/fU4O
E2uCMbiKpcv4JofSsi+9TI9IU7fYqdoHCwbF9c9f2a+u+WmdAJZoL/bKNU2/xSJaQeEyiCCWles+
9n6BjjDxvNO/ek2WJF4rAk3cvtRPH+9HTGyK8ww8AtPX4tMxX/trw1rn00Jr7DJAP1H0G2Fviv9S
Uc+6RB/QdgFJErcHT/PzmpjUk0YUAuZ/JgrlzYi7+4WJgBuw/HpDMGLd+QV1+4dHghWQfwyL3EoK
1c+g3gbIUVe2jhORyCCvDCFbGRH7kTPa9XPt5Ofv6gZm/vhg0Gml2ceFSINDme18PrXAqqL70RYj
88oYEhBCxrw+lbnWr495r6DIJbxI+Mm4c+uD2Zc4d00YQSUaRlccHUO1xstczkQ2YvgrRnUKgs1P
mCx6i7aHwNt6IQRYSb9nlkA/6CYQXGAoJ3Z39bhx/ljWKJUI6pyt4zCAC2fQhZqDMfWQqbACGCqv
FLHS9hlBQUZ9Oq2pZT36BBa1UKPKsFutE4QnwthZEOfYt1Cym8c8FXP/amftXDLFI+T5fGrc1j1y
7BPAWd1YezNUNekRIgD51DBed05cSI8oCRxOqYGDLq7GiE3URZjojWNEy0jMRzAqMR6yUhEoGldM
fgJCxIfiItcFEEqIcol5SDQnvyYPACnU6pn+eE06S2rt8VDJJ6AGmrbP19yReyp72z+3PTSKQak2
vYjBvPbK123DOrqJ3j1Ax/U9Sv0EcFfg1QzO31gd7dneSTNBMUjcfNfy1srJLCaiN1fPvu/1Gcy+
bBbopCYNI5gweELNnU4uMUIESriHZa7q5CDKwjQCaA/QMBKTwfvZyrn2aM5IBHd24SFbXXH7fRES
pf6BODvxNfa9fpCM8MfWpTM6KQ9CWjn7xu3EdmF8sVs88zSOQWUeADYhpw40bO3JThNFP8FLEKsJ
En4ctfMpnXGjaBoaojuvgeCB+iKBvsc2Aeq46XsX85gByC1APOAW16bR1VBFWmQLIYYdfh0rZpnR
wEl/3m1xXY95rtF0idH/nHUdnztZKqsmu/MY8+Id4RINjpAcjhMTu7F98GNl6mhf+kyEM8Pt4tJh
Rrfs0QjGcJTZAAOBFR2AcS/dW0Vzeg5iJrPNGes6xUYlBf2HWnVmFbqqdl4UTqsmbJmd0xWRgNGe
2r6332Nc8UtYQWTY5PRllYUmmUbkLuRz+4AfVrszTWQle8tiGgm/Z9MSMPkwUGYmObMlpKlTvo1A
tO/c+cgX3AaUQWB1cfwASLAF++fiUKTZOmPfW6FytFEWJyQarM6UhvPYyy/1YDD/BncWt2CxPRRQ
aD8G6+DBr3xsylrxQwoNlUlCsBGMCzSGr1aC0ugyy5sN2WW6ixfOfkE+TT5gEAnWNfWmcJpi45vQ
Bihl4JWWmdsLlE7Idfo3pzJXPQTCxmbU2ehVmUWrpQEkbWVA39C4LscsNYS976xak/sFd6IIOeyt
w5WksKIJloLU2ukLz81dpSFzu2ETzLM9g8F0CNnf2sslFrjqMCNWzwMopSdtbPMrAh8d+zBkM1oi
DmBFRmxVOZEVKzTTvzctSz/l0dWf+wls005Jzbytu2QVXwsT0teeXFdHS0O8ikp8xS9XpdcWQlXA
h6NRr/ycSi868FwydtoUy4pdAW/QJ/VooKjpri1vUN0ZhvHhdrQSJz3RG2ViMRp6xhvEOxRsynty
cszkhMi8TSFU0507l4y9ir0yl868bpPM624mrzHtNmTihmWoWgmcJMA7K9S3vCiM+U5rs7w+8mzW
5Q6Ymu2/YwvP4j3TULAK5hAzAh4WbcaGPE2rFuKh9MbrBsnmOa1au9zPbt3PDBJA+65IDb5mPg35
cDFcbIm60xVfMIkTkmDEsrghIk5/SFe7x5rvS/RbHo7USKebeuq7hv7cVMb87g7l8r2mCrAOjmrT
Kzn7mbyGTNu+5lotvzqNNX0xCylwjTP6v9eH3nnQVY9TyyMRjtEs6yKCfs+/yUuhfZOiWZ+6CTli
tHBEzHcSGZp3ini0PSBbaccI6wo2aaU7SDcTK8EbucDFPVqylJcactioRo23hj6843EPM6eZIxiw
ECQkc1LewtlEbyn9WJ7TKlF3XpGwYo2Qe4mem1d7x0xkclEYOtXDpE8sqxCgyGLqIQF0kd84gE+c
chzeJ4EAMzSF0h6StjCv8WdrVoDvG6tDpywTWyeZ7HuTEM7+FO3XePQTWDMgBBue9rj3yyN4ixjj
/NC7L1PhY8CgRTo8Mc3BFVjZSCsimS/z5WDL9QuNeADvQ4pyJEgcN9Ww2sFC2EFAR1ljQNppQrTD
zTsNXHgqwAZIXhddTqIgo60uKh27nMIRtIF+KPXBSpCC5/4XyyhbdTfpPVQcA3PCy/bRviEXsiiw
+glyGzx8EH2GS/bWYSFB8GLykGOHiOrtQzXWVg/juUuudaxTHh2XJX1aHF5/5CMzrnfswjpNvlm1
2LwLhbYowcR+vWprq6K+6xf/OIII1YNY2C07uCdpJvVrpr0qmoSoKbVGGNGYTqm7Kxar/tqbXiwu
YaoXSGds9pA7fRltLaig2l7U02AYiHl8YCd6bsVHDzHfO3wd4pFqOtJJaNWOfHO35IJ9MeSawHic
eN9xLiotioHcQVBza5tP1FLjzkGpHR/mElgHm+9yhVvSmQ+tJ2jlCXK7nKChBfpoIgrq9nUsHE6y
ePGLwC9qgHR5T8kc5KvhpHsD83IFbHaKc1CKTXY9K0SZWGAa46VL8D0HeBV0RmlFAQDYXDX/pWSg
89TovW8GxdSYMozt2bpfJ4P88kwYePVWND4vGmygMkJ4jxRyZhK0QHCc0dy5qpu/AnCKkz0B4+om
yb01jTi7yCH0C9FMh3ryOz2UkkkgnFWTsAMa6+jMOrMnP9WP21O3s6plp4wNDGtT8rxmLIo3Ppsz
uAk7Jmph9CeIIqou0o7O79yTYLj6LJsGYDv8Bz6jnX1nr3p/Mmq9V4WDX9jPpT+iHSvA48xBhyl+
2HWkMBIEgFGEDVwOpKF4hdkd56JXd+gsch0mXjkgVOlYPSORrVK/nJK2Bu8jCz7Vou/TG9DSTMeg
vsttPqUWtEiAbXeWokO7B2k9vuZodilZcZZj3HBzdLhuLxwCzjJXA86brgIWdzWMlFWqSC5zi/nw
sUdOBuYFJ5vF7F0aJxkYLGpIWaBDSuN6fi5TGxp6WlWQCydsfjcx9L/+FL2Dww6EhuBB0gZeA3+2
gRBpZmpdtRIE6UGf3MQ9ehY6pp2Vb86hzOiyxwngyYsyp9zfoUryvcgeM+97XOXSDTorTtNwZJn+
Pjq1uCUwUZzqk0RlOndSPWAnKx56M7EkqwmifYgElXHoRQfItBEesK6kcV2JHWRRD1NbD+zx3iBf
5yZtbmuYGfedkkiCRiXl0Wt6XrSSSJPCwvFhknuAfvJosYUfrZWNnmYu3PpLPUMYCVsLcz8iHKN9
BLYhwSrMen3aaO5KYMNg4FIhnsN70FLa/QGUEV+BFUN8v9scopLhiaI2dWhv6CENcdgZtqIzxZPG
YCjywLcPAfQw78ysOCBhhjesCzgdDno/BmJesDIyWsLR4ygcoLdNY5hBOvR+30FWfsrQE1WRgXbx
Fuu1XRygStcXDtrVJ0WFl+8swFz4xztBQWdm5K2F1tpOJx64/Md4iQmtrpqquuTjbE3wsH7vhCYk
yi9u3y2gyGpF3t9YVrc96Ri3prnU9+xAFXDWqY/fkcO1fZBkywD/fsb21/qF0rjXFv/Sj3syNHDH
JA9ibdFsJ20JGoMSe34b06q+tK15O3PwwY4B+uYtswNvCgVwMjsDtWLqs2rhjzuRfga4GEADPGDp
ahbxxt5sPmq4FbAOoIBNqI5z3vwRNNSJkxO2FsYUrF9WVkjFLTE2+R4Kany72AObCECBhIRk22zB
Qw7yu8F/ZvQN4u4VKeI4Bm5qqaspjzkSzJ6oUGB16wRCthdo+ExAIl5DOklQDqvm7rK5sxTJHb2e
hdnsTs9J4sg1EHXrXDD1tuBldlNzi6JAY3GGrcg5g3G4CtoY9vcp4DzyjWaWIjSBefrqi1rOxxKK
91U9EgpyxhJZPXeLVTUHUJj+LYA11w+0uRm+9sp1+GUyWcg2Z6eK7KaJH3xuhOLENpvqUejjZAV9
nBucAAbHO6etQCtS+X12b/Ds4JbILLsJmGoIkHVINu1Ny6ATWyfxiQYxcHFJAWbb36turJtgMFRy
2qc+AmoQo00f1vw72VmdhOOApIMFlXD5GAaUYAC209dSeGFXVRgyy0r3pwjklIbimsj4ORi9rCKg
AugzmtXM0YlR9nR4pcAkAPJ3/ryN3B0vPcCaGmP0d4Z1Z9gNy7MDgPyZysU2I8PJ5VUTY8oL1Nj3
zIc8WBGBSS1wBvpMZ7+CmgtTdELb/GUAGFsxIhmm59ES9R1CbHh17F715YA+v72kMQi5mGqC6kNJ
s6KmAsBA6g2HVJQbSYeTrAfqOdMYatqvmYkyMQCRCI8jrfoB/F7OeDx0Br+6MxJp3+mDDiTe733r
Ni2Swg+MfOQQ1fqUjZzPO+EGsEOzlxRVPqIGUa4vFfhDfn7ls6gPDvd6kMUCF/UAMea7OzvpDUev
Id3HzN2+tk42vpOtQZYWakE2J1UqDUpjB8eGBqTtxLhwi7RghEwSkpvrS3NVLxYWj3YEc4VRZ4B0
HHNshSAD07zab6/0HfPLiIkkT8sDnpSGbI6ashbGMXDSkhNGsUHp8/eM6JuNbkMRHFSGuYIbTuzC
Db2O6j4wmcmfE3fcPA1DyWS90z0trIji4M3yXfPFNCrtfFRz/zwmegYZWbGgYHHJ+5u2Z1gGaUBP
ocWYRq5HheOUvJELTpm928v4lQJhIL7D0xdOs5rL3yNvEhjXuuKJCLDu+ZeeV3i3mlNr94NXti9x
XK7s7UCC7shK4TyTxw3YBU3F7i2jdca2ogKmeVHBlLAOYsS4QF+6oG+xcCz5ZnZ2+kTqugSpY2Z0
9JGF9MekgA4OwQq57XaCgrCK0XDtTzimUmACNSt4HQV1x0FOfXVX8EFX5IQ4zhGjhN2ejrZgxK73
SX+24cOjFMfgGWMJhK3mgnLvyJq6woxF4KeFiSmtm8ktEKvCAB/tYKmd9gYIFfrX0rZwX7dOlVNK
ryDYIm+wCSZa2oQSFIex+oKUBgs4x7aloVRnJd5puAhkUGmjkxwGnDFXtqaZz6LvzSk0JQ9rxMrs
JgwkBxpMki7K+VAtjUasB+Es0QAck0wjOOR0ERQkRTTtcea/1Ey6zGhYq0UPZoxtj2BnSCsgCgA0
5mToqRFMlpNfzYPvtERKGWi3WtFDpm+rSpwQpCncSCFNHiIQL+ND70EdDex+NF4GKlSNc9Cykv6B
oaM5JePJwHIrsqYLzFErUIdsYhAtWwCQonzt5RmRT4o/sblYfOYTTxPYJWbQgF6sE0d5/B1qS0tf
AGRxmRqIjzhTnWi0o2rmjdEqXG4sexy4wrRIf7NXpa5ztOKVtxbCX01wncIJtOdM2F1kOlEsJxNO
AgQiTHKJyMKPL4JeposWdm07kUOY9Y3Y2Qmp5hH2vCRK+Pggd9stQVNux72y08HHyCcY+QacvJro
VDDnc+8HM6JnN0RHAc7aA995ANvrushuMSmwaMWmH5nVNN/zBK/Onqhb+QWps5MfFYcoZvZVTDqV
cqQ+hYpB/TtmTQvB7bgsLBX9+mb3rnNqGi4WipZcwScH1O2jyk31ljBhJr7CTmG96vPkvNM/LilI
7CRTEb0YoHLeZA7fJm+GXkSp3j6L2jWu/F6SKQPTzL9n32q8wC64Tw/jODZfmHLo3oWvbHmPfz7u
g05vxXXp1cUTnY0YIqCGXHbXtR2S7W6DlQatt+382uzDMrJaQ2mBA1+c4APOF28rUi0wSymDTHKs
M1RCM+l0qA70RO5HP7FfrVyPbwmWUmlYeegVLlYfyOQeZeby1bMWMFYGul2aDWq0pmOhijK7RtY1
yAiqFn4by+s8k9yEFs+nu+HC+smStROtcZ0z4eL5vTZXkydiKFz5vYazPTJYt6gjZhT8WYhVA2kL
OICxuteKvLlfWqY5Qbb28x0DdzsFZO9RN/QOx9Dj6GE/4yFyHAR9cy7PQZqynNvTKFgVRmYMdP4k
FDHXaU1qIPqf54MNdIl9O5UYHzSikzjtZ8BiXHrngT0k6xj0RkwoXhmbMLN4CIGGZE4zhrN0/Ue9
EggCMfezqQ9NMnLhJl+o4jvEActKmvGRHBXk2cpJk0eh0d4Bu9uYRCelDU23DqbqN6YNyohKVgOy
GZREwV6Thvqc4dylxOxyKDnGbBBd1phrAZq+XMcnv6rdZI+vqKYC12k+BUmFnop83Rq/jxO38hFD
ZwPlRTdu89rv4507pBMfJg0sjGFde8+KOV6ao+dAVeWoiVqCBfq7VXbFq4kdlEIAB3RC4jcHn50N
A/iJRCgEdgOaM9xNUzZcOC18dnKh0HTtsGrRPNEah1jhnrElPi7djuMThyYw/a6q0UjQWAoidhfN
Sp4sq26vRalB6qMpEJN7USO7SI05vxYzOXs07mrzmFjFKPa2MVaXWrFUHak7RgyQy479ey+f4BKp
zmr9EOwZ50+9L01/37hxlxJhYWzORm9YfOB7Xnye6owsQydBXX+aV7J5imm0tuhgzfS7LlAB7bEt
AIedieK4s5m68qHljvY17h20hStvQrOXNP+SnTeVaFOtRtTXlH7+2yQsQr1T2L6PugtDK5KjUdxn
Y0MWCNk/TIy6eay8ELK3dz/ORcuuz/ow70vLKN4YN9NGIhAy0UBCls563hSFg/7bMeuv9bJY1EiZ
brWvo7TRAfUt3r6AlVIk183o6OUJ0KHp3XKG/pvREg0EuTFVA8EXzGWCTpsIEmjS0rhCVzwWRA1M
HQ5wLMpz1LYC5JxJ3+JCsU5orIvDcvTswerPkSt2jzpwvym0KVdOLBTRPYuHst/wWuM0a9uYzq3m
+vVjruMAjGJ98a9yVzo3C72eN51mGB0lhIKvaddwVgJZmPkHxM89TQ7Dk99hsjWQUeH1Xc5sGFbg
dJZ5ZKxdylOgRT6uvKHFtywlVWpP8/ZdiFVjfRq06lzDsB6H/QB8HKmhkb8ibCB2vUOkQn8fb2Yf
NLgi0fyJrEAVmFssswsl4hgSF4gPg5MbnCvl4wY+NpbrnWpgO7/lDmI+1lGmB6ya8JB2FcZsYw9b
z6nDmqZ5S8kbG9nZQgfNJLvIy54x3nGzcGaD9QQ2i6cYHlt/hV15+TqjfuewZ2GACihFMWLSx+/a
A3pRHT6hvqi7FC/Uu1mvREjlsiN7uLXQaumkNmCDzzamYFtoxo2VkogQxPba4Upe0pGmR8JtgYk5
zsbdyEBzCRaO2vkJczbnarL6seOwahFQnUz0Fneu8ukRWDRtzB21g8TWZLJv8ldJpySEmybupqpK
4hAm6pZcQ83onklXZU40CEIVTvrOdy6Ry+vXxnZvU2Kx4UZtLw2asiUOYyZKVTwxHJLO+TSXPUMj
/LjaFRYgM92hMokBxRcLT3SpGhObDe5m5mdKi/0D2eEW+Fj87SxPNY7bnYQiC0kMfzzTLL9R+SHO
6WqcQ8GmXdibbI8XBZ1RLSLaNlujyh3rZ1AdmhZKURATEHPc/EI9ojU7yk2qLw+l4j1yYmfz4jrx
dqR2vQy3TwHIvFtXWMUTYq9p51doj0IST7AkL7GkBULgXpXukX2QWDD4EvB0jmEkxsPkQi7aHhSw
aBryo7Cu14Gxx0TTK+S7xHchwNEderJbGIQ2yjuJAUDWJ4S7uRdGk5kmJH4YdoGOMKzD4zZa5aFm
CKKiUcTj2VBId4BtZmpXdE9AsGbwAJNQ6VbchALV6bu9qqqLMoaCm0OJk/W+SzvXD4EaKZy2TZ7j
5VZqueO5rbQd9l025WFlVUDspsdXWWnZl3pjNa8j44A1nOnaEJyWg5wOALMVTH1XSqHQKHMX+HuH
0xpHKlOpvYiltrDGLfGNU8ZCHUSbFtsqnjcWrG2Lo6vO+fZINTx7ew7K9HFGnCjaKWWwhwJ7zPT0
Tqel3b9lOuUYRvUl5f6uYl+jw8NVi6tGAn04UOzTpm/oe1ZnmLaYf2Jj8WEDmGVjB3LhWLYHtsCD
2Ur7kT0Tp4MlW/bbOnP1bs88v8yPVlMOV4brDMOlYaDjvsGkCUirYd1ygyTxxidEAfSRVwZhA2fj
0jdgw+UAwaKSXdreZ0wd/N3aDNaecn82QlcvN9ByrfU36Jayr12TZTRmSxq2AZzTidU8o1odiIa6
rXohLhC9LMmFndhSbuVsqu0heqZowI3aJY2srQHkQnfh7G4561BEM0c4IrZyQSZkxXsnAgPK0Xy0
0gpZKfbo6tlgleeEARtOp8E/us9KjkPJ7IBgl3A0GzoToJtB9HLl8lmMmg4ks6MbIQs9/y6Wpnia
M5R1kDDK4U04g1TfOMUgx9qnOjy+54bVqmqDCVvv2oZND7FzV6IY7h7XkuiyyC1nQ4aCjKnllO5Y
M+wUniG6Il5dktIo0BQE3ixZIaySeWKAft4fv7cV6Y8UzorWq0UmTHzHMCLtOVNN6mWyPdYPDUhK
EphA++zDlDKZCThrEl3Qihhieoms4JhoYMToJYvM3+kK+dIOioR9WxOxRM9r1YaTWXjwLwj2Kx/W
FHd/hCKu6c58Rv7WTqxGm4UExxCluWSGhXQ59Xns81YvcGX7YPXp2rsyPW0U08iopwhK6d4C3IiU
xh/aFyXckRM5OeLap9irMEd2ROnQGwOGcqQvM7ZJaCaUWC9CAMV/kAmw9ZPGTSXIZQ71vFGtZ0qO
77GP37DNMZnrHs/G1qgGyB8IFdNzHdeKXpjqakz00hvw56eWy7bi1I227g2QGmlIS8OdTqdpIO5p
rAqxx+VD0LlM7B5GauFyaJj7tNtErKJpTKaE63DCv2omyuBDt+Bah6YIb9yCZjYANt1syzSQiFPe
LmC+ABp6TjRQVGma14wLAgkt/VvPNkV24RRzJtSsZQyhCUk7JILROSF4rvd2Wt8OdBhrQI8Qoek2
0srVTYjIndEvpATSyg8ruLzdmVMrfzrTHHiL4SR6gjGBfefi1GDMfbEuPQyS3CuJdG9hJIQuiDpx
IMMdy7zdDonJ+kgeC+fInAb8oMzsgN6HTDSa1c16L0mpz48ppFBSDYxWKNrO3JfzSVuU7lvjNeLN
aPsJCCCqBTDJo6c17gVnB3glPeqFFg+77uGBossPZb2YS/mdgG11KPBsVmDBGQKcjHRMAYjMTAV2
PalsV7SY8PHRR4HlZGj068hpp29fPywcXxva5GtH/JWWZPoXnBeFc4Jau7cP7Oa6u88UAoLdbPi0
/fvBYbZrZ5gRzo3EopRf6W/pB4uZYno1q8wWu9T2WvlksinW15YmWi2E/k/UFq0LuoBW5rZ/KMP+
kjr5IntTDTE0/Ucp8kdJ8/+HGmbzT9KqHzXMdda/f/vbWVYn35rqo5SZb/xDymz8hhp507ChS95U
w5vL8Q8ps+b/RvVnInJmbRUu7goU03Wj+vQff3f13xi0IoFGmyVQaG2OzI7cer5kC76ES9W3hbs5
xZy/ImU2NwndfySSuC/ZMjzP000gfZvUeBM0/klKuFZxQ1w4YJx9fltdyOAyPJ59OYu+i+g4/TVt
JJoz/rrIpjE76q7nOp/UfJVR9DodEw6pCuuyfnRVcvzT2///UJZ+Ul/+cYVNQ4dDBmSw+PRiuq5o
Fa0EujEslKt31FEH/O+usAn5/vR2CTlMViW5QrUxxvWj13f/kyuw9G0fCXzSzwpSknQ6N4dvFAzQ
fxz72ObqF1cwNqnmfz5zIH0ORmv6iliJGOvCJ/74IhJ6xah8qdTxNNvzBQAl/XbtKv8xS2zNONNV
K2teGTNSs/BrAmu3yDTssReoFAsbpgjq57O5NWwmFrj/GaAZI6mA7Vwr4xBzWp3PdY2KIzLKQprh
zz+Bj5pe/vLcOIZAWot6GDS098kq3nJybd3WAwyyGud6/80XBbnq+q7Bb/rzK30UZf5xJQg5eFpt
0Br84uPbpNm00HRCQwNzkXcxqJez0VvJO6nW6H9yIUu4LmdCi8/844XWsoYaUwPXsgc3qtA/4vp/
yMT09PPL/PjOwZ6D04jLlI/9h+cPgEEDFg6ooI5egHNhE5Jl/YwvF89R8YtrfVQLb++dt3kjfjdI
CNawT8965hW9TVqWFZCHAsRhT6gDQJOVdtZZ6u1//ro+sSd/vxgvCvMCfVP+39he+J8eSgbQKKHY
ben3MnNxH2CYJd6ZgD7U+i/eeMMkzq/OLagMv7iwsD+uOL9f2t/8w65tok92Pt+Nky1VIok1CFrT
Ge48Y8xdYq1Eif7VH5KrehIzaY5L6X0zN7o7kb3rjYWXFJ/m3JIzp5hE0SJcsqu8YaSKYxq9bJg2
zPhpUw7ak5yq8jDSgoYkZWo1ZvhB3oNk4m5xoNzcxRStz/HabTpNdHJB51fUciZZ91kEvn2g+1sN
6AAzy50IXkskU+ccpfV5Lhm9NP5W+bXuNL6WcqrJFUjM6d6VJMbA3DLcXel0/o0zVFN3k/QeUrGk
tRFgIzrSrTOEU/prT3bedUmI3wpGPiYec4JecKojObIDKxPZDZjfd7aGBFQaLTh4IbOQzF0WKruI
2ZZxOwHTNM84VZvuKe3U9rZdJ9WczNJR+0Vq3Tf4jP21U6fNCX2E+lh5uD1RpWFtTnPy5Ohej6Y6
jPCMLix76gijZxirh6nnN3rgj41mRz1YVx1CvCFf840ZFKzDKhEaLZjLr+TadhHTgLa6QHk8vsT+
0JwxC8I61rY6IUCdf20o8mEbxPjnuPHoeI9uZpNaN5B8Yzl6c2UK8qX349jrwy2gDyQIOcc/M4Ap
2swXndYl01ni/l/KzmxHciPbsj/UBMw489WdPoV7zFNmvhCRE+fJSBqHr7+LanRDGSFk4BayJFUp
JYY7acZj5+y9dqcNmmJRN9E/6PocvoaZQAwkhNmbQzAu4yOGZaZrXernBLwEVxn73RH8Z7SHZmLd
05ULHonDbK2DjJH9lYlH5wbVaEbF8GK4MroYKmj7bYkh/9KkeTVecTPNPcDaKQQBrHG0x+S9CBVT
hBLxXT2NrJqdweFgogPK9nEZAvohCNkSz7nAOyFYnKbKS2Mummi6Ac6iJkzQ5ql2VXKXz8LbtpiO
/T16Gk4IPaPV66HXy47IU7zCPaFyJxNYT/0w9LNAAY3UZziXfJW3wRoFNkZrpGwF7GZ+ynl21hF9
1tLrSmSZDz2tBscPnnrSO9fZ8nIGTeSuUpdxPjpdzbMMrb729/G8JsmiPB33XQ/U64ohe5IdnBaf
tUnjwBQmVOu4y35oQSkEZDQio3V2gmJ8dAWSua7mTHS2pohSvFoqTt5BXbhINOD7ujkOwUtvVURQ
gQslpqh1VfatXfqs6UN76IIo1LzQD9ju10yJrC8sUvGUZ5yI5HOHsK6lesWbubYQzG6kDWf1exwV
wWNil1gPZxvNkSvM/s0s7GRvGwOMp3lUd5MI3K+JbTe/TTnaR4g05j5F83zMlBre/FaMOydOyeed
oMvgTrKLQCFvb4dxkw4Ad6HUGM/M9U34/2OJXiGLh+QncTH+AxF6qcERsFpelUWcEVIGZurQ2VES
OhG2XW/UzlVnNguyC3bdve6i/gsnJ/9tnlvS0b0JObHh9v2dHjJ+DgLrAM2ptrxKXSWNN2I3LJo8
CBd3aDqwoVYQZ+lLmFNs7Fyg2+OW2eCgD/lSdBd7mV/rqkneyNCuLhIR+w+GUrQG6UqikKBWbvFv
lokYD5NhkjzKAC99nlMVW5uyM9TBwUavQsEmnoLsEiUYjNYP88YagwckGco9CMzMzlnQXzTJz0C+
uZMWaEAm5qpfLg5BuDRtjHheM18muM0kdtMKoG1JWCWopvZareL0FwL8xqgKW1HYbRr2aWOHgtQN
pqxs0fso4zyJwMWcnvi5q9DG0fUmskk3XxHABduhtNk6UDNBbes1dJEz8OHKPiYGddhGlZk+VK0c
D2Y0yvbgkeL208XuQgIzg0VQSoqePBrfZecVQWpvtCA+NeFMyjgoqNLnJSqd52qYnN2cVc1V0Mgk
DgmBisPW7+cXv7Hc5YLITFwb8zINTy2BSOY2ZSp4B4AhOSDm9r4jowTTOQTA6vZuvjTWTtSJbz0T
/J7CEI2bM7FmyjvWPUaTUxvJUe1y3AdoNNJlbsbHSmXZclWAsKv3yGdN+87r7a780kft2O7tlMT5
e1cAZRK49a6GrKzltwI0UhX6qdPadyP146Wl03VPnsRiHyU+weiIAAiOnjbjG2lX7kPVDKa9Xdxm
NvFLRBppZdobvOzaecJ67iru6w3zjBlMYDFP/h6sLvPviWBx86XPAb8caJcAVlM6PtYoc+JrxlyM
LaZIq9NsGvVj2WhULtUIuvIcO/RyEFDWDF3j0Qx2k4lNhezMsiB91wtQJcs+ZshEnDpDWKQWQbaC
ygBHZcgWwYoJf8npbCxIjbOmjh50wGo5Yiw03SPvBnV0CPErbxTtqUMKN+O1jE2G6pk7TyNgBN0f
UX+Wr4iili8LG4C3j+Gx7TuDuDQmKZk+tYVLyLe9orI2ABfkIRZquENPqz0CYknS3tro38mWofnZ
4ukIrAdojhXf7DQemo7VF/epQo07R+mjBcmB00BkkR5rQvFGqsOMgari4JHWiSY4myhHmFQBw3YS
hx3Mo8N7SJYFcUqxeBYafC2BgwbuiJdR1lH1YJMt3ezwMIjHMnEMUOpA8RNG2SrwbhxEgQ8G55Nq
PzaL/UyW9wPbtMzQeuihPbbRNGRf8jwOxpvSKDLUM1V70zYGlpoU0UwVQstSA0owDlB7fHiEA/YV
EtbNImhN0tPzSbHF57SN5my60iIvtvVCaYXOFAqxMRUF6w5JK3KRDv40Woe0KUDsYr6xWlw030lP
lrtypC8TMosQR9sphvzC1CNzjqlvGXkoiaenp9PGAUNv2i+zukuk08G8id4qc25podlj9jL2MuU1
poiyvHHlkpVnNaFo2/o4djBmICJCcyP4V0Bodb4shLQCto37+qA5xOfstSoHj4S62TnFtImrqy7P
4bS2Y8+khdSw+EFCg8HgVdU5fgJYKWFpVPEeJM5CBdXMT35XdfpROA65Tin8uhhBNlyCeE2dO7bC
SW4Se8kP0QhQgKZfu40kI+eY1c9AaxAwVpZpOjLktXaF76glrGMXfgvkoO439F50iLojK4wp3KEr
ECnzrs2zfp2Nlfpel2Ob7yJt5sER5Vq/ZlGKr1DWmpyNZCAzetHzueyaCU1QDz9oS0dkmvejC3P6
y9hkZAm3dWl2m66e5cXsEa0S0mvri8DzY14HwNURRQ5B8T3j5UphAFfwRHoaQb11PrrnSY/uXRYt
5d1EDK6P/l7H6C9F1YRmtwQZrzTX+xrFEXE1VrPsmO6NFBOG+GqQrukDTw66+8kyK4axEL3RpEqf
foOf1Tu4syUt6izxzb0fAVlN5mSZTuBpymGPuGeqruzFiL6XJvJLiabP+MpZaljo6zWz8Ujgve+R
DAozki5kMr/1WZTPP03y5dvvUtUSM4xXGkMoilSVj0jW2EL6tkFZgOqVWmsqvRBHoYSqnDbBzrTq
mVaupnE4mZ31NBAOvjqZxHwFvjY6GTIFeknSguFfeGOQvIq3GJG63ba/KxtlHeTHYjNl+WnOiUSj
OQ2v0rJ3VQACNpwXZZxyonuRepLdmgVZdDulonhqun1PKd/RFEKtjrITHYzVl7eL03fEtuUBZjrq
yGUJrSWOOG7ki3fPhKElvmzpUMW2WbXjlOHcDGLmDGWXw28CbYtnlpx/8IgVO3dBY+4NvzN+S4xx
POWink+jCKLxCmRMuxKsiFkmV7SKf7jI14n1WxoUblZuEeVX+5FJMrKsQJZYSuzlks4TgXaZo18a
giA4hQUIxPKphzzqGB3jjKVTa3JZfukgdfs7Dx6X3PZtbR4iNUXLKV2WOaaRS2jqVnalOJRj1TJx
LgBIngx39Exihdu4uvgFYEQG3qr5kiqGJLinGG8hnQf/fkEXP57rxLTmE9ticuJQFRVoCS10nxLR
ww/eBhlZ4kuJOwjoo3kVt+u5C9EJVyWCcu8W2jtmcT+umCqCnOATJ+MD6nN0ukhbACNlRfu99QAb
QgZwkKjlAcrGALGm2eZRfSHze/widK+Z21TTSEYgZMaebTPuJ283LkXWXmozSLyrPmqy8qmvfESw
PffT26ECz78g81H5llpEP5BXb92Tf9d98zsp4KJORAvGiejP2inst6mE1bGNbVLVr5dxFHDh014l
IM+E6fKatFOkS4Mxnw3CS8ghs8V0k5PJfuxsrcb1bJLDMWtdZ5M2Wv1ALDDcQketuhMNx/w7gzaE
1zpaNUJBs19m1DzoVpIFoh31OWontebWpcxvoYFm2F8BcSMZS8piqwGaFhvUn6iIet4//SbqCCQ0
XKVCF2Mpr4DOay5WNo7uKQuo43uyOh/LgOHbDDVnz7xP79Nc93u4U8VDI6d4J0TrQaqHDE8MhvAR
Tybxt8yJnacG9h6LK/KnbYti8r5WnXhR4FS+V4vIb9F6GLticjsEDmkdfTVV49Gbk+3ZJ1PiJmEo
WYSo9VbdfDLq18Bt0t9FXTDMMKdgOgR2Mt+4BAra3CjFnAtBPl5GN+1v59o2D9A/Zfdc2858xYQo
DRfpA6VhycH9KQgN2paj+wNdvnGd63ZAzhCL6p6StP46aAlMKuXDb8oFGd/WtqJ4YJuIG5S1vcNJ
szFcRCQOGE9XT90lT/PiwhNNKFVtZ4RoDu29ZdbyabSLx6iiTHDobmwyiwAOno1CduEk2uU3Gw0+
3mDEQBi5yXhiSgVyLl+q6rVTQ0MWup3ZNzkoaoariqE6J1mSGYWX70Yy608wiOSIFLsbJVIrziKR
B0F0HYsf66mhR2VMHWM0qzN4ZRSIFgEV20nTUNjVGKnYD16AiAZ7k5PkFxc6fX0yO4MRJaKe6io1
Gz9kTotoUMdufm+k/vTVUHH54LYy3jogWs+FgdJ3VGQMbizpyZvad8ujnq38QUWMyUTrA/yGRHjb
E0J0dPOAMaDP4X3Tcd4rQ7d3x2/DgIKdIX7nHrOJ+wWDC1zQHglF7u0aganJ4oVibEZAvZxE2ip6
hqLuHxZkCqGLfOU3LxTq79bMzgl0smOcTNlJTagvEHBafViNursqZ3t6Cpw5u0+k9KHRORP27TQt
md2VDgNnTQv+kSA194Bth/COydUlER6IvI7k6tKxQLRLrP3QuRvS4Me9HAG5IsKoQWnzf+s8LJNi
2NpK4DMdARRyTMftnxJUJ6d7bJsJx+RWXbAl9KHfKDK6kjk9OCP7miPnxtowbeAf6oKyfCnmzMwP
OfvHvJFOEe+tZg7CkS/C33p4FS6VDJBX6F45v4B7o7ivmuobQl5kWX72EHXS0tfNMjjhWjw/Q1Xz
HmG8lwNlqzfkPxY/aF5nZdh6T46BQCniTCyfqdHI/eRUN8zmiKgioLk0buXiutl2XHuD1AGTLw6Y
DDysr1kv5ktFSMJbndqEPyj6oqFCvOXssaQrBA6qwLU95yKAjtUCik1UlONOXQVmmB9/6MgddoHt
3tkASNpt13CSYqQ46sugWTqewRhUs6buusrxf7kznam5NJGi92ayfAmqyP4SdfP4QBOMs2SAQfHs
s7rIFve7AXAwUiMsGoOJUQPjJ6o+XBCPUbBkcBJTbxfIigDJhsEV2SOkhC87DJZIt3wvaR10xNK7
OIxMi62/xh+7ai4YEDPNovrlyUODvZn0Y4T4unkxLg4GhPIgZCNOXc2gjMBLDmrdRRRNugtK4yeB
6BFCOM7jv4CVG3JnwKvbVnJM9g4ypvOooIyjz/RJ2hkxZb95domnyqvtsB3qlKyAXnLpsSO+dGMI
re7hMsvbCSP/Sk6GdhmUYyhKnI1o8vvoxkZfgmi2tRFSCKg3Dvis7qluhjfPVxr1qzk/2MinLwso
DHZZZIDqyjkk9zmPH1jFvui3yqYeP3jKGb4saQUSQ/TlxG6LHPOanvxMeVhzaMKhl5zgT+AvBfHp
vnA2ZHBP4PEOV/+kjzHwpp8Q3H1Ud4Ffhrrh0djIUQwheXAVElp0PLRPciTf1MHfi9rlPiiXo+Mu
7y3UCYlfo0pFMrzI68qvq+CooNUP2FEmBEqUne11MvrsvpRsNtnJy1w9B6VMoKUwTbqdEth7GzVY
bBy4+rEOgVzX3o1lFYRC6B7wOAPhvN1UjTN+NwdCCYBFesPJTIouIC4m699wWLqAVXX+Zlg2cRNI
nuVVRESB2HN4mMdD2ga3LMt7/LkucgbELQ4O7ugUqMFGDdalBQFb1MkBgbemdd3kGNs2McpDpHKx
+tKk2t6qrgvUpgjK6FVx5CEoY/BHzBHcsheXJqzHpIjAG9JaPOwbOrNPbsnPvxcjMqNQZT5lk6VN
kPlpEo24GAGCGUcL1s41hDH/Jw3NX7VZ3kdJnjpIOX3zdnawbe6XZIyKXexFxSPWjeGQIjZAP5vP
uHs7kuF3voFpvvLqpgAqDwvxMmdYglkKSbyge0G0HMa4Md7iBsEZoRHD9GIjmWk3kU/Ii7QqbO74
QSRMF/yOw2FVs+itPwJl3hHPPaxaz4HQiyJeo4IzA6s5Xs2S0WRP9EH0NBWd6smJR8W8TxwAHmim
RHTtx4EH3hj/YnfIK+wmJCmb1iYo4zk4wtJfpptEgiTexMqZWiYKc/pD0hzXhOqW6SWzMWyFWLJm
72jNBBodGHtjYEYiiAmEyskNg7gYDk1dLTnhma3/1LilIE2IJ/syeAM/h9fEIj8FY45YT0Gggmpc
JlgY74B6gWOlZz/Q+ucr23BIbce3MulGE39h275p2nTLT1CBdXGnqXtPhHuYE0lKpoEivjHNe4nB
ESREXsknY612j7Ftye4Y1BaK0b6qdjg3ylusLN3jIHOHvnkr5K8ltUiXqeRkYDYidHcLmgSnLFHf
2QWmt0ZqpVw60AQxUJuk17buo+WAaEPdY2EdjmPtZByjVLDc9pFI7yjrxpvK6jAHeXIC74Cnh9/l
TtHPah7AzhuZQ2AzY9oYpXGVYSwWdTnaZwsXTpi4XfRSWb4Iywg9zMXXnOI4CdOFfxhQdBEfyUP8
Qj4pJWO8JAalgYzLFzXMOfHv5JgmpK4ZIw9QTP90Mxhx9oL1oOOsQTcfD0wREQRNNkrcA7YBhUv8
D/lPTIDq6Y2L5dFOGH6LqMdQzwVqUSZrvLF+2WWW3RU4Z8KKvaI/gG/y0YK5WDdKv0tKQGFL80ga
AIz9Yg38uKTOEEDP5uSKqHWQS5hEXTce8K7PKAhxQWVYVBtfb+I+KI5TlXf5ljSh5FSVOb5uBTDm
gB+s/UoIj3MdDUZzIgt5fBSWyHi7FuTjRL+CpjHuS7i1+yz4mXqEljho6hl00jmYKECLrVuRgcc4
RopfnRyJCNcTKkFQ+VFmnXOAD68ZLE+1I26Mo5kg/CNmphw80xW81UnxROhHjqPBTUi6INGi4S7W
y67vp4GDRpOdy2Tuj13tete2RwzUea5ohFxEZAfx3g7mVl2Bbeib05BB58d/WI43dt9WRB+ilMMF
GeXa3ChzMeKz8GwmhCVptxcU9DT4uOOY55im58WtqDBRNaR5wymPsyTih0wIg5pIHGRvr1VzFMwM
H9r1pRv3Pk+eGxDGu/VZ3d8Y9Mls21WmwnAVoNdP1YpK441iPnVlVt1qr6ISzOk78lVxettP9Ebz
A4Ir3gsVcn/scamasysptfeF6DpygMeym2+xOA6YdyeLnPAqkVe4hMc0LEdywzc584jvkIhJylAK
aeRr0zCz2ADLSdKDaohYFyr1asyO0ciojq7NfTPq5ZwERETcV4zn+GQ+2J872Tv+PbTsvroqshn5
eFl5xvPSNeJWxPHSbkRJ28ghYkMAACBBZbOYrkmhE7jTddks3qsl1lZ4bPSuubOqwr3wLEV76iix
D+Z+qK6mXhJISp1IT9ORjToy63rGmYJnVxYW9tqu7LzlYJa+34dZHGfmU0spBgnCkhJ23rwMXI8I
ji2DoxiAk3D9mWQtg+2aUGjjZUVZwDnglYoivJi/c+PkNeyPLP+W87FBa6Wm8chQtGC4ovMEZbPh
WY9j78NkI6a+C3MMmoSbZWrM1tmTPvWQyfPjEjeNOsSdszxleB0LJKvT9NzPVhoCEbIuM+3qe6bo
2TfiIdQRqXypTh6mr/yYqMr6LifH3OUFzyqR2DOIYbvossdKzvgvxwb1HDa1MXgEZGP310VvjMUD
oW5evEUjv3A21ohl90gYkCEXeMJoJFZxIahGPPe3gd6lOJFege+UdEocwFZQdCeU+l39vWGIMz8D
6pUJWURrHJkb4P8hXcmmpY/tfHzWGodEGE0prupxCqiR0dmvwA7LMDawVbt6v+jASO77aAUQpWne
fbXiuDzha02OhBxZAAyyYnlJO8v+PXVT/pg4DX0l1IkR5l7LReBHn0O0m6xNSZyiHdOISz+i1bzJ
QcOIh4SkOU6NPFve2eGVfSrLGWR9xpSZM2nCtw9zyhzekFz1NzIfWwLGMK3epzjtoOa0fXkHIq17
tDj22xsXMXd6FfVucx/Hchouo2lWcFzq+Cumao7TeoroNeKtsDjgdPNbm/sN+Udxl+ptrHi5bNGc
99PZWOJ02EpCszuE8EN6Z8WFtZwQabf1K/6U8aZAAM1pPM6LV+KFSEoRsuufescFreB6FmNgwjxo
9qfkWy2tIpMbZk65CSyguWAYOUNsSwAnNJOaobzQ0Cvu+dkNGdq27O0f+Tyos64cdScBqu7A1yBx
befkuiYwNLQYuYeYFvWVS9tEcDuZHLirynTGW4QTq9rMiIIRnqLP9qYHZJtMPj2hzPusGsyftmiC
JExSSyO07Xzza0oNSO9zRhcBvKH3jh3r5aQcUvCYuXnfZDP4Z8u3HdrqSrQh9vIoP4z4lEsOgimm
UzsT97o29cFEC1mwCGf7GfwaO6we2JC8vh2S48CZmKll2cmjOdgcssgq64lhAH+wA+Wx/OaVJQGV
NMoPwQQVb92g1HVRMhKvJxIbNjxW2MDJ7NN1WBmZB3XW6ZvhoTVb867DCrJPSz3drGG9X6Tq5QUX
obNrG/5VLdP7CN1655S7tGWEWJjEvkCymXlKbByUehQQ+y1tZP4Vo5/plU5RtadyhptBggP+WCuJ
rz2n8V7EsIIhlDncNOMQHFP0r3NImELHeUXGNPAZjJFwEzH4/8laina66YK7TA10qoqIHyh2LThw
UtyS1kuEAMgiPyzZTl4HQXEveDRJb3f8CYtOYpa/4Z4X3InRJy0t9k0CVaOC/ZisSAA722SE5FGM
UfmYyW78ZlVpXEHoHjuq+jhQ1l0CP747IuGrrqCnuMcpoM6FtzPVPNHCKB9m9A2MM7M2+yXMaPlq
dg6TEcGkTZFswDbSLqIX1wkTQL4Lu2wiYrIGO9oBsbF+WSxDwMuQS0KrzwBoVUZePMSxT9cBIYt8
GOlhUknRdVuB5eRGJgZjz6DEWbaNU8t/LpeodnauHrx212UpIjddEuJUoh+vThExVUlYDl5j7Kko
QCoUzAiPVREvxRM5PDj5jXK8mNR1mNhydrl9zSvtjORvkIdiKas7x6fImSNJYqxXSYA13NqIumW9
cfuIQL7qlj6nH3/Tq6HW4Jy5DreYIoRxqePrIe2MKrRmUgFf3JoyC15Zh+u7NZzpNJiLTdeZYOvf
LPGWQ6SxyNBjm8Rr28FLThjpEsWid+7cHNgv8rto8vIUum0PDmqoGMtzK84YLJdnpu1xd4OBN8ro
H5Lky/wzfmqMlHU1DtlNLF2a1Aj1YhQl1Okk2lQGR1gO9ayLhS9s2BpUz+G0GPhE5ilRP5TGnw3r
rNffHKxYYODapLzDPhZMYc58q9jS+K53hP6J6gEfJcPLuSrPxBl4Nxxh3Nuhn9S9TGd8raaomFho
PINBhGss8vtcgyprwDesZSGBaZ3t7RLTKY8DBA4Xu7MQDwzOaPy2/Lvg4zl2dJp52eir3nWH27HV
6BvBJcFOUs5KfANogZYmjdwcvII91HdWZpvXU2Uk1hltXT2dLDelxeUrUd8ZfZUz3NEsFSb9KWeN
Vt3GynZYG2N1IJWoOMsoWd4ilY+PCqMBE3hwbheobUu3a7BmgUrzKLD2TYC+k/SyQp/oXJsvLpX3
K0RBPNORYzF2sOEzDnUEsJFlF9V3UzPlO9vJNRGo02xfjUTGBq8AHNUFhxamwYTbYu2VXRJOpnoD
vIo3ZEy9RJHfZtheoz1lgoQKM1ady8zUB/rCFCKZH1ESFOoLZQ8eVKMkKw9aZv67E8I3DvhbdHLH
Ud6HMUk9E1pdQXij0HbgbZRd++VuHeMCZXV9Iuk0MpwHtoEc5ZKoeX9AkDyopTefPYmjIaKxteMb
F1+R9mEA0lhNJ/IsMcAxbITrzSF2cWhHMDMt2JZLEviYD3XMdIOacQ0UFYPc154CIKfRd8lS077g
gGkzzAFx82xhk3ixLUGKl2cmPyEnBuqo7KnBozbUfsZpUdKZ4ieekvPsd9NrsOQpAv3AJVWXHTdA
iMXLEKOvr/yf8byY+akaa9pIqBNVtaOAn/Kt09TyesbTgVzAH+cvfWVn39Opst5asEiArPLK/4Zn
MgMd02L4Ypof+z8TxhcBWzzzF1qoo9cSPN0Lti74eqcuycrbrIf4sAM7Qhsx8OZmOeaZH9zTwkQG
YsZ++qhLJZqbPALiyDKEm4CRdmz0bYnF7iqRevoheK/+gr2WwNEhltqgHWyuz3nmT1/MRtqPc2tI
6IgqTaPjWp55TAtpLZGdgkgBg1AlswtaNNzEUelLIElm0H9RnCbP2ZTkuF66Fb87sFEDodAMk8MR
ziA7dazpHpR9HMBOsNs43+JNdPLdskT0vskD7F6sYbK/YwnTM55HyEbokHXdX0GWqN0Ts/Ppvs+N
oT78H9Jtq6FSmi08JWAS+KGtf/tDZ+GYoQP9kA+Vf5AA8y7zFI9vZta39GCF+Pp3dehH+TCweg/d
h3SposT7TKt6lLpLhhkkXPcwpyYRYibH3eUTmOt/CG2ZRQqfQajv+Lb9TsstmiwyCIlkGm8SAmE8
pAEeqfqGWW5jf0IA/g+tawBjIEBe74AT898pr9FnNUVX0tFdEk5sInrK6+j+f/2dBZ4APe1ZfB7h
v1NCO1ZjTEPOJazmvvGeqmVHE//vl/iogvbFSr1FX+bgofjHEPFvsTC+RU232mYoPYatYW3S/CCQ
yQKY/UQe7CM7/kNmTzbCGugEP9jzJYnEf8qSq5bchCjFnUhUIWA82gYpdlL/6E4/Sv8qDT6VI6/3
+v0FfdMM0IigIifS/M8L1vjJFDpbe9MVBEfSPBTyqlKHFNNheh3HO8241/1EfP3xKV9lz2jYTAdY
snivXTdjhpoB2rhNrR8w/h111e9JW/j7PftHLv7nJwsEHXCX20VOFjO5Pz8ZLvIaIQk1dBOO227n
HnQ4hcYGB/Um3dVbisww2NJ33Lah3va7aTuGcsuXvqFVsgUJt4l2XoiP+ROHwMcVwY8laQOg/vZc
+/3j2vgFtGKXH0sGt9Pw0vufcL4tXEPv7igX4Js1ydrAOfT+jhpFTJfaD0ji3K2fW4c6NLfmll7Q
BlP0///c3jbdMiHdoo8J/++nRmu5jcNoSy9123yygj76R1axPWYb7x869z/epH/r7eXYFDgVJeSl
+ZQylIhDJp7w39zHbi9voqNRnt0NcZvb52Tz+POzL/0fCv0fD8O7y6/r7l8rWItM14C61kz0DQBB
8x7sUHX6dltvIazRUYVccYr2zfEHUpYNVOTNzbz5PW6ybfbJ7X8XIob6n3XNRoUhBQG7y07/50/S
0Xb3JgVRxibNt5W4b+vXDFSemslvNcGTGA3QXv1mdi8d/RRa0qc08z5JDPiwzWBOwcTDO8Z0fQnL
5s8fQtYlboAA9uZsObd1soLD+wdCn7rtaMg7swXZ2pc3f1+Q/1gq/rwHXNQX0pXC8Vn47xakWxDZ
2CWS2UoW3Kj2tRkpIjt7vO+M+kJmw24Y3RvmuCv5RCGPtfu7ybe2nZVfqnY5dnF8Dejm4ZOfanWV
fPypSPfAeLIaXN65TlS3QqgxfoFs+l439llQujuAgja6vvbdAcIgELhqeA7M4hbYFaMl67tpy0+8
L/95QwggAR3Pa9n0390QD4AO+b9IrdsSpa5jhAEQoLGNQxpkx5zOHaKxH3//5B+qgPUZ+Ncl3y0J
WJfoPiouqXjwHRplOKVHZrSDGo918smW/2HXe3exd/ceYBHC+JGLaURV1HnMvz1OoX//RB/eK1yE
leU5uPgtk5v551ONjnbOhsryNjBugD/Nh4b4O4LvPtnLPlQDHg5KDxMl+zeIEPfdCo49o++N3oo4
7Pl3cyV+u75DS63snsFB1C//288U2IJajYLAtV2qqD8/U1NardE7HgTQVBwkNXZs6Ree4k/qtI/P
H5ch5EZAtXYxe62f+V/7Y93Hpu6XINp48qUHiIXEokJYgqh9+OI1zieb4MdHj/pT4r3C7kXZ9v4d
OBo66YM2pgvLVTd2OkC2IE1yKu/zYNnpavnkev9xx6ipbB4JKfjz+9WVwpopc2kSag6vwpU3xdQ/
VASL2VV8/vvt+nAlNnieCT5UwJcYuO8WFT52FPSZCzWq8+75nfUxJo1700KFDZNefPIkrqvmj72L
l7wJrYq6FMsvzsY/75pQk4KstJ6Lh21nP0rn94h9qBIMjb1dqb9UevykqvqwxNYr2h6PSIDB2Hm/
xAYgMHlMMC34CxvGkNoNzq8Ietvfv8X/uAqnEozGFksZi+O7z0V3cjZBm6FNmG6m5qujIlo5n7wC
/+NOcQ2fewV3lvL+3b7P/LPx7dijljcuPr0fW115xes8vPz9o/yTv/nuHvFBGCxSgcImdN4dtnRv
zT5wbo4nnSEvlkAq1XrtdComK4MI5PwG2gPdM6ZFSaDdEXI+Iz2GfjsIFtMnT+eHdedzAnNpsft0
iKk/1136X6t87NoimDzpEI5kj+hNkGn4pW09WbYuTgt4HAALQ/VJQcr6+viYYspbjckIrnlO333V
LQI/bUFe2IRheA7D6/B8zV/t11/7/WZ/Om02/Ol6v9/zV5vT5tBvTofD5uHAH/7ff1wcFd83D5sD
f/vEnx/4ffze3fr3+cN2/bXlP+H6h+12E27v78Mjv85HrhWuf+C/W36tv2X9rev/CH+eX+5fzj/P
Tdjwv85nfv08r/8IP+f5k9X68YmzbIEH3yE6nGP+ey+7PdANZVKIaKUPNrn6YYplH+WXyH36+yP3
8S5btuWydjDUosR970GOZ6ddVI8QlliAjYbc26fOmZhQYPZQjn7//WL/9aFYpET52p7Ndd/d29IC
6kYIsbfJi+YO7/MJyzC62fGiTeP490t9fIwsmy3VFHwwFx/6+rn/9fTmpBXqJa68TVnkISjerm1D
el7gj7pd1f9gqP73633chSxSLPHpOi5jWBbOn9eDvWk1VpYAida2OouoLEKm7vXVRBbJJ9vqx42c
SwUQMgF3ug5V2Z+XWiGgNkkKOO20n58k/fNNqucynGa3JklDpC6RcbM+oyx58RCWfLLfruv+zz2K
RGP/H4e/Z9ofnphJz1BLowHymYZubmD1bD9JZXqX281bEW7Avy/x7stspD+AWtfcvFRWx1obc+jM
9XBSiCa37Yx2wZLVz/x/SHuv5biRpWv7ihABb06BNvQUjUhJJwhZeO9x9d8D7v+daRbxN0J7n0xM
TE8wkVVZWVlp1oKXw4Oo4l7r5Opvg4DlC+AvIkWkEgW8PRFPzCdLfT/Ue74A+FCwKXvlpjALwpzp
SwoTynnTWTkVDJgaGkSEXGGqOOJNl/1EKpxwN20BYpSuZOc2ywg3mv9RjvrebiD8YM5XQQ5V492g
3IJPCI6k7VXpxm25ZiFQFhuQncvcHyInaeWnSdApdDJUhfJQlcHP2JI2dFk5bgyrct8rPIsV/ON7
XYYwoU805XkICUvpNlrvGeoIm51RbVi7sgTogrm/kyTY4shYuB0WrFqnM7UWfZoxvPB3K+l0AcO3
UJPn67439G6b0pboFR+GaIMLgOQu/yIoCU751NKWxsNbeY6Ce8rnunxRNZ8G9QiLMqHwTdFfyeOx
ZM4TpLH6hmaZzjlAozwX38/b6Fsu8eMy/PstwjJAQxpBA8Iy8C1TcQzau0L+5gPxoRk3DPGaxjEa
AUS/9uOeJoO9mRymaSM2WDErQiNTpUuTlJUmXolKb2qFWbMcZQ1Gq9aVXFj0IJ1XdOUwmorOjQE4
DmkXMdnR0WQNngA1EObH/qiFcaD//TeDp/sKooC/FrVA7Cx8bCrBv66+t+EqGCq9TDSoYKz6FSTy
h7IxrumX/Am/xBYT5sfzQogMFA8JfIPUrVgrgMyhqoDEwYo16VhV9k8Nht+ucL7+rUqI4UWoyuTx
Fdoy36s0AXNcTnBculbb34QgcTHWsY+Kac8zfCND9HaDv7fIxbUAxgPDKBAZb8gZJy7a0YG5LPuQ
hEs8WPZDSdXsMlA1aXgFGLKKDwuqXr2numS/6lo7xhTMZ24rKUqGCTbrCQInaTBfUoANrFu/Loff
qUwj+g2jO8yTWBS3s12RGUT77UxBDv75Jv0zQRlD/X6OjBeVQeNPcp06V5jMCJNOP/TPZVgzBjZq
Zk7OrszTow4vPY1dYVR/tsw5eAa9OP5KMbC9jPOx++1b8Psy8zNucRl/PCwE7ppDV4VlMSooCzuh
GnXfGHHiuHnxVdOvIfo7v9Nrf5+HK5kwto44RAjlSocp06BgfG2aix8t3Q3zYL2cF/HxKOrg8Pwr
YvmEkw2WYqlntAURMtNVVKVd9tmzul3LzMR5SWu2BD8i5sQ7FR7PNzrDE1G9EebymAILDeGO++0/
uW/tntZmd9oTXR37A2gRu8z7PRyYAtT2/hOz58fhGgIu96Xcye6fX7YXHKzddLV1060sNDUJ0nza
cs1pqnAJQFREDrgpbE5uQzcB2D3alvorC/1OxPL7ifbt3A8Dg4Q2878gnmcJiNNxIQ8XM/AR+6aQ
x+fzy71ymVDlVhWiWIzTokr2XmABhGnS2bkDBjNg6Vp5VSYJJHXg/4MLwhzGNX1Vz4BsPOoxKPEh
s0lFfl0wmm8x9aKo8cP57/n4BjIpOAIkACE0KSZDyNE59Ryn0QJjqOT6o64HTCnX4BE0F/EcfrFn
ZeOp8PFaf6vZAVTGq4sAWlhuo0wnDRYWG4ivH5FD1cD+VUWNN1d3cXxpqRvB2EfllmwWfKOsNNfM
W6x9srm8LTXaAcGql+z5QtP8B9pSXKXrb3WCTG32/zpw1kFlYm+p1pG3s4VDK5sgXSiNY5PTUsBJ
3hvacLBmIGnyDUGiXktKAiA2+lH0pSTpCIKqPql1hU4Wb6KhXgYrJO8BoITI6GmATOm8gYi3pyhL
OINTKatTTwe6p7Y6g5mfMzOh4fbivJAPp0KUIthF3MBsIYMp4SUvzo3+AAvVwb/Uboev7TVIPFf9
I41YG5lc8SkpihReyWC3R5YDqp0Hjp0M+VLd3E7DbQWHZm3ucuXoaIfzSq4LpNHJIR8IR7MgUOlM
mghBNPDmL8Nd5SU3MLVdaV70el7Mh0Tam2LL68OgbOGYYugMq10y6DpyrOgmgtpnvE9tWraUV3O4
6OQDsCa64mlJ4DLHuHGZrBoLnL6MVsn02YlJ+Hyck7iMER02V5AwerQOAiN13FBwWajT6Oc/Cv4r
RTCWPrYSI1ykNPtuPz8Z7nyIrsrXvNwDHV1fT5fVU/xZAiv7cct9beknbGHPI1gyZQ6DY9O2fwQa
GkbYDbtcDu857YQLgkb+2WCOH5a1LADJBl7TbuNIb0lYDPXELQYDqGKShAS2kYGpwuu36hZvjR4f
lbA0hfIPxfu3834iIvMddc5bGrJkj0G0Ryj0CB7mC/PlAK6219+aX6JDeAXqxqG5+Ty5zcWGh/xQ
Q/2Pjfz7AYKNjEZkF2bAB4y7W/oXfkbX9eXv5IZR8jvNZVwyd6+K/Xm7XD3fBG3/p7NgHAUdRCaT
J4kHPPIzWA0MbAPtdgMZBZwEGo3/bTo9pkHzXe6Ty/OiN9UVjEZTaV4zK2Sbt2EPOvjOuY8P5jF6
yF+NW4ta+XHBtt5HhGkbkpdgWtxpXj2UxFSVG84RjKlKABSzl52OjOAhowxdAXXfwGkGR0jf0Dww
yg/1+GNuX0o7Zjos3XA5y0Z+kE/OnDqZTs+ALATjzBkOaq2geRYrSXyQrQngmF4yfjlpmdzYzA98
Pq/xmg9gk0kZK/TkkIh8f3pGKLzaEKYJj2YwJWECKL+fwd87L2TNxZ0KEcwX2XAPQzjhhdrPyDqk
4BjSUdjVz81W3WV1/U7UEax2HKsp6Bls88qx9bohx1+DJJk1ntZ+Pa/T1sIJNgpXrZnWGZJa53sQ
XFg07Fr78yI+ZKyWY8+ziZqpTIMAKLXvN4duTqMBCSChN3o33+h7ID9vpN/G1fDcXYfH88KWv/XB
8qjJgl5qvnHLv5elklZoogEOstz/bkWHxCq9CDSDSgZZ5rsmHargx3mB6wv4j0CxHZGGqDKeGwSq
BahRI5xWZnvIonLD9lYDiKXY/P8pJiZMkjFSmUta5FzVvffcxDv1V0178nEZegOYalcfziu2boP/
ClTfr2QJn0yt5osNJgeTEVJ9lzP2q2+4qrVr71QtwVMYOVyEXYUUrf6Sxce+3MjKbP395feTO8+K
TJInUFlD9QQ7bQAvylZ4tWpxS1hHdV6hgUOofvQgndGnqhD4WPSwT148vtSMOzk63H+wlb3K5CLO
78yqHwJyieeqbSiOKjwPwcSyfL1AoqPcRH7vgTabB0z9M6zVRBtWsLp+J7IEK4A5Gl5oAPOAZYDl
3nzItJfzyihbEgQLyO0JNPkRCZW5Y8yyrJ+K4LEGL7A60rAM/EHN7GVwoLXLVUzIRraCkkWDDx6D
vhuSUrQufYjM/SEzFSa0YaIIFQZrMqufPuskOeBBi20QUFteir02Vo+pZWb3ZpAkgEXKWnirGLMO
ibEebJ28tRUB9GyBUKfF8kMnkOnMuVk5i78cmRUab/ri1/k1X/NZ9A5wly1VEVkMBBMm1kZZQ2WL
gW4D7uBSkg/MBG0s7ZoY8inLaIa81D2X30/PnkpCGVgAVrZ/itV9M1y1zv7vNTkVsTixExFaxuxm
lOqEtLF1R5u7C8/aXV5nGydu9YyfaCLcx1ySvR3NiGn6tL02LODufIkZyBFEO7KaV7aThkxbBtd6
VWwVAFbDyFMdhSt6qEsgrC2W8TEFLeJe3ftfwWzIL+Rr7SHbkVF+5BK42HqJrzqZE5WFS3tou8jo
y0VlBkll9VAnTwVoQyFpoQ0zWTP3E/1UwYHGccN0V42ksGWQhaJWq244sQ1DFB2mtQBh1AUSUsZM
1fKgjhDtZht5rS01BE/pQAhjhg7b1Csvlo2Mp/OmvrohdAYS5KpcM2KIm8fk540qJqaHolg2vGzc
xemt5H+Kx4vzkj50+S4BG89M8gV4fhkf8f5UJbC9pcyD4RcY5Pa1677/A5VjEd8xzua1xX7QLqzs
6+TflsYnZcsclDVFKbkvvW5k0yhHvZcOAl84R0WVeMMDTHjH4nG+gGBev2z3N9POMmhvvqm9rvGk
jXLeulydNm+aCXlELL+f+BIfkIhY8vGGXOnfa2iKzPFbWNLnbjyDC7rhuNY8Cj1F8CECfKYvnBbv
hBUFeRp7JremQrs9ztdZ/GNkAhJ6ujC/BiiqaX+f39RVgTTsy1SpyS6LBWqpJNQq/ZZknl1cT83X
xoYAB9wTewC0LniGjnUXJFv94msHj+CHpgWFsSDag99raZF3YqZzYeHTqZokl2p/Dd7shnNeFUKb
i728+5aBifdCHBuIVK0mZ1jrzaEBlLCCHwZy0v35BVx9xtiwMKAOOGXUYt/LqQcVME1redRG6e1U
388AMIZ1c0c30z5r9UNYhZ9A7acTvfGc9Pt56ctFJkYpp1e2cNHJTIwX1hKHUZtfUJfdLjt08ZMe
7v43OcIhUAplYPiRZwYzwxD6ZG6Sfa+U1qPH/7ygVXs8iUGEW42mVrMrZ2IQePEAWvpOYzVwXq1+
DwtIXkQXjb3RxLNqJs7yqLbB39LEtsxlGFyuK9xKkFzB4CGbF0r97bxOayJoANEocRoGnTOChUha
TKYa2AuIwUDqhZEq407bGrJau2dOhQjOGXDqWA9zhGSm/Uk2uwcnfzyvxpYE4UBBVJoVU8aprQxw
S8d7I93YitXHLGwsdDTRjsOZFfxCIk9RMNREuA2MssUd6PiT+iR1n+PwQcm98Fa6JQs+b72h187Q
iVTxpRYSo6bGkr8ZEpgK7Ze2pnUDWB/peH79FtMVz+qpHMEMgloeRsq3iaeAkXiM1OmhB7Bgdj6Z
809YuxzXSn6cl7hqeP+upyHaRM7UJ2jk+FlD9swF3qt7TKoNB7i1fIJZ0KgIbinsiF7vHOckdGfT
rejdCjde7FtiFus8uYYLqxngTkRMyYszHaGQN3+AkFHKG+3EH5r6lijndJuWRT0RpE9KaqlM8XgG
Of1g+k7pUalu/fKxHjs3SEqPNgMioK2C5MrpotxETybVIIf8qLCMThzEjbpcI2kvX7W5ddd3z+et
Ye14LRUtut14QeLuBCfuGwWIMf4iwgIsfEkLlHTWhZ0LBoE7DQD+yVcLi/RgfBkDxpy3WKlWttBi
Uoq2ac63Tm/U+5UFK0IBooRLBJIAdyiOsf4llL8Z0cY5W7H6d2KWzzjZQCocgZ5YiGnb7sJvx/tW
r/60+dacwspxfidGWE0IDKs+ahEDONCtDkirFbnJw2hBIlz4wFhtZSRWbkYK1vgBBiBt/inIixVJ
ruKGqz42qxdgNPdh9yf0g6M0PGFS7lj8cKJhYylXdTyRKdzGki4NRtWqi8uCyfypTh5cJpKhdGnv
z9vm6p4RXxMPmgr5B0G5EiS/APA9fDBNe50dHiB5vKrmYCOW3xIj6KONdWANwMZ7Y3usgD1vDml4
cV6T5UsFL7+0wzOqSupv6Qt6b33wOpTQQcJg2sOamIPfWZO1AsQog4lxY3dWtXHobaYzntP8Fpme
GLpDEyJBGaLGcNh15oU2dl66lWdYF0LjL/ELQaQl7EyTabnVGzbZmiH3UvXzpEG4FGzc/Gt2Rocs
DU08Qpa26veLFgSjKgWdlEC2C3FaSGUj1pNdpQNP2juwso8kTuGHOr9Ta5otw1oMoRH6kVd7LzQe
TB6UJYh4YWvLnlNn1c5y+uEQafOGemuO71SS4JGYoDNnM0G90NG9stNv8t65DHK4dAFC/3ulVJpN
bLoambsRH5B9KvkppM9ckyOgtXJ8rGNzP9XOxm28ZuUqg+gU8WyT14+wYZUFoQDIvYS0QNVG0xF0
wdC+NulDiw/nFVpbu1NJwr0PoOPsTyMK5dJhHkHjs370zr7Xns6LWbt+T8UIxqBIqhygLmKM+d4a
nCP8BN55EeuaWDx3OUq0cQknKc1SqLc0MkFZ/mcaSXq+Wt1+MP4bA2CI8/+kCC4uShStCpfsald+
YhRhCveA7p5X5MPgOa4NIA9UYDzGZPOFxSpHKHVlUDs98DS99Fd5Ez1OV8+Sl16PF8ahvo4urSvq
ufeM7d0FB+n6Qd4Rr72e/4q143v6EcKhiiBD6mAb4Zqf7kbjReoiT242tmxLhrBl9TiAOpUgw9YP
evBlYNYeCPzzeqz5PgryDpyEmqXr4okdUzUZLZs7KYrnH2UW3vRadp1o8SFNwTak/c5WIIc/L3Mt
lmC4ki5rUj+MjQgbaEAiP7QBekU9oHTyXcy1UUGz0dSBZ5b7TqUgtrGUy1KJ9+KpSGG7+lJNg1LG
YwAbeEdHnKcO2c++hETGsQ+9lW049y0NhZ3TayvWfJNVnQoIQVp9/A5Fe3OZ9s2Xope/yg4QQX7k
3GV0fW4s7vqG/ru4wgmU5G5hQ2ZxwdgHyxZW5SMQL/0us6TvI3wFMrBHobGVmF/zLmQMmQQii+dQ
WXx/mwVzBjuntHjk4ZrHiwYMwRx5tf/nvOWspbtoZWSYxUQYD3XBdPSxKkazQDvgim7lBF64FLwR
1TlWEtivydfWzi7BmYWMbbqAKOrnefGrVrSUpsh/Mg0oTuaZfd/XzNbyhCh+tkmG4UQHNei5WL9n
UryxkatLeiJMuHo0Q45A6LVIDan+Y2m+JDNQzU1wgK1p43CsWuuJJGFRjaJqY7NGrSnUPa7dayu3
iE6ti24swLOSd3XYujCL7M+v5loNiQ6Mf5dTOJQ5P9n2gNwwLi/UtPZiA5DBCpwIJ70dp8kLE+VT
0OeeGssXftdCA2beWxGzvVKbHqsEyP1e3lj11S02QY1YICPoOxbWIpnALIMsnuND3jkND+CnmvrO
pwg0/Tiv/upBPZEkaD9Y8IspIMd7+vgNPMAsvUipodAz4QPGaPYbprt89wcHeCJN8EjFxPCUtugV
aTpgDl98srVKsGWzW1IE5xMOYLQa6WJJ8MAMe92oXWLCjS1aNdcTVZbfTx4eWmvAUAeLFTCC7RfN
aW9C+Hp7/8Wvw71uRvso/J7n+e78bq11BIAK8I9hmGJBsA/jiqkdnjtGetCi6FKBJ1bp831vtRfE
8BRH4t1cwSbXa8BVlns7+C5Lwac0vDz/JRtrLGJltJVk+mPGh8DMs9NDOPea6FhK7YZTWAtJNXPB
yNBkHpIiqI6VNqXhJLy8Ass4DDEcJ3N6/G80+VeE+n4j+7qOoKDEwzV9AIBveGPq4Ys/zxtiVh3p
iSbaezGF1hZQLqKJDitU3ZS3Sv+o5DbNN+aGZa7VKGljhZcCYAwG8GThGtSdtpG00CEqhHhnHMFB
fEwb19BeLP3LOB86/94AgFbv4RPYN1uAMJvShfUMiZcbvUZRlQxXoT+Y4VVow39yrdb7tPth8iVQ
fkCopNK7twVjserOTlQXVrmxhqqrl5d6EdU8++CDPIKIDBzqZyZYdGnDOtfypO9WWrgdgyAs4YZi
pcP5zuj3kBa4Rn+cmWXz4TqWHlN1N8YbxfRVQ1qalJcDwYyRcDdIcNTKToFMaHQhlO3BZmdMHoDN
DhXPH43Vawh0ZEVVdJ2cqWBI/WRkk6/yZjfCnl5BOFc6/QiSvTfrX7i2NlzKmmLLiIgDlgKztGIR
cSoYlZf0goBfs4CKStJfbeX0nhqYTKypxufzuq1mgg1aIS2mIA1VFpNUQeHYjWwgjo5E/dgk5U3b
gKNvtMF4CROrCUip9rON4O4coYDeaaMN4LE/P2VmaWz4hjVnilOnq0Dna0hlvfcNatbCNNw0qRcz
oah3ladX1m26+cpaMVfqb8ujeOkdYKpLuLPaGLpUW+tJZUaPdv697B8KMDen3qN7LMwXjualbHF+
nT/uKjJJ0NFzrVk0TojmaqsLQRky44WQ7imyaxeIzmLw/0c5y3ec3MeWCiC1nJPYhz+q7Z4mGIvn
+1p//d+0WU7MiZQyHgwztNHGSHtoCHKogp50mbr283k5Hy1iWTXMk85pUHdE46yisGjldtEmfRr6
h1y+r/QNo1s+9X0s9l6E4LtAvJ8dZxExWj8C61Kpd0FBM8KfeasW8fEOZ+xLVi26HIwFJ0dYs7Zp
DWlaGtBH4O1r51G2u43M+aoEm/cQ2T4OstgWoylQX0Q+ZYGuhm6bEeK/drloQH7UcmReliSA3+96
F5bgZr+VAKzPjXbQ/MJN/Ps8av8LGz6VIwSu6pjTMTiQgDOzXZCmbmB9DlJKUvqGPmvrRQGMEhTZ
K4AkBb/etQRupUl+rHbu1eJ3Cp3OefN9y34JxkWjp8NkPnOwxFaCRzMlq5THnhC8vGGu4/IbTE3W
rtr735rjtAeGxH25Va+0g7Fnam52XzM6tvurYMcDjxFxEi/ud38fUO2ejlvh3koPFa89NpHZR5I+
PP3eb2bNjBecpUSunQEaxfgsQ3QXWplLK75bF7eO80c344dW6w5J/CD3zQUVoGdI0HayUntmUOC+
qq0Xy8pZZLYUaDEw2gBwEo973aV+w0wo0bSZXsNbdV1HylGrjMPEsZzmrfLumjgmPt9wKrl3xBCi
KCCPGSzsrG7m8utk+QkDrrNtQYGapk3qxpMCY0/cVcZFLoEL5uo68CrzaA2wiwb9HgzyFDJUc1oY
1zqblkFgOJvPPvmtT0bR68buvDmtfS+FJNMk30rviNjf58+9T6Kd5Zl46rh+Iu+kebyyo+JmlNpf
kHxumO/Hi5Jx/Ld7ElgESn9iE0Ykhw3o0UD2h8AJuBFgL+4wLXBi0e8kpMPJAlkTXwGSXj7ApW4N
9Z/zGn/w/3wAf4D5JADMOEGCkRbTqEKuwAcoVR+4/M9k6qbhhy81WwhFHyLmN0kksCmIE+e9HZeT
G23JZcUUh2vP0f3XPO17z6nicg8wujuCTqLTGARspzX97ZYKYgVXF5OR9DUFsRWdJnq/j6ydnqRu
mIO+2B/OL+YHdyfIEsKevK5pRJZYzKgBuCdnQ8uL8xLWt+ufRRT7dMuavGqMHC+y72ACdYfhut5q
ZPkQSL3XQuygsjvZmX24erwg/xPVEk0LUGTKwT1MkBuFrWU93jnvRRI1Qfw2oCofAJVkMwoNX2/Y
m/hqSMFgN29orgVNxhs15tDLQ9hmG1v04YQLIpffT6xQDgcogXpE6r26AxPfjZTuKcmrnWxItNVu
XQKra3mioWB9UVf3dBQiLgWrVPMvzf6haoCS32oXW5WjsoiED4xP6IJaFPJhTIIFwIOK8ToEIN/o
s71UMpGeb/UGr67giShBJcbcnd6AqYogm4HO7+Z4ESUjWb3cq82tN/66LEJ6Cp/c8uI7olPtocxg
rOClBk/oVHy3wvSqUlVgNzhasCRsHK+PCffFPJY3xH8EakLaywAaLe9lTjC90ZdyqV+ZUXPdBPJl
3n1pw+qeFlhwWzDTTIarIt14mK6e7iVFbAPxTDpF2MVqTAs/Ja/gpVK5WzjJ/fmHb/gbHnHVVk6k
CBsIb2fRtTFSZPiWgYK7lMP40CWFmxrFRi1+9X5j7J0KLN2YIAwJ14vdlANwLciS2r0KORjUbS5I
DGqwK2nUsIPdGGhgqu7/Cy9pALpH3xOYmeKtqnZmlaXDgF+Z/MNoDjApawD0SO1Gh8uq//pXjtjM
OIUSpEIA0nhF4nip9q3J90PeuT0z8IyEGfVPkHg2VFs254PLPBEpRNTwgOaGpCES0i4Xjipuzj7z
muoblPKubG7s35Y09b23nO2S0TebhdQHV/WfAunRdG5D/Yk3fLD1VthaTCGSH0BH0nMZWWYP45W0
42HdzoQFL3nPEJaySwjWz5vJlsTlOj+5C5JSWvpIkKjQSNEa/S52AmjmlR00uJcknT+n0XhPh/Sv
82JXo4STLRTOhJIrUW8XiA2Y5MgqOHN1Y0MzZXXjCOrAaNepHYqlOzWnm86KJuIE6SbsX+rqS9tc
a8FOUS/gG6/zi0w/zBD1+PEDPMauyfyDcQ2NrlZ6dRBtRLmLQh9s9uRjhHWuo6zppxSFe/Mx66Z9
mUA2aW0IWV3VEyHCqqYa7QlDhcZJcqXV476a2t35fVv1m4woLilKUMZE5GKLrYKlal44VAtKcb8a
3V8wZuxqK6++ul4ngpYPObVLXfPLGARWctktDBcxiN0virnhuz4KgY+EHlhGUewlayI4kjpV1JQO
LBwJLzCpj45Fpx8KR/nrbXkvRvAgEjzAWqKx9+D1wDpqy/5+itotLJ6PW/NeiuA7JCZL275FGXtW
YUV7qdOF7P3HYHz7WxNY5JBhZMKFKEHMn8JrCumeSewDS/kRnKMLoLNLF/jl4wDb+8bSfXRPCFvm
rzA2BcsWdki14bQddVghO8wAzisthi1sFwIyacSwwFE13aoGfzxD7yUKm5WFmplAnsl9Zs53VlO7
rRM8nF/BVbNbqmzQeJAPcATb7q2REZoJpSQt/ZHng/6a6JYPcTeYV+clfYwdKVzQ+UyHK1O8jIO8
P0VpydNdmXTK7ElxpYYX4Gjf6YCbV1/JEZ0X9bG0z7gaXDtLfw9TLR+GTrqmUBM7MwkbJ0/5cpCf
FoKQwiuv6dZI3Go3fAm87oeyNUzxlm9871nfyxU2TIFqyobOsvYs99m+Sm/mT81+vu8PD4qX8t/g
3zx2/GcrcB332YChpn9tjtLe3hn7et9exC+KZ7oyDDbFTbFr98Or9uv8yqjLF5z7QuFk2kVRd6W2
fOF9eAyfy1fY7zx7B53lvr4u9wOZuPnKdtVHcGfCo+ZuIu58vAnfL9Fi8yfOdJarputGPiBSrur6
VTGflfhSzz7BwpokG8a9Eu6+FyZcQpGsBoU0I0xNoea71Yx9IEWuTM9VffDLp9rfz+WGS1o18xPT
Ew7UNPRxHkWY3lIo0DoqWBZAq4Xb+xfW1g24tpYaaHEUDDi/poiJR8+m3xcAk4IE6I6QWDHg4E7g
Lc9Bv+vq662mw5XXGGhZJ/IE884jS2d4EXl58rmFbEy+y8pvvP48p7iVJirOBxvagi2urjW/S1aO
RlteDjZwhO8tBtZCKUxSH4sZ7/34UoocNw32SgjkOn078md7qx655hP1pQ5JDpDS1Rvz0YmJOhHQ
JVOFwDY5DPU3GECgaz9/Dj8Wy/FQJzLExFFlqKXa1hI3V10/zTmsyt33Pom+6Vng1pPySYG4pjTS
nWwPNOsH+2R+pX92wyV/LIUKXyFcaSAqhnwGmg5D6ZXGj8rPH7KxOCxIgJH6As8tT5kbSYKgu+/I
A6cb9Zu1w3K6CoJBJQXwzA6EoLwxHFhvS3fWX2flxog/WeOn8yu+ZkWnogTHV+R9WVkNqsrkHeuy
psay07pfWnMg2E6aC6v/b5zPqUTB0xWGBibojMRkeo6r45h5QQG0rVXu2v5zYwV7CPRq+e9znu8N
S3B5I0PaOnyJcFdbnwuwtPStmGtrIQUHB+WX0TQlApp8DqGXgPBz6N0mj+jdBfNd819yKXfn3Hg8
v4Frzu50OQU3IDV+WQIxjBvQevhLn/SkBcHY8srwN5Cc0d9nZZZ1JEcCMYpl6GJoObfMG6Uyphlk
f4a2Jxnj5s4u+2uQrrcT+K8YwUjUyu+VhRLXa+f4wm+mW73V97Jabbwu1gLyU20Eq4AjNZAbDTFy
85hDHDFb2iEvPYvGqvO79P/jUv5VSDAPrfJhAJaQVIelN6bt3ohezXmnWkeNqXoD8lKSdt4c7sAU
djdkL+5KDG6WOSobaDu4kcX+J3tslGLWAzjPUmP4nSX6eFxGgy/z0rI7psP9/lEq9eYV+gcoAusO
rHajHPZ1nEmH85+y6tgU2IkY6qJwJYLnaqnZRVYdNrAS6Lswfi6ZruWVoOt7K9pI2r/1q3/Q+kTW
cmBPrit/NHqI7tHaqrsdOF/IRNgcf65oUK6dr1AX7FDzujWSY6WaX60STkh6efpxuJH7P5KdHTD/
y1T+6Sihx3zaURulYxz5j1UdX7fwcaTOX0/qYPbwmTjYyfIkEPOQCIFzyGgBBSCfRNdUJJuuFvQb
xri1C4LPl0Igi+2ElZHk32N+OdSHUrouSBXLWy+OLUnCMQb5Fl6RDEm2E3iFtc/L50L+ElThvgA8
47xtrTrgk/0WznJAmkzvSmwrTw9tzYi4x6wYAJylCxC6J3WvSvRyXuJqHA1C8T/mLBxqYiTJmk0O
tWEdY+NS6vYMXUqx6UGh3ncPzkQWawvwej1EOhEqOHyn8qOutVhTaGCtDps1rtPmNZ2VfQP2VV63
brckJh8m262dq2TaOMJvNvjxXFF6BqUPelNxRK7SJt9qWkCfDeWGa9UbzM7Vw4s5vsOZlPU3O2gY
bXxURs8cngfnypSZaSo2fJq6bln/foWw9HoydeWg8hXW/b35lab0Y72LL2mTk13da4kR3WEnXxbe
z9IN3T+UB+VDspMO6d7ZzV/Pm8HqDQyU5P8tiLAhSjX3NX6t8UYJbGV1+EaqJHK1fIJssro0dMhH
O2OrjWz1xaqfSF2+6sS9pUHgAFON1Bqk9/wQhu7vb85d5Pq/Qh6rtJKyAK1rukzvMJ1wKV2MW8/6
1ffAyRcIDjaCnqBIQ74gqV3my7wh3BXluLHRH1heSfvRmvLP6oqMQQVp9jg1kAJQS7bvLtRj5JqX
P+pd9sNwtV/wBO7LV19y7V10mV/1+9aF4Par9vhT8aJDcZnCdpvstg/hYl9nToGY9eqaVrPhWG8Y
3UzozjTSavIYjJsv/CRUvCKox88SlJaPCoOrg2cNYXvVdBFDW3EWdb91JdZ1eqYm5weT//F13yjO
LUykNiStuaNPD/Pot1+LPqlulL7xmb2wjOYRupXuMIUxPcrqkDi7AmLTfRuNUue2Zel0bhhWfrDP
7LS6CmKjvQCgTrsurIoEMNTkD6PcmU8kOiLywpalX/gww71mzeBfJXUwBS5NiN2Oc0VyXRvmu9xy
0mMsjc6xyRvI5X16hChk+bcZUyg78ti04mR1+7mWDB6dphNEVymkIfcFg1bfF36i26ybYQNpmGSD
Z7XoLfPgG3p+pYVjcjB8S97lNP25YyTp5JAb7WvUJt2nAqvOds4YlBS653w3t1n4LMW96aZhZn9q
034CSkKvu8Y151m5aEvbYBilncyfMst2HVZB3pKC7OTAG5xS1tzKCccLerL8S0NKLbAJ46q96hyn
frHnfnoGlKj6ZI9jeN/IAL7QzahcVmRX9+nQy3+iSqUttKjlr32rOpd9HvIXfbvODuVksenzpLSX
NdWuqyDR5QfZHwJtR/nL/tzLfXsbVpNZ7qpKzn/5syUd/NDs/KV7X7tQ7Kyk9StIa/2qo8XIdFUI
0/IDuTK9g6zUNzKqWUk3QnQ4qJNrxyqIQWMTPOi+GpL9hGn4roFv5hOZAAi6zcrOvll14DfgbwVM
5DdWLdGWVFnOhazn+ifZT9qrMNOkW8ds09YrZRB9a9Of/piNqXvFHOft8bxvfMvPnzsn6ns3pc+k
IhOZc6LeRo8Em9/i3afkyt/9ZET4qN4Xl9Hudbi2LqdD6EpbHuotXXBOuhDpZLCmOf3iJO3jj46s
3UX4xMT6/JC76td5b+/jB+aYrBvr3r+zFpe5Nce5GpM4jMWZNDHD8ijIn1IOsx4kaN9Cdd5O1a2p
z/be74bvkIP8TOruxsrZNKOYLs8v/MfJGCGUFC7IsXWSwSx6VJd+th19zDchz17brzxJ4aEI5aT1
ZNY7Od6r4begGsETszbKsms+8jSaFS7GUQvTNA75BKvKdnJoHBL9cdLHT3W3lVNYfeEsCKf4F2bc
xZgkqjQrK0dAjyFVPvgaAF+F7XxPYLI/1FrPDWhKhPASSW45rSJXUkjLFUW+kbZZ05dU3D9fISy5
1daFLVNF9Kjw3fnSeNSlyzk7VvGwO7+5q8HPiSBhYXtGvSVKlY3XVR3J8y7p3TL2bwxZ+tpFtttv
wiGtRrp0iWpL+x3sAOITUkoTxxh10Mra4VrjZp3sHfajcP20AQ/FXT/ewsT691oyabvAPxDuknAQ
XEc7qV26IKTJ9Y/cIp4xXs3acO3u1djqS1rXj7wmDF02QKpiWiMILbltalbUlJ+DkUnZa4NhR6nb
2TThWfohqnaRomwouBZAAcqrMKKr0XMiln56JwrKvs0bPG/uGl18HbbRviTZcX4dV8UwNAa+OlAC
H0Dvgm7Kqh4GKMRc1LAqmdKt2v45L2N5yImOFhbAf2QID73/R9qV7ciNI9svEqBd1Kuk3Kqy9tV+
EewqW/u+UNLX38OauW0lk0jCPegezAwMODKoiGAwlnNQSTAAmQsZkVM3W63tx0OTRaHkwEQOtpbC
NF3lvOE8G0OjQcpIsTKVNR7F5gHVgxasP5f1ERuEgRIXBhDQSOVHbBO7rFNFgSiLtpuF4jmBC5M0
i9901QH4NzbIqQovbklg1obs3hJ9MUw/4x/GQgMu0FM9U2yLlRZrBlXKsZsesvCmjCT3g+iDrUQ4
3ARZNJRNNQwQ0ZQzxr3rgGKw/vIZii4/RIx/jpALh4vmZkND8SDPlKPZzwFQhN8xJP+SKvl3LUQQ
yU2v7mX9VPGXM23W3gR3EPzr9PCsDK8uLJ4hM2/3oeFl2m4ENqjuL7pvL5PXaJ4D9qDLqoo+GEZl
XAP7EMCS/3qtrgzTHGYFqwpQ1TUeLdhjMYMaSvLFhDIwXoipb4xgYyTiVK+paBa3qqFXbkfXjb7T
x3pf178uKyLsZVkrKZwjpz1p855CSoJNMG2OcU1mjw04aDqTgAkJePJF24KpiAa0tZ7dtpRxhonu
tvUPYMewOsqw1mytKpCy9dn8bk8oli7Jh2LUe3XA4HUvKyQIQ8pKX85IrUID9V0Ifct414+vyfTW
J6/jIKm4CQadUGbGtit2FME/bzicUYZFXGjVgERwGbLPRSWfQGbYWE4GPtPoOJofY9OCixOjY4OR
XJl64ZEC1Lhl01HPtePUq6fPmmg3SZJ4Zi/LW0QFjNWPI1wsKB27T6IQR05B4J5cL2Q3gOXF6vxU
BVeADNdAbMcAJsb+k0OweHf6gXVs44YROwrAuXt1qQWtUh3MUsbGLYw+DP/4v2I4Q55MjYLQBWLS
8a2v74YlDWZzS3IC9A9sTaPGL8PplSnGWe7ca2ETj5CoFovfkyj3CEbEq36SBVaZIM5mo9iuTa1j
J+i8ZNbtBED/Gmh9lyOB8PwwCsvWIDCpzd9B2C6pE61DMhtiSKnL3mh6G81p0IU/sBCHC9Dr8K69
LFLoiwCRJmAwZWw0XMKX18Ngh3qF2GNtSUN2tAPrzc08aNvLcoTnh9llC4hYoBnh0XUyJJYLMDBx
t2PGfTEPMWqnABrbXJYiDGQrKdxXKgjDm1lwgI1VH8tuzrdRr3xzerJ4uj48VBFAuC5LFOm1vtO5
8yu0kIJIFHe6larYF66CaL6O41+XhQjvVwCyAW6Qsb+epcpqpOWJQiAlz+Jv+N87rSX71qk3abjc
lJaBGbOHEtDkKNdUkp4On7TALlwU0dAdAfMigik7gNXdAKBNW9EHFVu5dhIeUYX6TZd+kQjhTxFT
7cDlZejXeOpgoo1/XJV9WEWjq2AL50dSqQ9Z7GwVo3q+fIy8dXxJwbQcnjdgksOb9VSVrC6NZEri
yK877aOvy11Yz8+TgnLY2KJEoXVkd1mgSC1MbWDdGXtUjCL4VOAylPOoaFnkO9VzWfe3ceJgzVkW
3M9GzDTsyDjoR8NAVOzt8dOnOfDyi0rJY//6HYDQXuQ9eruPN3/jP8iW9s6NwQVXEEgvgGsGXHR+
RzAG6nZolW7s6yj932y3u92xC3LPDyRPga+TWb9toNKJIPZDVlZHDX3K5iSM/cwrPCTKqLhjGdC3
Nwb+HxJMj/2nwD/X7+/Bjbu5udt6h4kpvrv/ML2jick6a1NjlOzDu0cVyMOIkPe22zz5+4fPz2tZ
zYmPovzP5ZxEJ3EWtWgO+IqDmdxkKJNdqdXVRo+yR8eimqSFfmZXWADRDTa0gwFQF0tSp6czURNb
GnYFWKlUbza2VWV70I8mmwgVasmVdFbOY8smIB2FNOwen28BxinSfZTKE3+OtosGWttS3ZTLa5iP
+y57HXLQHCCbcpTrOAe0VukX+fOMXneRbutMRXvutg1/Oc7BopLUXD+zRfbDQA+HQp+KFUXem5d2
plkDlBt/KYHTGoxpikkht2R8GJFmFzfZXCW2b9ttxkbd7aHfV5Vu3ce5rmzUpB3CfZGQKL5qYYhY
wDJCAxsTjf5Ao2kag3YEi+dWUyblGvWl0vS1LO8Vv6IUZM9N0Rjvg5O40TY1m1TGNSj4vOCWAV2p
DmAvfF0ucdXD2G0po4cDE57V1h6D6lVkk/eC47OB8oqZdVDFg/SLi01N1qBMz7AKnGHYW0BdQNSU
ZOACPaACUHNYYAfcMGemwxINRs5gxJdwfI1jddvZ2q2aO5KoxGdN/3E+lKzwTGOYpdzlkYcKLvgG
sSImIRbp3oel2GQdKFeGaW+w2ouVa54dyxaCRdqh0grpBnHAAsQf4NSXIDbAQjAaCIE2XC2gr3KI
bEf1LLIAHWQtRT919dldtIWRd/rj3HqtGfvDBKBFBc0kVeLpQn3gR4B7x7dCEeFUUq0W2kzqBMPB
dnZQ3Ckwl3Qb9jIkBv7hg3hi49HOWABNDFHyT2qj1UOz7+PcD83W8LrB9TG0cjW7A8hzcJB102P+
8Pfle/j84me3yR8LYb9pdZtMgLHTqAYLSQesbLflVm2cK0Kbm2nqt6Cylhjk2UkC9w+VN8anBxIw
oKediqsHvcQ+eJz4/TRcdWhDedlMr2tdkcwRCuRgApbtPqKOicuYs0AztLpGYzaRkgzdhRa972OW
v18+u7PvhYn8tRDOAIu6nee8sWMfJI4AbYnqwwCQGJPiWW0ouzz8HU/t02WRZwUR+BT5yjeRagCM
jUe1HZOaYtZgSmAayUNM9a3ppP7Uqh+aFj1MGbtn1DdNq7wmQo0YWIuX5Z+ZC7yAgW0jPAJ26Cz+
DsDUzcfYTHyqjmAgpc6HWzrWj8YYNF9TrDLIUcB7uSzz7Ji/3AJzszZaVwB05L4lBl/DOcIKq+8m
oJAfjwU91NoDQzA3ivtM5uuCqGLAPOHpgCrBHXAWMvVxUlRgU9VLYRybhixBTcPaV5dR3WtJJBvF
E8ozVQJjdS397LLJ2mXUOkBWgP8zv9L7b1GibyO4oWxR8MwjEE/w1ZCoILiwxfFTz0vybNSjpINe
c3MLQ/kADPguUsjz5Y8lUgcXJ0IKXmPYX+VCJTKKJUZWB1jE9LtmfY7j1jY+61jieWIpmPgx2VIM
4RE+k0TV4iHRseOlHvrlcxkKL5ruk/HzsjKiM8PWmqN+VVLPgC3SvMcFGrqJj2WBYackVnFVNCaK
Xm6Syh6TZ61pRH+M2jkgPQAdxnk2mc5WUzkJACX1mKqvU4E1M6+MU8xJzGpZebPSlLqnAgT6Z1dS
Z1v284BVy2iBP6Sqc98C0LXwxwWPuB2AndXGc9Qu/MQs9fS8xFH+4TidtXdI2UX+PBLnm5lW2o+/
Py+8+L8Kwmgg8fCHzYCMj6ph4g+ARQ9jAJO41d4NZasGoq+/FsMFhBJTCIDQghg86bfztI961bey
LFjC18v6CAXhKga/OoaLz8A3XLPR68VEfjkUDvY9y8k03zSSNY/GEhofix0jxb4s8Ty+Y4YNTWNV
YywY7HY5ddPWAk7SXGbA42r3qaEFmPVc7IMKIsdl6+hl0Ay157abWAZdKTB1yGVjngh7wDnjznRp
AO2h1DlDckzB5m4FVacEEaZOLusnsnIQjbLtMixPAtCE/Y5VvmF3k2sVbYmkLcdjBDOuSvLgkhez
xe7EpsVeNnqOTXhlRLuxelVyfyJPrerH44+6vsbGOzE303A3FcHlnyXI+EGH8IV5riEB4x/vdjY2
VkIxA5pVu5BRW+MOvyzhrE7FhhPXIthPWCk+TA2CcgcR9Udq+iY2N7BtdDW/05/Tt1zSYhXc0uhZ
gAoOjWp0kAmXmLhLMzU5G2klCIzzcKTdXa+bXtUFXSYRJbIbpPloJLAilWZx8T7CwlOUuA0eMlG9
78MFVGzWgVSq5PjEYsD+BtsBhyB/ey1YYDDIBDFRtfj2gImRzAbujmRiQnBu8HI8ldAcwc3CO1/n
go1tyqfUL5cMa7fqqNwgdP6cyq730gx4QjSifzvzj4PDliUoXMEmhf/+Cggru1BCojRoHKZ+QY1j
2lC/QEFxJsUe9K6SpFgQzk5EcWZBFiPFEWJlNKvAnh57HSp7dvUey5iRBR/rRA4XwxJV7S2jhJzK
AjVf122cPtkPi/n3NoEcGP/oqAggGeUyGjVRW7PVQnZyJBi09jYEHwLG1LeXPVcQGxi4Jhb3MMJ0
vhEL1IgqTQc2w5O+UbvFa+LpsgDBcVkYoyd4pah4ovPTQjWIG2Mb3TjfjunvBNg9lZF6aahLPFVg
3OibqIBoAV4VlhG5CK9aHYkVkAD7Tl4dlwTYy516NZSfVpd5STJLPo5Amo0FDwYyhxffGZESdqos
uzKy3MeAy7WKclcxOoE9QD82PSpbpxIcIaQxZgJWkj9DQm1CQgvdKnI/WsiVaoUelps3eicpxQv8
x2aPLoB0oqh8Bk03WDRTXKXMgexu79h7OS1qj2Kqzyup5GMJFVqJYj9lFRUSU0kR3iHKaN3nvK2N
3KutZQ5ae5ZR/wnsG1pBJ7QmcS/zXYxkrBIoDVFWoxzI7NzNmqx5JxPBaTMDnzaqQ4ho68l9XKI2
xbM/ih4v+5H48/xRhIsH8Qxm2MWFFEIVb0HoNoExCphf2VUuNG1EHZSXUdo6a0XS1lGXcgZEctKY
TyOQ90Y33C96DPCM7MZQgG58WS/R+5dFuf/K42djZoLBxSjE/INbdxP4L+LKr8bI8SK9+RaGZBsl
0S6usu2/kIpVElY6xGuYT4loHlldlDS5v1T5lUsACf1LB7dIbd4XmLgbiEScKD9Cbe2PPC4/0mnp
dEoDeQDB9ed29pTOAkW5Cn67J2rdFShgWvPGlfILsEvvpJ2C6sJaLvPElaeZWh2pagy5GhjFjXhr
Ng+z8UzNXQ9twfRVsaZsUm6H7mDLsmGhJa105vzCDpViiACQgn0kF5ZjW546KfdzHoGhnQIXvJDk
N8KospLHeYg5uYhWFdNVP0Za4TUY3belAEFCP1xJYfa8OtGlTqOhZZYzu+5msvrvtBsAyBJhbCRZ
gstWet7gY5/PYaCv4C3FBc2plPd5NHYmym5AscVuzYBBvMb5KFmrJQmf0z0Wnsz5WLbYgAE0mbWL
0x+hbftj9D5WkvgjPF0CuhE0hTSQUnCWNOpa7wB0BG+WpPtVkOQKWUPk5SSS3A3C813J4azGIA36
Ei5UVnQtoJgjU3odGev35F81QmB6KBmhEma7PExs1CAzracB9qnMrmdUbuMVbiUJb6JjY7UpoCOg
l35W0UQtbioAMJijfI9OS1QfrTw8Dj15vWwpolND/ZBNCWCKkejGqVU69ajE2jDmfpba5bOtzvmh
xeDPMcZgwatVZG+XxYke8raLx5cGU3Bhm9zDKB4T1IeTOQcqXRaM/QHFqmr8ZqO4P18NSo4J+Juc
Yn5le1ku+2v5cIbnGMu98M1A2XSqZkVLEO5FKi4nJTmSHtDpWTdjlbKyunuCdYv8dRqq1nMqSemH
P14dfQLDQPUK5QPU41wufPflPFRTn9e+stggz/Qd4ET2xkYKUsd+/1o/Xg7nZHPaKkZXFzWuhe7W
Abt6U+4MIA9iP9anMvo9/jCZMADw4TBVhufPw7zG/dLqOepq/tB1gFMzAMOHhdnptSpB9YIdlk9U
Vedd1Y7pi9oOxV+mm1/SUeYHF6kB9+DngtDlTEr4RIWkFkAI6dL299jFRVXfwoz2skyDRJ7oaBG2
ATULf1cdfsRq6cMRrKTQtsG86Di8ut0VOsFadJPIaEPOLnum2koUn9IsVWFaaE7UAMBkybo1Ygou
frd628/08C0b2oOq2B9zrR9mVYZfJxQO/D18VrgnGpScZ7ZNXwE3BG9FwJWHh3w2sFk9RO9OER1S
gEl6bj5YoCNOnyrXvVKbuZa4KJ/P8cpzD7Gys6IRa1Y1IPfT+xGtmsjS7pQKCBQjsvzFQUJpyfph
IveEHUFddjthwuc0LJC0ITVVmSXjX0BpKOGLlmTBHP28HH6Euq3ksGxrdfeHVtONqQE5JKTBTRlU
ZQTA4nsl2xJ98y9EgZUOu+mEYI2AUwmYo9lgWIBHwOKZHyXFDikxOqR9q+0t85rkksESoWZoBaCL
jpcSWgK8ZnVhaROsBot8yb5ZbM1XsArqzWAcv3ULVwvyJLypcypbWufvxy9zARA6mxaw0FrhIrrR
6CHukQbIL8UdAoWn5Xu12f2Ls1zJ4FK2NCuNUKWQMaXOz37MrsMERW8SPiFfPzgxFmoVR5K5ic7T
AZkqq+dhU5SvtY0FRWsN0P0+1Z4VxXejb85y6OhzQXVPMSTCRIF8LYy7naoBgyNOmgBKA/2VePw0
0xTUEFhWN37kSuyF9Dqx/jLXZp8NI4G4DlmpG6sop/ZSx8mopkykoi3bSesxBJFsB2pLgsk5kgeT
o1uMTBMHiZf6qZxlaOausVNwftPBs40n4FCOZBvPW8C869GHkXl18UsBdlkxSRI30aESfDsbDBio
X/H7QpjGRk5ew9fVacL9m2yK5EV1Xgf7KnIeMU+Itc/ny2YqimIETTLXRqcCxH6cD9pDBAZyBWeq
xfrTUGlXQ6FvYmvyMffvXRYlvCVWsixuCp1M8WiWGc7VzD7jGcNbIWaosHTxAqTPTVJWB51NUqu1
e0fU6PWycNFNjN462AuBkoKWN5erlgO2FAcV16Obj4ikjy4Sj1LFzaREfllLAptMGOcbyzJaU6pB
2Gh8uNFOB8xknr41zWYyZJPi7K/ik7e1Xlzy1i5dlrWY5PZH7VXPf0SN5EoQ/v0Y9cQEJrJ88IGc
+kKk9hGpXfz9nVs8afH4Uy9k+yBiERj7VfHYBF8OJ6JWW4D9NzB6mgW5DfDgOpa41dlY4VfkQMXl
vyK+/nx1h5YYN1LzDCmuc4c5xvo4HbLdfN+8m1v7yfZ+1L+1TbjBAvyGgFjd++u9HhZPLButI2xD
oJHPx5OwH2naM9Qhtfet0puBFFfKIF9EwX8thEsT2jE3COaKkYK5L41zKIBtvRAfjuAX013xcdmb
hJ9spRHnTdUUzo1VQpiOB6aGOpopq+OIrmiU78GjBCTzcyIuBTNNjt4CqGDGeKXXpGhNR/mL9vcr
HezboEkEC8cAFTD+Tu27oB2cFcQXPiEx3al4B2yyEa1gTUOF5fKhCb8QJizREcaDDlqdilLUNMs7
C+HPVYF5aV+lCai3flnAxlfLZyN8vCxN9IkQ6tCeMDSUc1xOmrsAMKDEzjSGU956MJwog6RmIvpC
fwQQlYvmc7OQIgfAgW/THw6UwJBbLLsyZDK4rxPbZtWVaAn4s7110wfDukWiffmcRBfgWg3Ob2p1
UOuhgwg6HuPUN7tDPQTAdrssRaYI5zBWiSfpYEBKC9y9osm2c+96Rd9uLosRXTyujkkXDMKiscu/
bx0Fu1eUBQG92fbEi92XDJjzmf1Rur8vSxIqtJLEjnUVUVN3mJFaQ1IdAoOmCf3C3uWdJOE7hziA
d671YfqupDT6nM01xbGNyfJgEcWj2O0vYw3csNnLqPVB7Pb4cLMP4FFMkAKtrqwSUGint20zyX6M
7HC5jD5X8640DfZcuVLu3Kf5YQw0LzMxHOu5O/UQ7ueg3KQv5I1ITFSYOK2PgfPl2bQ6fU5x2BNx
X2lb3CVLtcVYIDY94itM0GCaOt4tWJOOi3R3+TuLgtZKNL85GOONO5g6lI4SzK/+RAnaoJspxrxT
sGhPfy0Lbxc8XnBFooPPvwdHEsZG1faQVcVwjg9agUUT9AV0Z45XqSy2iE4V4jDSjxYneNT44nLe
0NS1U7ze0cQFNznSUqtHYQaDtIBxzEb6Ocf2ZlY70Pbm+8uaCrznRDTnPbnZMiwCaFpoN6AeypvX
MpSIEFgrRGD9zUARH/DT7CesXAeoaCFwgzqURJoH7Awo5iZ1t+F43RsSDBChLijqGShzaSiHcKFt
nDPNSlClB6j+Xp+v4uo1pc+Xj0uoy0oEu+tWuuSsxw5MNDaKsEmHm8ZsPGXaLNPeHQ+XJQluA8zi
/lGGO7Wlpe6U1fgwQMAtkqu5/j5FD2P687IU5q9c0o55GKTTeI2g38k/ZHNQdXQ6QNUB1wj8fs/1
yx/GZjjqXiiLHOz24iVhjgMDcI4O+juetyZLbDuvYmbbN/NV9DjfJrv5QzlEhwLSBskkuihcs6mR
/5fGk9Y4FcCYYkWt/fwY79JjfYy3yQ05qttot+ysXbvrv10+SEGSgxq5hsF+PF/RU+ECo5OVbbw4
UM+1Um8EbVtPJW4ksu4/EjDrcWp6oIlxJ22ABFW5H6cj6Q6FDHBVVG9YaWHzW7FEWRwKNFRkOQ9L
MN/mANT/bDfzNnyLvyvbf/Hc0hkwpw5B6KrxaSjjCBwXo0GULVSsUxUuuD9oJ8NLEDnSSgpfjnbq
wVBrivx9MN970y/06zJ962UU04Lbaa0LX4M1w2JQ4gS6pIDGLjGON13n6VZJ31zjtlweLhubyBR0
rD2iyo51RIv3JTI4bZE1be3Hc6uj5AVeZ7rU8cZZiIw2RWTXqKSrAF9EZRTbnKdWpwx48KCojgs/
QkNr6a9n1f37ix3PUeyM4FWM6R6+8GOReCz0EK/uuDGQxE1+hc68jopWWrkPZvyTGIUktoqiONZt
ATJkYYkEbbxTpXokwDRiT61mAokidh105dHKI8wggNrNkrxOZMK4tL4xgJuUaywTLjeAQfHn6arD
htGMPXBne9kuRNF8rRd3AVZKTUgWQtQ43aozGDb1CnQ2m6JAK7L34/ZeQSp+WaTIFNciuQuxpdk4
jz3y4rKsrrLSfe9t/cYwARF5WY7Iv2AjKM5b6MKdAcKPC54okQIvnnrN07PXxnl1TY+COzcBtqAk
wRaf4z/C+CJN1Rdz5egQVkfxnublMZ6HvduHh8QsgR6+/NLtafCIolKJlqJYtdLya8B6lV7Eakrt
NEMUqSwCaNWXKdK9JbkpQ1nf4RwkBNtla0mcVQ5hn+YjU5Hq9Y9YM0Ej2lkg7ZqPTj1tCtUIUjW+
m8g31Q6DirzgLt2lne71Nr3Ta+BWmWg1gcdhGIPLH1poUGiroyGLXBFDA6e+WRpKbtQOfHOyo33X
IWAn/W8w/0iCjtArUX8lGJvEXC4/MKl1atwDjBs1A/W5C596464td8tnNL/9C3UYPJAG1hoXuwan
6lC3GZVmQfzMMBg+41noYgS/m39eliLUBkkHMLdNlPX4NK7JuwL4c5Ci2tkDfouf5eljOGVBkVdX
vSa7FM7mH1DF1MEg8488znqWalkQypAG43Gre636ucTfK6DrqyBMQjfoZtHm51B9AV+Ob+cytkWh
k6yEc1Eum5Qxz6IRAVXNr4n1VKjhUxZjgwIne/lYhba4ksQFt9rQFgAA4lixaJ7buzn9PjiSq1yo
DBaDkKx+IQNxeWM90dHsQIzgJ/FnCzDPcpuAjgY0ppc1EX+xP3L4LCiCu+s0xxfDmp22jUCW5KGh
c2+Fm3yjHGsZNoPw5FbiOLOvs6Sw2gxqqRhAXurKnzD7LlsVkgnhrNDt3VHHQjvuHvrU0H3ePaYy
6DKZCM7WlCqPSJJCD8zs+QUWksC0YsvwlUVCsCiAtz8iMjYtOBuIimwIjQpCquZYOJu2OcYyfENh
iQGdNQQ8TAFjTorZ4epmSWp0HZxJRZJFPob5GSCEoBhGu9S8HRCXptTT0ydS/IueEN6Vf6SyuLWS
igfu7DoxpKKLX/UqqFhltROB/7BBdAw9gJ79nFG8wfQAYgHiuDnpL9gcg1kb0c9hsjBTIwXwEoRZ
MNKAvJytJCBh5ayazvZi9x3igaJ9ghIosGdsjAN7m1idZ6Qfl11WYBUnwjjrdqZIw7IghBX51QCa
b+qA2ljSHhSe3kohzrzzelkMoFzU/oJJpEV/0fNHIAh4sfJ5WRdBQnWiCxdIaaeoXY1/wWgzvYDa
fOv0875wm6AlDHTJeIloubFTmfnJjpD9+cr87EV3R1qw74Ueq415jqK6m2U9NfbbucLGiW6cZxEy
RFrdQrcI2GIFAVBkLxvekunBudGQmNWUR9AjnYzrsZ+8qXOhSC657gQ59okm7M9XxxWXLtLeCWIW
Z2f3GDDcTq3O/AkIBYVfSWxCfG6ODZI4pBKYQD2V1hdaYbkdonc9V4HRXTeJrOb01Uo//zT/iOAv
PfDddSWAVWvf2hp76s8b0wfA9bXycqve0W/R0fD1Z4y/3NS7cJO1Xvaz+J3JfoTo5sWp/vkRXNCw
upaUwEpBZSj2BkDsgcnA8knlAwS6njIPu/XojNoyseJQ9UcqFz1id1R6oACiANZYXmc8FMW3ejqO
8YRdakkQkXxIfpnAmEB9gqllpNLgv6Dzjiiy7EUcPv4ow37ByjArZazqzmUS8KAl1JvASZvuQAmA
JdMg1Xa03F+OV7LT4wJHgi7itBQQuDRYPA6W5Z6BQAxJQA0JV53Ytf+oxkUPWrpFW6iQ1Kk7LHOS
TvNKTVYNZaXBS37AxY/GxI7jkLBsbMYIb2Anb235vddMb1S/l8Aq1EGisbt8gjKj4GIJFtV0cC1A
L0N7HcLv0lKl7Ny46KE1I3b6Jvz9vRv/UGa6V4vyra+t7WU1RHnT2nv5rlNv1/G4MOOuI9CtkC1J
99ixzw0Vzb8buwxK/coqZUIlh8fnGUlrT8VgIxDD0Mkh2ahg696X18kB8QPoss2d8owYUsq4DJmt
nZkJWNyx4ACsArx7Tt3MyZD5hDrEEhoFSaEeDNTDHOXDAcTa5WMVKviPpLNadqslajEMkDS3mWe3
lVd3/8avVhK4qFs5WKNQ2V0GfGPPGT+saAuA5ctaCO/LlQw+xpKmS1sDtmHl32z3aYluMRkAvq3A
MTDmLBEmDEk6xmFBq4VKAt8j1BTqNHYDjkBVfzA0dGtIMHXHIbmrFYnrCl1rJYkLSaqbDkNmsmjR
PapWYKkbt5ZFJLEB/NGGi0hGpCfVwhgPqcKQtTeK0W9KfaPVPUCT/aqlXkG8yMC042tWgJzEp4PE
yWS/gAtQc90gt+6hZVd92sZHKQMzE95Zq1PknGnJ3SUsJqZh+RrRRxeUScp9OMBxg6JLN2jt/W8G
wpPXWEsZmmUMhaJ0j5a2Hy4+jT4iwCSNslaUxBb54plNW30ZNGaLqE8q7Hu9J/P7mF1ZsraaTBLn
YkZWAYaoY5Kw9mko1wm4FTSQsUwfk2y2QRj9sFiDcWWC+Th+YqVZ5r4JWYVEJW9YuvIi+2dv3Xey
aWyhd63E8N6lJ3kXsYLg4vywXXybox1KytdC016J4JyrJ6M2OOzlSMlT3P+e/5qcFVBG6ET+c1Kc
61hpYxtRiJPSy9RTsyhQh50R/r4cXGXnxPnPbDaEjuyc9NEOSqPwgchmRO//kxD+dge8eNqjToB3
Ke6hVAeVmeUBpsf736Rwd1E7GqkJxmUUkZyX2PyOjd58kow+nFN0nX4THhUEWKxNnjFNHM1z97Tw
rLvv+n16R+612yZI39QDAEsBBxp0x5cInF2N11z/NeMi9xuM0/yhIRgAJiznmxSg2wHgHDzIbXXM
kqPmyri6hOH1jw0S5gOrJ4GS6HHmAC/Hj+ofoT4HS5O/qqkRDFTd9K4bNE2xtezi2+UvKT1mZrUr
sXFYlRquR6SdW+2obUMUN7f6hv4ufBCv2IdlVx3D63ZTvqrbh+hnd/V6Wb4w41hpzQWPvtfsfGFv
5oh+N+sXxVj24IPb5pqGPqZNPGALJRLjZX/lWVK4EskFkyoeQ0pYktPXXoN1CjfcgOvSU0bJ9SXx
d8IFFccuW21iqunzgUxBQd+Uv4UuQdcCivwTt/g6a98upoo7H/bpbp3pscx/SjcLvrBqLhwXfwvP
hlODKg1qpEeQoOy0x8TDlNo9ktAW8Dk3FvBx/fpN34aP6Zv9pnp0r98Ovhu8GLsiKGRVAMmh8hd1
U2K3d4i+Pt5zPty73aOZSC4bsQgsbLBuOt4OnH30uUEblXnEvIAULt1n4YsuG+EQZgFA5vh/GZxt
DLYeThqBjCSfX5Ki95LJ3GZT6NV19a00ZXMpQi/DQAqgEIFwhPrUqZM3rdXqhYGkw8EWUWNXHqjw
xjYJmvoqTg+qrI0hrhBhvsLEdDR2rvgtn8Iuu2IqZlR6H7tXDEjDRJIj9uosr7g3b7FmfjmICD16
JY7LqdpwydzZgXqJ+s2cr0hzAOhEQQ6XpZwt739520oMdxsAEb8ktIJWyp48zBv1JrkyqiB/q7+3
nnZId+lVdm/5MtoeoTmupHL3gpXlaLQBwMPvAbhUb9TpLVYkmgmvHgDDY9GcIVrwLzHa5rpdRGhq
5NihBWxktumAxKVPQQdwPmfyFtm6uVCnlUAu6reDrmSGAp1yMutHGymxHw4W+pHqPEpsQ5A6AhwL
vWpg7KFlzS/ZaGGhtAaoGPxhnEZPTe1u19dVJ8lWZApxMWMhdZZOC6YOBzd7WMrYTyLnOp8kK89C
O18dGxc1dASILgIrJFrQO2JcUYCbqLeWbNvlC9TuLOKvxDBzWaUEvR1W2eSyEcolCrC8nastUJdv
m3ozVa9j5ZPkGrtzSQjizccZ8HvW1v1XL3aHLVoCAhTtMO48qZnGJrVZmw39L2M6WvN3WxaDhVa/
ksGdpoG5G9NCp4NVBWIjKIqfTv+jXzZa+NmYm0a2nS/8eCtx3Kl2CnAf2xAqmea7NX9o+rPtXkvL
ewJzN1Caxwon2EcwgM0dHJlzqyrZt+vmyR+bn3EosUGhpa8EcKdGTcDp1g4EtP0uA8Co8SsqJS4r
uq1QhGJccrgg4bqn9oedfyUmEcK5MVflYw3yV9fCcNkypNZVj12520g1s51udsX+coQXfSJMi4JU
wmSIpjzaoz6Vk+WWYE3K7UfHecCs46RfZ7I6jegEDUYm54AIBCuTnCFQvVfqJjaYe+lBmKiHyFoC
pTR2l5URWAKmKRkqPLARCBrJp6fYIRwqCbEA/4UVd1+NQ9XL60aWgX7tc6+DBQY2UV0A+qcO5Al8
NM7gGhdVhsQYLC/qXGB9Lr1zVOLpXekMfZMBot8rBlQf0nF562k9B306m36XJY+RYXynWvSKzbrs
VrHnZZdhA9mLIhAQ/N1B4BcCnhSgYdhDwDwCD8aYo1OL3R0VRBLGc1+/0fL98t/Pmyv/97M/X4XL
suhis8DAmVdpu0x5dfTnKX/Ii51FgjqSFU154+GFccZjpqW51CBf8cI8UKPYy41oi3kwyXV2NjbN
xCBNZMP6aGWehRG960fkkrrpoR7omc6rlX03jBelBAOcdcz0l4Zed+NWDW/0TDZoczbpDtl40uA7
AVj2C/2ZO09nrPLGAGSJrn3TsLYaAn1m3Djmb8fy42HTdhSLzXTj0pcwA1+peyMF1vwa0OWMGj/B
AJUNm+EFScrpT1DsyibTCKN25hol3CADiXSTXPXmJtax46rcDXHmjYzPyfYnlHfLajuh1jJs0IvC
rawj/Mb7Bthxc+hlOvX7dDc6z+X0RNvAUGMMvGd+Y8VbSjCqEoZYPX8y2/1cJt5EWq/sfphlFGTK
TV9/L8xfXfvkkjvT3aWzuovAQQM85bx4GpyrspShO561h/5z+n9U56w5SZxwKQEpAkT2LIjtHATT
8G2wHJp30xDg2RzM6aMFFua/dqKTE+fsOp0mRcn/j7QvW25bV6L9IlZxBvkKDpIsy7Y8xckLy4kd
juA8f/1d8L51IkG8YiU3yc7JrtTZzcbQaDRWrzXAbD+BdgAU8RjHJ4gbYLGFt9AuWDli+H/uygSL
3RQo1KcWUimDFhPqDNMEZdubdBwBnXZUXJHM6UO21gS6FrbuqYsipDFGbd6U8t6gxmiiyAMhK4nR
eF67DF1UdP6bQeAmuVCHCQKQ88ULnc/ATDvYmebRyWwGMeynPPu0jRulOxIiUYifz6mL3tWhTl1T
8VXtA2A+KMRCQ5tB4BuMwqV2GMZNI6MsIpXe9am+ADGIHyjcaAIW6kahYPANpA6tdQOuIJrrDOaw
5wnUPj6zSaG4lHgkfJjjH0W5T3NGWxmPk6PtTDH62O1jp6F7rLq3+hBizHdqY75f/8yLNPjrMyE8
aEE4gPCOz/NxBO2nPE0NxjHEOS0Rx05f4mhXQTIJykCJHbo6ebTAbQ3icLv61pW0Gz/0wloZrcVV
c/IVwn5UoR5J0gBfIbeE6khN+Xt6x1a231LAR6/PH2eF/SdbRZdkAVdqraHCmc+KzKUujP1ozLVT
2nZLu2IGG1mggpE1Z5HXdUFHky4ZvEaLrZUSzMVV+2vsOSge8D60K+ri2MtIYXMFmLesOjLVj+qd
pmc0ihklttvZb6T4LmP+QTGJf96NsfBk+/tQQzTj+foquCh/iV8ijH8BWlhNa/AlTT/TpNp2jY6i
ZLW31Bs7AJld7SqALUnqPX9bRDfWfDdOL7oUuHi06sAAnSQTVbsbqNk5jeUxo3WSWKOj3lKWvREA
zqei3Fz/5ovyy3/fjBY4gM11PPYL9RApzQZiD5NBo+YtUDeEfJe0iNaNvhmhfxT0EFiELhIBUmcN
17K4WjFlRDaReV4QX4dWD9X0eDZolw0F7dqmcNGQ96G34Ea/7qSYq//n4x9LwryEVhDoWg1L4HcD
4R9zpMhvjXFndubKWbFmSdgaKsOkBSkshZrsBji58S5JtexBX7sYfMnJXJxKf0ZPPJX0vLLIFCEK
xlXgWjqdVfwxuym72WXxsZOgNo9QGSoAN94p8kbVbsJ4r9vIil4z+00rX4k1419+DNMB9N+07u4B
xkGTqleor8h8J/t4fQ6WQySn4kXTASinv7bxSepralkAnQZ8sCkFd2MEnEBNjqFCwG85an6q6v4o
z+C+Iy6z7R9p8KuuwQmD7tnNbPdu0fYrwXJ55Z98kBA35kgHfB9NlDQ3Z5+X6hS5Rav+bROpji3h
iTLeN/LDAAFqErvXB2Nh6YPuHRdHflygbUFYJgzkLUPMECjyNgLxq3QI+swDxeAKNm3JRdiBLiuK
dRBeENXSpCZF6YbgQBgNKXGkMBpoMkWly6YWYnpBI/n4/wabIOD80jVOWJaiqJb3Vrbi8FKijgI5
KM3BZsph2EKikWnBlEQMYSapm/cx1NzCVl611nTVEQq4hfEUhMPOktNbW4bwsR4dzUG5j3XdN/p0
pSqxNCpYhJzoGpcG3OD5Jj5ZiUUCSugywyZNUrW5V5MJCXbR/tLsssO1NwOwrmLxKwiZ8n00zbEj
DfK9FXXZSqz4Gn1hCxOkpRCy5qQnF0kDAc1ToEeKQduxZF5kARGsarV8qwTou++NkPdSDoOj28lT
lDEGgo8Z0oixoWLqUHMFXOnx+rJcGpmzWRKyrS61Mzx0YF12nHfV2PRgKzQPxQxmhfBegx6jzG6I
cduxleCwuB9OVgf/+5MZCSqtsXPIxNC4TXYZGfx4Rrtgy1ZWIf98YcANQ+XLEIETahjCjoeMqqnE
3L00uTEV0Pe1K7ir5QE8sSCcNEqvT7GcwxFm34Xk26jtUHhKh2/aeGTFDfQJdfV2KFbcWrqHnfkl
hBNoxoSRbsEvg7wo87dACjaZfCPlD3X8O2uh7gPNpTU5l8UpQ2lKxemNVSyysRotygvmBE91ExEj
0LcMwNcit1eqC3zALqbsxIwwoLVcRxPhZsaQOeWwiVIvyD1tfCw0E/ofK+WfpS0JgaI/XgkjiesQ
r7ghNKTFg8LQwXyAblwcfmaRjZKQx3LkDE6Rf6CrgLJhJRe7PqRoNz7fBVnCMqXNcCBpTeQNtnzf
a8Whz6x/2Wz/8xG0j+dm5iwFqy8Pf6Xx2LT3ifk2rwWSxY12YkJIKotYjuRuxKyls0TBvuj00kqo
Whsr4TwBMko2IJ6GSBVFGw39VeMY3tjFmtI4jwji8oNsECjDwBMBKWQhYoTVKDHeHg5ues2Lq4QG
1kGpWkj77CVzjQJp6f5wdjAJYTDUrdJoEsxMpdz0028jUrd5u62K0THB6hjZ9/LcfXVt1wREUmQj
k2ZjjU92t+2MD1u/k7WPgnyAYlJXH+w2d5uicPVhL5F3ywQHK2Bd18+LhdE5+15hdFB6w723wPdG
FUojqtnKuPV0/S5lkEGAxkxJ0XnXrEQ7vgWFKTkzKkSEkKlW3EowymYvR2ltyCdax7kHmSynS3QQ
X75Y6C647ulSYEeU44Q4qPKp6IE63zRoQdFyc8RCMIaaNjcJ1O17UHtGrnWXkft8qn/rJnuszbXn
1qXL9qlhEaQV9lqWYZT57fa5G74r6u/Qlt3Sei7qXZtAInY+lmRfdSPtjJXYu7DHzvITYaQjtWtQ
2IRp02AO678PUKTt85WN/NXVfTGfJ1mQOLKmWfUBSKxogojep80mnl6LaUZwdzXrvbaoEuUUtVNS
ALglO3MauTOQd8X0VCatm8Z+0b6pNiqoGZ3nt3+adi5RAU46iEEJsbIBtx4rJ6RoRfcyTvtM22mZ
30N0c5y34fTRBHumO2m+u252qSyHkf9jVj1fbSka0yQ7x41usFFkTL0UCWGcxV4Lxd66cS3Fcorg
vU82Cghsiwx06wSUvWA0BLhOemSqqxInyJwE5cnW2jdr38cn/mLKOMmhirs7f3U9/7wCArhVJGFU
TH1wkymmKW/t7h4CsmvS79O8skQu2vVxf+fagf+zJyxEqQizIm4wHEk8blFMUWJ06Sl+We4y6SYu
X3rryTAO4JyJxg4lycNEgGcMP5PRjZWjWa411i3vyZPvEZYs+iCZ0id8eoy3vJt3dTb7CkJeF7+o
kpN2r5MOVp/suZrwRd71tbGU7J0OhtjWhWdCY1TAXYtqa4sj/DYLSt8MDgEexBiuS+WHHf1K1rg1
/h9WbRlFNi5C9BUfTzJ0CYdQTVrNoHP23c5kauRvYZpRUr2Y1q4aG4eQJ0mXVpwVFxoeWE2cuzrX
DQSLzYUkrDxAr1eyIAgj74xkAl3DbWjcoqmm7h+LYiXcXdxROccd1yYECAlv4hcqF1wrsUcraOS8
+T/93efDL+/uKXTXXuUuVjM3Y/GzBMozQCuIACvweGhdNLPYeTXowfcpvYV+PXW87Uoya4vFKG4I
uke44oO+Dw+7PEs7mTM1ULNCDcvYcQ/uwX87/PfD9w/+gcIsfuGH93//wR82dEfxy//657+/9KiX
09tbx90ej9vfx627P74eXz9etyuLmu+Y04iCT4XQHuAb/Jd1QTnHqtbQg6KD+K7TOL7vx87Xj+0a
kcoXecmFIQ1atJD+gYK8SLcjDwVL2YTBd/eu67s+nPboSrlxaYYhq4ASORTWga0Q70bg0WWsiqvY
Sel+/7p3Dz/8zbdfOv3mrUzxRVryNW4nloTIKOehEtgRLO0PB0yb4625sjQxeGAFGSBYYHVAA87X
UFzYRdLEKILsD677dvA/6QbLwdmuJHVfNHjivJzaERxRelZEaQE7hx8/fj4/P4d0ps8jfZwpWrPx
Z/wbTHu3nrN9+l06T7+fBsp//p4o3hv5/6zckr5opC6/CKx9tgWeWETVc89rQEvyqFGwUvh22d3v
MLzUceH71nFW3P/6j10zJpSkBpLLo1FxYy5WP/UfN9iZsORu3RVTX5wrF6Z0AGYIZCKgLCekNPLY
hCA9bbipA98B/o5vex4I4B78c/mv69t7eSxPbAr5TGinY9dUoHR0GdUofgN1O35/hbepEzufm2+b
h9uH21tvZRIvis58fwAU9D9nhWtiV/VqJKcwjAhYUN9/3nx37taCyuJ+P7Winy8VAq4CCOJw99wD
SmWIoA8brNSXtWVykXiI7ghr0oyzWpG/DL25/m5D79YsfNVhL1aHidY0vAajM118TNOSIpdSoHT4
TO0Jfev9znP9zcOv0vv1FSqdLd8DK0fv8vY/MSts/1QLGJsVmOXrI6VvnfP22ngDjoPJad3G612X
YFdQnJQ6bfEzwx+/AXDgtB4erqlJc/zE+K8cTF+I9WvjIaR6Vh4BeaX/N7X8GHUPX79h4/DNw09U
HKN8s/Lf8Dt+3OJ/vzYTthN+uHwbX99PJt8vV75KZPCXqqDq5LOv+vo23/3v9OZfwb8Fv3Ai8B9r
X6DxJS1+AZgsgfuBaj3yGGFcigKVYr0GwIUbRkbx9QMh8pF+g/d3zg0Pk+7RX0tqLnIa1ObAlwCs
H/Q1gIsTdoBWN5HWW7Dbd1NNOxMPpnZH7dTwtCxcuXd80RaeOSkYE6Jym+RSElkaDr+C3oc0pLgG
Oz39xJ9mCi4B/ETm5sFfCrc3tw/O4+5xs/M8uP/79/EDw7Lz+UZ6Pe63R/f4+ro/bjv6O3QH+rHW
ZyUWY3h+zAcFiZSBd3BRM9ZIB5bjqSlFX5oc1KARTIvKA4MTQLnVGHRkM5M53oV1nq0E2YUpMdFW
AoEOqGORC+1QK5CqadbBEIAuBZ3iFte5eP8HbtUAyB19LfT64uehQJgUYBXRB6wCaQHJBWFS7FTT
0rqHn1qL+gug7vpmsByCEgWpPWKvPBZd5D+ob59aE/Kfws5Tw6hlODc/DOg/t+9M83bMNzGAXu0N
nlevO3cBkcQsntkTAmEFpcSkk2Avt+n8FvwGtc52/pn9DHfFLnksab1Jnyd3+GmshBS+b8RR1WQu
XG5AFg9qwPj7k7uCqVVZHRQ2NLzLYzy8hwmeJdfKhSs2vu6YJzY6NVXY0MNGlQaAqKTAOmwHPPRc
H8Kl5XjiiXhTVfGwP5gVrLBMe1YHEPq2rtwPKVW0lez7IgYCzWpZQIsSIBu5zt/5mCEwZKU9sZw3
/zhT0t2Nob6yt5ZNQGwG0F+AZkVgrlrg/UOHwoNTTeGubCBoCSKLX385YHCDd/0Sg3NUg7bs3I0w
6qCSG4AEbTZ+WiOqid9rFLrlYcXMxexzM2AdhaospHVwaAhmuiQdbLPGaOn7orIPTCcuiAhXosOa
FWH/2EM/aEoMK3UJRsO4vk0M/YPlf6s3ztkjudAaxo1XZ0WyiDY2ErvoYSY03+L855gFUBx1V5kN
L+93Z3Zw4p0PWmm2hZEMsJPljStVm3n8oRU3c6TSyEypYd9B8DCvnGyNf/siyAp2haWtopoa9gG3
q7ceKG2cvLcpit5ePwLjqz3KubQS+S62rSVD5kkxwEcJ5mPcN889zccgbscWCGHAfJ1wLPAUPNBA
ew3WCHvWDPEtdxKFTDTRK9oEQ40GYCyJNXUHebliP9XljxSCYCt+LYykDUg5oqpBgPgQhUY7Cfx2
ioYg0ZTpKyT33DbsOgq+FprI+UFjhAYgNfnrHY2dBsUmtCXgzP3Ka05cTIkCzaqkyx0N6NGh72kf
uTaeSYJqJW9f2G28ZMbVudA6ACmw87GM+6EGDAmhw5DsG4vlQMNCWrjQyNoVa2nS8P4G8nS0q+go
C54bsie5RAiHR1OKSrj63NtHLfPiWlsZuUWHTuwIiyOSJTxnxz1iYUA2MSACKmFu2sz+9Qm6eGdG
/AAL/B9/+HeczNAYAIlgMfgDALWbpjPUHPyGeObklOaNktIR2kuV5DbAonTzPtZWgEGLbgLshxVC
IGAvvmbl0Hni1He5g0PeU6TUUyfdU9RiLYGGF2dJBffyjxnx7SrQOyWTMpgJo8jRgx+DVj3pcuG2
qrItyrXFeJEAc2v8IAYIVAGdqJDCxCMeawdrhlNYFnJZ7GX9Zxx/QkTZjbK1h+GFgxnGgGPCpdXQ
IWd/PoGK1MjQg4RrWpw/SEy7JdX79TWyOEcnFoSlWMlTHTIbFkjSO3nYU9yPHyFiurIUFx0BegTs
0iiVXPCPt3E+sV4eEJ+s8CiT8UmLV9Kk5cVu4w0HBVcVUsvCWAENYKisMLDYx+AxKGaIwzwTNrt6
Sa2nPPfU/kj0A/mUkc3nrN1cH8el0KFB9BUfgBQHCsnnM5XrTRUYE2TuEgtYhxp0qb/izguANbxu
ZynQaxwADjehaC82xtYGGxQ1VmBHIwc0ebpjYdJgSqltZ5veUigAfyvb+AszKW4w1MtBrYyBJZqY
tWfzkOeDrueQTNG+6SEQrTHrfpBM25etcci7xnRmPXo2a/IYD+NAjTRSdrU+yDcBq3a4wGt+2VYM
MFHt5fpoXNybsBnxQoaUEv20BpDF56Nel4YyxFPAnHpQgGdxQNIfVj70GgMDMGb7uYtW1vHSNANG
pwGjYUKLQLz+hmhDiU1AGJ1cDWnQ/STEz8vZidOVaV507MSOkGBCoTySrAIY4qB/aceHPt8BMOcy
Y1vaB6X0y+EfjliUafHmxncP0HfnAwl0ryEFQ4QbgAVVrAHYZSjjNfXaxXMp2pya4cN7ciDpLYAa
ioXhM+2HgRS0RTuvZT9fXxRLW4RfNUzcM9ARJuLvrLhhzO7i3FHGuyA6sBqKSWRry36be9H0LwN3
YkyYqEiui4ZlCaKOLtOq2qvxpoHMwnWPls6cU4+EMydtwqaREENB5eZLpHNyUJFExW2Lh+D+Xxb4
H3904SrQg75jyEKYCpXvpbUd02OtPlfl7rpDi9voxIoQLU17SMfGgBXb2tmAgZf3vUT7NaTb4ibC
TRPrAKkxaASE1RZmfRIz5OChFrp29ymjoAdrpAEXHtCKeChyrGktP1ha4pyOGY/Y6FYkoixvnBQq
Q2tF7iC58uysAhQZBIPkeH0ALys4iHwAuaMeABIN0DwKI5hmBd6sod7sVFVDjUijg6lTs6/BYTwm
O7UIfGPQaypVHTWA31HyX8zID2ii93tg0PtqQNvkb6NaY95aGnLcY4hqG8hWVEOIIzj4gyGJUEnI
W+KC1QAx/3daNptCeclnRyoO5Rradmm8iaHpeL5HRQknwfkkl0Rqwf2fYbdXLNlWcgakjBaNh0LL
TPf6oC+awrjj2mhDTUd81dURWYLchnNFPR9sNFIOo/xskuHpuplLhABskC8oAlIlEzesc5eAeDSZ
zK/jM8DRJI1e+jY+NP3nFHxoA/DrURtRo5MdQx+elHj0DEhnupIqA83drdVBL58m8DGn61lIEFsF
vLqSjfUsobfmpUuNvtwGDRDUXm+Q6UkHa0zgo9M5NyiK+B1zS8Xu37EyB3eylRAEL1afAa4SKUrx
aKlS+zp2SpxQKWhs4lZSjZg2RUOxt+uC/GTTbD/2Zp2VKDgo1lMSJPZxNMHe27Og+V7hv5LQBE0I
b1lljZs2KsLUDyW9b6kK2deORm1a9sd6QEHNxRQ1ULhJKijLqZqc+kMEfJ03DIPe+KTJTCj6zJrb
1KR8KINqRu9jktUZ7cqWOGQ0Sr8CJzMLW1AyNXqR4yEo6kqbTtVQ3dl1q8zUNMf8Q+pI/DbxB0Aa
k0qOKXhMcasa9RkpdVOh41pPStW8SXuiATMVyk9D1Y/JodMn80GJmD16IEkcQo+ManYPEarOVUst
NNHhCloNPVPAOlVJcvAalfZIDhHDdRFcWBq5V2pW76KwJv6Y9MgOAivEzq8ai8nwPiEvQ1KFaJTr
+myj1G3hM4A/cz+x0QblqDFQm33YjO+BHCWdM4xorIwMtVxry1iK9qdLSFjP9TzMdQ+JdOhCFbQJ
7rrgkaC2ZKUrB/8FfIjfd9H8DyAXiqUA3wuGmkTmjQ7YoNN4nxdbMPwnsj9VL1DsoWWyB3BMk7bX
N+tSTDg1KWQ0o9U3JJdQeKkjIMfVCi0VUXlEL+3363YWx9CGHDqAURBNFnNwu6nmPs9gpx3r7RDp
m6JKXoBlfCy7YSXMLQ/jH1tiBX2c8iFWeMV5NreK9VOejq0eO5P1rpfePHtNekzqNbnchUsG6le4
64JSmJ8blnigyV1Yxw1ULjP7EFYPxXCox19h9D4VTmL4EzZs/Ix9TkEFpJboAVDdOH1rs5/Xh/ny
/Dr/CvU89A5KbQVthK/oU1DzBE/1lLoATThB5A7ltyh24mbl3nq5gGARzB6E3/BR5Rf8zg3Q9MRR
mzt4AXLKSvL12NoNwZqZhRov7OBcBhKfIxxFPbNg6E10IxVIuQbzSbf7Y9xH9baN7BtTiwvK1HRw
Ig2XvDaud3EB+XIg0q2VpXWZyIKPA0QjKK9ZXN+G//1J/j9bqV3GvOAbN80BmUu0CZjVue0EkCFo
O1D0BRp9JSosDTAB3zJwtRzk9wUKOLFZ9nZpx3JWoIg+ZrRmWeOE1RB4Xal8Xl88CxuHjzFwfRwr
hVY4IRcJlDFjSgr3WPUa259pNFGtxpqRvkvsvZ/uwCw1zX/b4Iqi6JlR/XxMZRZkYa1jyaIxepso
5lsbdX5R6ysFjmXn+JsKivYEDY2Cc7JWqUEBHR00mkPkgd3V9jNDAs3urcbRa481BxasAeIvox58
A6wGwwkkI4p8575BOrmzuxqbo2GfdYPW5eIuCCaaSyszt7RGTu0I2z6w7WLKCHyrm5si+9kyTxmO
1xcHn4bzIsq5K8Lw1dBQNhQGV9r6OMsFHaEdd93C2mAJC8FSG2JEOZxIS/RFSGyXxtaRQL5J7dZQ
AIth8mRe+Hie7ClWWgnejOBMbt1L6AVpTDqPoDIPaKDcDkpAm3btWXfJO+wo7GJAD5C98U86MWlr
aD4YLNSy1VaH8vH9FN/lfexrayyvS0vhxI4IfB6iRpvkCHYiJd+bSg7t9syds9C9PllrZsSVPWa9
3skw04Hl0x4sL2K1W7I1FrhLLBeiAyIRMQ08IYJrSLAzgM08li3Ud8t4mPEqNAS6r0KoYKJj2mrs
kEKn0S+tSrqL5bj3tHrKf1gD6/dqk2vg1aynv2aVxRcRdDqh2wkgaBRLzydSyiGuZksM/biJ1r/J
04xWl2BQCLgzGt16L8ypuTficGgdCY8KSOIQb71/GPyTQRG2O9FqHTcVDIoV9E9FoHw0RHdJsXKP
W9okp0Mv7Hglb+ZyCjDFZPhmg9lVKRQnqI6zdhfJM7Lft3H+F78s1Lxw9eb5m2ARIOy0jFRU2ePY
Cvykko2bQutTvOJma/J0S+EM0n4aWLxwliPfPp/FtsnasOCmuk67BabjIc5N5/osLZ44ePfjC9i2
VE2s7kZBmrSzjKeWCg0XYQ3yta0qb9veB5G9Yj+oJvpOuhWej6Uwg+EDxgj1FWShwhBKkg1RzxH1
dWMMKVFaJ5unHdN1z8zbldm6rFOC/RQvBQaAz7AmJkMktat6jtUcb6eMzpI79yFVzO+1esiHm7x+
uT6ai46dWBMKlYQN7cwYrEWoXFv5RpNBQ1A0tFgjq10MOTiqkczbSDRNQ4jU0lxnTc79mgwZsl2t
D6C6G3cNbRvJSYjiDtM3e8icqRoPQUb8AC0Xf+8rPgCVbOBL+eo5X5yMFWU4DjgJI1z0A/arsyKX
yRVoZeOVOVza42AVQX6CR3AAC4TlEs+mlbNY4siZ+94afDmjdvtgWLdashvGmBJSr5zyS6sGzz9g
stVxTOFV5tw3ywxHpcliqP1Z7zNIbKUH1ui0QQ8WGd2wWVMRWcjYMZC4l/AJxfOdMJRqVZSgcahQ
Leisal9NOsiRpBoMD6OexJ6GKsimba0mWPFyIbyA7UxDIdEwddQ5hXE1x74YC34bMRJjI82WX8Zr
kIlFE5wjAqUfMLuZwkD2JlgoyESw/eZwV6koEeEJ96/XocKZN0zwteEAvkiZuwlkhJ2Bw5exrVqF
0LG/rWOV2tEaJe/C7kYzOB4/obIKGryL8SqSDLRkJiJ/MqA0FIL44sYojqG6st4Xr5EEJF7oYJJB
giTmE0bcYwGmGLWCU85oA+ALT5VNx/yHMd3H6X2p35vmZq5a//pQ8tkQ02e0APIVj6Asi7OlWKTT
wwEOttK7pENfHFWrPFy5iy9UXtF5y8XS8aiIRhQRRmPWAVMNhs1FVLATTZuieBiTo8lQ69xE5lZu
blXVn2PdGZB5Kt9RZbvu5cU08rTIRGcYF6pUgEA539x1V5C6n0c0wEo/dNSSJNtT7QA6NGvTuGgI
RzdqZMBlIIKdGwqHWNYCbkipUbc1nU4dnRjAmhnUdpofSW9h8NLk/ph/U8kG8J5JfcokzzLXLpUX
m5A7fPId/DtPsvoWDxJyBxFdtJ4H1FIDPwNtPBi5BzzbHyqLBvktAVxf8aq8p1Z8a0sryNuLcCp8
gJDHNLNUZpOKD9CVKISYB3T4ZNCZGSiJ5HLqsTDwatVYGf6LoCoYFc7iQCs74O1gtB0jLylv6pHR
LPKlfiuN36+vqEVTaPLlhQ+EOvEtoQnsDjA74JhtqE9K4aZUvQw062rvBsHfPoVyr4CuM2UdwEsg
7M7n0koLooc12NhG+35ud6z/Nq8xn1xEgS8TGt8hSAuRGp6bQH23zysVDeLRVKHI607K72xNr+Qy
fxGMCLeDqI6CuYbsKFiYidyA4U5uoJ0Udm+stzPPtBJ9G6az/JSPWeJnZTnctmVFem/spHiXZrHx
11FJ+CDhMKwidS5jHWjtSHWJjEozuFYt1wj2pH8KoqMd7yrbjzvbNckhNpx6VduOGzgLvl8f8AcM
Lwy72qb6TBg+gCSN0yoOkzxN35nywYD+ApAWheTaNa45YB79pRu76yv48hogWBfmQ5r0yZgqLOFC
3kTt3UwCqsY/LeDTh2+y5We139QrQ768zv44LIw4nqerPud4fC34kaWPUwkc8e/rbi1uzJMGAx4Z
TyJfUckzJE1hAnSScv3Lim+Ydd/PYGX9a7CyMH5CrNdZIVtZwVsZkumu6H7giuOrUb5ydC0FUpR2
kenouHyiVnfuD4g79dqOwEUHbsyw9hl4taa3Lu5AGLEfgs31wVuan1NjwuApmYEMEYhCZwgGzwyP
iT65df/zupGlM/LUiDBuAdYdzmIYIQg2an9gEIEB97AcrC3wRW/w1KsZGkB+FzxtVpuH89QgcJaG
SYtfYz/QyWCuoXh1pXpW9AQpRFcp0A6E63btTtp9NL7X3cpnLLr75yu+eppPFiTIf/tYKvEVeXLL
hvfRuNGyp2BN92PJCpqv0TsEPnjcl4RlYtuInGZagI5vvtNT17bupNG11jhulkYUSQ1njQDf5IXK
oln2UTOwJnOacKS9/b2RMjokK6WCy3ZabCzOzA72Oi55I3aJTYOSyDa3osjgveuyKtPBwlhY21St
wDWJXZfioWrOai9Mre5gWTPEMpJhKg6jSRrUM6zMqj4HCX3RoG4uQlt15iTqXCvM1E+5ySA0UAch
aJyBapQrv5lAzOnpFmvb277XRnmTMWPEeVDrpe7iBT78l3QUGiI6Z4bHSIpPJ1muKlIXt5lTKaqb
Bx5TcO2zaDetIAyXskBk3Bwbyq/RYtNGWSpaJeFB3qnqsPPLhPzOSkP/2yslny3ecABMhaVdQOSD
To8kXbGQahbNPgZReZhHK8fG0uK28BoMlm4gBMFzeh4DzT7qqnmOMydu1dQdxx+1Ap2K0ZjcEZD8
69FpacyAoMLd2IYmhSGi3AJwDFTThOiUToxaxbHPHv7BALpzgdkB8B6Al3NnLLs3pCyDMwYnPu92
SfvrXwxwtKGNV22kjOcG7DAZQ1uPMmceyAfYPhwLLGwrk355X8Ws2yhU4ifuOnhbPjdSQGWoqpMk
c8Ym2CixZ6u4RzBXMl3NeA0hKFZJt7klU1tasbw4PyeG+d+fhNO+DPupztLMIVX+3vfE0UN1Zdss
LbdT34QDCmUg4Dwi+Baq31EKc7XRkyy8lRsrp62NTxXTPzDu44kaL3FI74WJAnsksZIZ5J01UQIn
qn6NNa5KwzeAOh7sMTQdPc9u5XStWXDRPdQQFRmRh6PpzkeQgWqkDXqYnXoTipSV5qYJ+ZkV2msu
fVxfiovnhQZEr2ZwRQYxAFWRrhZTg0AnVfbdEKuOMmi3bZh6180seYSW9/+ZEe59WaN3RWsizk2B
1lNtGB0GEGwM1suky7b/f7b4pJ6sPz0FJanUw1aff7eyfZ4esvKuW1OaWEzOeXss+qVQor9gLAtZ
PDUazioHHaWfXZM4ECqjEDNG07ROWVQ/pHnmFtVP3ix33cHlrY2zHSB4EzwrImmIjGb+3CwqeFhy
cfdbUtxP5l0U71Tts6i2hnGU1GeypkW0lLcDSopMDXANHTddYVzjYkIih1Vp1tGDiles/KMCL72V
bvTBv+7hYggxAfhBcVkHtknYAIXeR6RSYapq0YXcKPU2CJM1ftg1I+q5P4lMcqx9GIH6+usQyOiZ
WDOxOGQ4q3RV4/mlCHGRJmKPs4STZJK6zyqMd+UAjXTd3lrDj6peQzAvXUTsE2uCQ5qMq9WAeqjT
KTMSaRldGDO66Id3K5K+Bb19pxjfrs/TZdmQHzIAGmOWQJqFh8XzMcQbmYRHAJgsgP0aZuYoZfxC
rOI1lyc6QBfFyBW3zcsSrYZvmj25aqe7nVV6BLLc179leaz/fIoQYoI+mbKswrFjGwN6uxBc7trK
64zWy9YechcGGvVf9F1wjmMFv5973UCguGJfnM4jdGWaTULcyNiaaGULrR/SsLLd16wJ0xp3VtvP
LMe+Q1u3Ob9U4dsYopSe4soEDFO+vT6OC6Ga4PYAx8Bgg8RBCJ9NWRuzOnQ4vg2yQbWlkz6M9tGa
K/e6nYWzlSCLwwXCxEVCE59s9bGW4pr10DEAyVv9bA5bQ7rJ9a2SNbRWcXsuV6p0S+OooEKncg0d
NGMLjqEdEEoGAaJmNj+MlRPl4171dh3gvG1zuO7bwlokfH1oBLANFS6eLxBZQqeMXOJUbTprPyKv
oGMHBReDoXUmJQ8mQIXXDS4c4zBI0KOkgeoaGPxzg3NYjEEq4TBKBnXTSRZtUUgesM+um1laGydm
RP3RulFLo+VmAlyLkuZQNk5QqtDbWYn/SyccgeAQKDdkUNNBPe3cn8o2urac8VQ6lzXY4kMpS2mb
q9V+yvSjNDbx0Yon7VdQma0/5UXqR4nZRVSPTHRrX/d56aDHSxbe4XlLOudQO/8W6J+prLWU/0Pa
dzTLjTNB/iJG0IDuCrp2zxtJ78KQnvRAB3r/6zepjfimG81txswqJnSYg6oBFgqFqqxM/JbkVFqY
OQBAYw6X3B1tIF+SEdBQxba35hNX3fXM7HJ9naUx4EPnYx+pyN9H6QlAbreLjPcisgLJnh8rMwEx
6xbR9dqRPF+psOuyxBVzGmAyHj9i+WNQ/WxepAsOuuwwu6Hx1lTU1hqF0DY3YRUXBgwWkwRCx2/V
/MZDRtUicQb+oUQboe16UlLFC/VsT5djdLanOgYkNaB7MqdU/4yQUOyhXLdn9sm09yZ5sNu3jvuV
nmFwBEDUjSfyakwAyBe0BhDygt7spe0OKISCFXCjVkY7tNm1pub3FhThGB2ajd7O+kJRU4Bqn4VQ
J95QKRvDHirWmaMZpQwKlxhkT8MEglNOOO2U8JMw6Jem0aAeVFl5kUJFcwezNRzwlNi4xCO+v32K
1lYPRAtZCAiBSBWBCfZQVomeE+x8aHmmXh4JNFob35LSoOJzcNvYFb8r+vUYZf+fNbGiBwJV1pYx
9PaU/KHDyJhU1RU4958QvJyoIO7AEzcH3KSK/FJxVcfEYOdrmZwQpCX+LJs0eRxdyVWSjR+2knLi
dy1dP5TPLDChX/qApDUSSmrYhRHdqLQqH3A1bGz0WogGvBjD06gvYFZWcHE7DaNaapdolcZm6k59
CgpbCPLu1XquYj8e7fbl9m6vWQRGAgSG0GdDSUaIGn2FPoWVgw4XdCDJQ8ca1MnkOb2reiV2Q9Y2
G4nemj0MPEFTC/WNhTn4chMxTm13Y4XLtcxB4qMw6WPO5kOsqA9ZtIXGWA3+59u5/JiziEG6NlWR
ViOnthOnqH723Zsxe4OCTvG3Ub3jEfL5H7f3c9VJFj1qHF48tmzhC3JZYmlS4wtmg01D3pyGcIt5
em0LMXGAd9yCKgCH5uWqlFBJZ3BZZc7QnOTsCLlySQ3sLeDv6pnHN1o4R4DOEPGOVqHV0LdezjzL
H1NNOlRR9TJZsQeGjnvM7mwklKv7hhkRSFxrmIoT8UEyIJ4tB/O+o3VVc2yMwj4Zs/V+++Msmy9U
hFCw+8eI4A9lglpA1MOIjqlkO62olKRupf68bWXd7YBnXDCAGOgRLwtoQCt5khp44ROOmS4F0PNy
Hw/RTgohnJOSHaaxjoP+x7T/U7qDqufCnQHn064ANWDltMPYRv7faW4b/1AkjGPVqt9HoTN2POD6
x1CMAYhRN4Lj2taijgL6OWAQoZclBEeUTXQJbMQotjWSG3b7GTdR9GdjY5dgJH6/cyOLE52f53Fu
5CGCkV6yAd4pE2dkkpfpWGoy0KIfgxkV0nyZvTPtmM7x7//PHyCc7gJ9Nynj+AFM4j7JA3P+wcJ7
MgVtw7yuflLlV0v7QqPytt21w3G+bsFvm7rVLK4hSOtJ4UtaYBmje9vCWi6ngVoIIQu05XhlXe5s
zRSmNc2E4wdsrKZ4Sv+WSAGRdl2aOBl01m6bW36w+CFRiMK88cKXjTrRpTl9DhHgIoQwRTkpNqBf
LbRsk49C2gI6ru3cuSEhR21KPWeAQ2QOKfOXbs5ftXzeWMua56P7uVBdIS/AZPPlWmISZprVI1uL
2u8W+g3VY/5figjnJpZVnvm9LrdZxf+m9sMbbi8Tuo14vzodc9rqsVI24tfqxzlbkODkdmrLVRzi
40zpQal7RzJLOlgJHbcSqi1DgluPUqJ2fYqdS8KDYr312V3dYMRyI6da+z5oI6BHBomSRWLrcvPG
ZLZmI7RwZjOroL30oyyr3cDyp9suveZpBsDXgE2CpAv8sJdmwkjWZ2IiNFhpQo5yqAD73SrJ220r
azU7DEQAqQCst2oAyH5pRm4TM+8G1JPiTvroKi1QJQ2CKzJQy1D7GKPT0PzSBsutMJ9sd8xjOFJW
yZysszb8fvWZb0EbceGOAZeJCJ3QSmNAfZ0j5M8tpBzjfqTpiN4vKaA/UTiDZDtFXEFWMqbQbXGK
eUtPcA3yhIa8gusGmSQ2XdiMaGHeSiwUGjhWWkP3YoBytlFhFBoax5m0J1qqUkiRHxh0V0JVcXRr
C9e8BEYxkp1vgnA0DbvKuJkv9T2kEnnnp+Yx730APSjjstcVBd6Hzm0fWDs25yaFVeugKmAlAxbB
rkc/bn81cVAMmju3v27bWdte+No/H1g4n3puT7EJOTj4FjDh+ZjTcjBdw6wPrGUJBbe7a7a/tDkN
hiH3EjWGiPbWKN2mlwnHl6S9aoHIB9U4HtJMRbuCU2L9mfXPyvg1RXft2DkpCZruPxQcLYK3PoCm
C5BA2GVLm6IU4ASEdSXZMdOmdhGe1OSltdzE+JX07u3NXku3z80Je10VyNQkNCTBBjZ/y6fK64kB
vUpUU5e6o2J/3Ta36kOYWF5Q3gTJvXhptXFiW02J+m1nuVPlFuX9LEMWe0uqeXVZeMhqy5jBwq1x
Ga6ieC46EsNOxV+WQ9FXwaiAPKe6s7bKJqum/lJpoO0KrkQhAJc1j4w6qRCOZMWR2U6TXF74U/gz
1jYgBmvJ0tK+A08PoN2miGGIJ2tsQbCM7KX1Wh3Cz099+iAbg2Mqp6bdOO2Ln4kB5tyY8GBWMBvF
IhPG8r7Jgx4kElSySLvHAFy74YNbpoQkEEx7FeEKTGnDvTl9ZtIjKgEbNtYcD2StyDJVBXLEYm1L
WTgeigQOUXYVTbvCQduZlqqE+ZMNS6urObMkpH5Qw7Fnu4Al1kKSTIMkZHjf9z9un6O18H++HMG/
k6oHZV8OIzqJoYH33FQxVfRAUV75VNFmfMBA+m2Lqxt4VkAR4iEuG9blEwooY3RPCr+U93H2qiYb
Xrfi4rhZoY4KVk6UsUQXH0uAdMrlZjXJl2p6PYY89X0PPlXZ/Ow30XUrR3dpPwLpjYKQDM6Nyyih
NmPRzEuWzvUequSSD6aMV2KMO6C/j5wZW+ww5PpMLfkCKLmXjiuQn5f2ZqUeO03DHgLU5w2G5aFs
ffsrrTjfArFDDRePcLzEha+UN0021Rr6Y5H0UbJ7jnHUJNuoSW/ZECIDyWLZ5BVsLKOouQV+Vumk
WKN/eyUr/naxEuHbDHGqa6yEJ9RJQcFVl1X7WHtRoKH+/2MHzFfCN2E96lAzVgOwPC3kBwAiuqQE
n9eGZ/8dHRACKugA0Bsl+Mu+mtFS0WWsMC+MbasBhqNdPZUYNcWUkitJHJyAWpHrqse7ygYPokz2
EbgB9yNgDNCI1vIdAWId4DXDXEp8UerOVjUEcxQlPqx1fzB9ASadGlwcj1Zrh9xL6wRFunicmUn5
lAL42+LUmbsOnQxgx4pG89KsVKkuzeO3cJjlHwlr2MmOy+ljZJkZPqWdqv0gHbSfi0hCPXiQTRZY
oNf5Hcbp/GhmKjTNJAxLB2VZ5gOQe2xInHmsuzCow9bsT3adSpWvNakSBQpj0bda74dvUl1pmpMX
RfSjnCwlphILwZ5itWq/Q2Mw94cE4/8bUXktsADOBngmXsvA6Am39FziWuAKyoph3rqtHtRI50qy
G6tTSTxuPd92qrUjcm5NuANYgonxRIU1E8xhXYnJJHBQWSg43DazdkbOzQjxpElnuM8EM4r2W+FP
afjcd5/VVoNvLRWGIrKJ+h5yNhBILqs9KwPUoR7ZGoainab6LEHJxAONPKRR4mjlUUoCAIns6tEw
Nh62m2aX1Z+ZHdqIZciPUXXTfveQyy74c9akYG3zdB1sM+ShkTxogEhbyO6/01zCSQWxI5ohNkI0
3EVYrwWCNAlgOu6AqOqTFB9zP/qAR7EefF7NwWCTZyFBZqm+HzFfkepPeCHu56g4TJoZ3P7CKzfU
xU8R9qCtrQx9GfwUMigG1QrdlfQS4OWWOV2Rgrhuix9uJbHAwnFDLbBf2RRJiEMjzGPCwWiZFcZL
kRWeZZWpo3PQUEnFF2rwu2ZqXkpi/b690Gu5ngXdrgHcgVlJQEhE9kGT6WYz2h0Etac3vZT9SOHv
9pAD6Z292A3gx0C9ZyB/UJoa4pPjY4wWaKvHL636QrrkLlReR7N0JG1rnub6CyBfxOCfZgNxDcJw
4bbTdVBjDqYMQjelDED+BepwzL0ZfhxxKmXjxoletabitOHNsuiaCmEKvbkkSmvM07dj4U65CeUO
gJKmwlUZYJxbJ3sNkn/+tUUuaB30O4MEmS+nL+Z9iGlshVncxNAoae9ko4eCb5mnyTGZG7M4pJEU
HmUzi6HzUjbRVzhpsuS0qaGg6s/7R1mdkl3CLaWgREozFWKhYfsjSvXxvWdACNCERNUhGnr9MMly
9ignyIJyVmy8ktbiBlJjdKKAntOh5Ccc34TNTRv1I2BlUt87IUYJZKvREYrJD0jDpV5dp68oTT3q
GQZvU40qY/d125mv4vIiZQdUO/7gwkE+exm5wpnN3IxMiUaomIbMtwcoYI5uRfa37Vzlk3/tEAQp
3PFACi7edBYh0cxuIjWGnbp8zTTQ+pYftw0sP/QiEgoGBOc30naaebEYGF/gF4rytCmdubUGIc9r
9UlL0hYmrIj5ehdSUKpupHgbJkQAUqEkCGjLNjWRQQl7l+2N77C+TQBNgKsLlGFEiNLhqBo9WCGx
hqSh5uDX9bNq/PuUAqAwwGgXECHAWsJdD1D5LGmxzJHZ82+aFgV2Y74byhb49Mp1oVUEohlUVlFG
Q7NcCEDzkIyGXiEiTAPoGtHAw8xiFwUcOKnbrrUS8JeqNYZ1AKwDgac4z9AoA9q/1sSdSv0xonJC
vveFWysunw+9/EY6PwQ9ZbTTqpFmGEuStYcsBnnjTtYcFf/v9q+5+oJIv0EMC/iYjnOESH95kuQs
mSXEpAWXzQFL3XUTmPW2gvtKuMWXQzKAmTWoAaNDe2lFymw8yKI5W9QLH6Cn+Pq6SApCl+plolDV
3P17XS7M/usYMsaMEEKiGIe6qDe1EdAkhwGRBVzFqH+o6vu4NWZ8db5wdZ+bEdwfzx2tagqY4SCe
Gcj9ZG8RaK1ci7CAd7qx0L9c0efo2RQrXIeFQuu8SQY5rgugfJDNXrglo7y2GDDT4zkAVYvlOF9+
I8OYQ7gC8pDUTtrHNo8BpWg53/C3lUtqmV800PuENsLCM3NpBtAXjdRyxR2W2wwVnFZ1YnN+QLeD
hkXklTNU26dfY8/9rAFiUX+57e8rWIFL+8I3S5ik90Zbc3TywHFc9bSaJNDvKdH9HH7VTexPEsEE
Jd7f41YNeO1jogeL9BI5Du5nYYcLMEhpc94g00PnJO7vVIh54DERjsc53WqSXoczLPMfWyKmKwbr
K4nAcO5ocwuEOxS6xyO0FKyt1/3qmjCPioYfRjtUsa6dRgZ6I8ZCf4uinwK+OjPzu+k+az9yKdj4
dEsIvriUcdxwFv5nS4giY0+aLjVhC8UevGH/yAresDsjLBxi/prRIImJXwAmOL7eNryyRpQuFmqp
ZSYHP+DSZUGjEoP4C5SYA/9iuUTVHEkVBnyTg2kn3n+whbIc3APUzvhzaUsaap4nHTRsbLVBzzlQ
1UAudSdqOtr+e1AABhEAuoYVEOAD4HRpq2ynSmUTGCHtJjCUuzm1UUBV6Nxt7N9KD/XSkHDmSm2q
jWyEoY4f0+huLoNR+61a3ogiu9nRPj+iZyer70WxtxqvS59u7+lyrgS/Ae03+tG4dWVMnC/f9yxb
zHXIR+HxBu59fQBiEdQEMYSIlp6++ZI3JTiff6dbs3Ar5+/CpnCvaoimKl9YMGeS+XbiKzzcmdpB
b7e6wluLE4JKWbV6Uo6YmtK0hFoGIH7mRLv0U9FDtyW9E8t+bP24vaHLj7+xoSL5P3KJyQKNJGgd
TdSoD23jzuRjbgiKYs6Y1Pt/b+38ISp8vmmUe0wQ4mloFWCSwox9Wp8kVMbTavSrDgxT5SbJ8F/F
tMsVol9iYcRYB0wTEwnCrs5pG81Kp0Q4hpjqh5BUUZuWP0xZ09O8lGwpmNLMPtYSawo3rSPlXYHG
NgC6JdlncmjG9/PArK8wLZSvscmLgxQbbD9lExi4ORiKLTYAUN0UWf0yz/MYmHlVPsqSZRyNSSXf
86Gqg8IuCVTV2jIMnUKf5I94bOMPQ0nAdDOUkvENBfU8dC2Sg9JdHceqd6ssrSdaxVavBcYgkZch
TTr7IbXzIsFdsyA/mdaX/d5m3FB8nibWdxB2SblboAhZe10G8UDfCLn9pyxCDJm0TGeFF4YS0TzI
XiljUKdyYjpTgxo2GEQa9KHzviorn1V81PeSSXrrWbWjJqZhrIzjnoTcNJ24b3h6kAHXwMZ1rAKm
WBuDJCJ2+xDGGWv3RlaxXWsbE0zYI/8RYSD+YahQ66fTYIHyJrfAyDur1hS6pSWh983LCWQLuhUC
/j6zLHUyno1mwDUSeqFaQ+QpH5h5SorKLBzUHFBABs4bqb2OiwRENxmZfoM3UEeXuzQwDFv2YFV6
jIZQafdTIrfgFspNu6axNGUvBdQCH1S1HGNvxATFnTpJ4QhBhWxUfBDnSD01YpL/6DU9Bk+PXQ46
dBhnxQfGS/uFOpZhPWX2AIxIG4Gr3tGbpvXIDGCYn2TQO6JtGpUP5kzy7nUGpVnncLvMK882ud3s
27KVf8lKNwVyGOUx1aeEoZBcJ+ZwrJPa+hERZoL1NmRDIM/NhF4sJoje0HaJKyfhRfvUD6VWQwgV
wG27NaGCaqpS/jmU+vC7j4zqezEN8h1BiWNX6cw8dlLKMWLAetN0B7u3OI1kY97bWSm9pnbDn+2x
rzoQ9MWmq/GoOpKOJYzGmam+lBmv/bBSp9lrJ+gF0mZg6Xuh1NVjXUBsgYb20OyspMc0dYPJanDQ
zn34E3Ra42dRSY0FsY9mDoDkkMEcZmLoyU1G28BwWmJW0CHjmC22pCn/yeck3RmJpL1XSmfrbmaF
xR/UbBvigBrA6EFbyGfQHgzmTwa6eqiaKWHxFNd6GdSWrlaeEpnmQ2Xn6kTRRJgT2sc2ajidzEzm
5TwbUGvUwuSnJSlqF9QdXBPejQieGl0++IMeLegbJc7vMt6Gi1JGNrR0lhladwaeBXfSmE6yn+Ow
/jImJWU05b2yJfpyFYxRqgADpYZXFV6teMVd3m7hoA591ykSMECO1DhKBM0XQ3US+c5KnlCyvB2M
r14JizUo+QF1ivfiVb4XxXreZCGsSfbPhmO8m2xUXv5mphehV7AgZHlhREAjmKBBDXq4z3iX7f15
90cLpEP5Hju/egpiBiq7KBT60cYc2hLURcvn1Sv1cif7ojHjKkO5JMfMCZqVfXvfFO/JlABmNVLe
7Mphq0KzZVL4eBkfUBZUUUBh00cG2Iuc0wIHIsOgxc/e0h17i0RmyelurVHYXbWb2z5H45KO472l
+hqUFpR4K1FffvWVESg9oqoIBuarxHIwIkMyehgx3tTge++m79l+GAIlSPd50Oyq3W2fvNYEWKp1
Z/aE/LLKoXKiQuGF9r7yonzvv6vOc+qEjas+noaTejJdOTDdDaOLN9xapJCWkHZOIyBUUftiqcsq
8GnV7mwf+85JiEkN8yGSalp1MU0bV97Sz1k7hgvDIdC8oAICw/alqyosNVKzxorN8K5aqNU3Wt1X
6evfHf3n3xfSV9b3fdJx/PvSBNoGrfcmi8rzXbbF3bC1DiHPqgyN6dPijgX0VLiyC+UtOM//wzn+
txSRqLsmnQSiS5hAkctk7kf8NJ/63SfGMqOv/JhRw+d++VZtbOCmWeEhF4d2PI8DzIKtZ3p+4l+y
g5QF6fhx+PFtcvn+zYZO21Z1ZTWe4DAs06C4EsTnYydDrRuNb4nONq0O+qcaTIF1V3217usjKAGm
hwhngbk1Td7ko7Hxdr2urSxec2ZdCKCV3QDQFOJITDqdI694b2lb0zH0pED9Fm1FmcXHrw6gDQ26
hUxwaXhcnoGCxwpyRKw1OVVf1bvqoHd3NPZKMD4X38dDTQGCO6Yy3fLZ1WUugxfmwieBUygYBsfJ
OA8jljlCENXQMdNOWXIPmU9t2pe6m4T31RZY41rHC1trAl5LgHRG20OsQTRp2HelhMVy7nWe7OUd
rYL8qD+DsOo0+ZZvPw07ZNTeFjBpLRKcGxZiq9FUbdUjcacpGAJkOimvBMDnSt+I4WuB4NyMENDw
LZF8qjAjqz9MyKMb/Z/b8Xo1rzi3IIQ0yQxDNQRgnKIMXVH1UPrksaWUnRrmGtSib80uD560vf64
dS5WthCDY4C5ELSVAYoX1qZC4U2fa8zsVs2bgsZy5U5kP9rvtxe4eJ1wHGAFl8GC6wKdmRBwtGSZ
5qpnxDni5Wg6RnUKrM0Wz/PKd0LFCLosmIVTgAQXArYc1qbW5SMOnf1mm09ytDGLS5afebEMlJ91
9IHB2Q+O3Stq3V6p9AaJe+QcwffmsJ39oFErSFzIVdHWj4+p1x75E0S5vdHBZPn74xDo9waywpzy
x+YBseYYeuT+fg7APbxXKXPfMudf7rTwE5c9OqsnRVbcSpgIgIiwdJ8Ox9TwtPDfHgeYwDdE2x0S
TrItSsj1DCOC9ZBHeMlg5PCZaBv//lXsXP59lOCh6wwGY2DmLpcg9TKL+VBETqt9KfXL0B6GCA8V
N4o3DF35vmBI2CtmhzgXDPrRKpR2h/AQmx8k8+Qtku6/Y6yi2/zNhRYycIBdhTOWzagJa0WHBbnG
+0hNrzylnnb/UbpAgTksaE/xoXf4PqLJvf6UPdt77iIDCKTXwttCTlydEcy8QKMKEOxFdPGKpg7y
6jKv8wFcVOpXG7tdvwWnXNnUCwNCKOMt5HsmzDc6uvkwhz7Gz0vAybdAVis+gpYrfE9HTwjFMOGo
pyFe2nq7WKnusrChuQpNhcKxMrTT3H99os5NGQIWURntQlNGmBrnR1IEXXPorY2EbG01eLlqqAIv
BCripZ0VERm6VsNHIZ8EUs/5MWwwjwpcTbrh8muf/9zS8vXOwkOuGigqGbBU6ADx5EB/bFEUXg+K
wMPOTQjeboOJTi5Kgv3yTZXGDVU9VMW8hgWTSiXEzfn37Q90TZEgWBRcjtkAZGYjLNaSH79LNiVO
5eRHdqqQapFP3XK2JhmuuwaCScH/WmnGFUFgsjvkEgRBYfCP7YyO/D3mjj5RBfR87hTcXujVLUrA
sgMyGrSaEBbR7bn8eO0w9Clp9MjhqKakb8TwknoDp/O3kyrEKtjA6CKIthfSUcGGJhnQ6BvBVYeC
7T3UQ6h1MB/480hR1/WTL8NltHBamp7y+y/NG+g9MLrUuuf050DZr9vr/dt0vPVjBG+1at7obWFG
zuSgLAnJAZdMtHXnE3GiX60X+jkF/U/hho6KKjgNN+77lVB2sReCJ2PAM7TaEHuRaX8sQlE6o1Xy
XDRb+PBrCMLfD/vPpgsOnKSFWjUzDE2eRjlt7msfFOevhcOf252ym4O33iF+RjWPuO29HdiHbofO
2L+lYlx+BViOIA6LaxcZ/aV7WdZgF2ZpR9DNdhPNSZB6Wg/zFufDSgQCVABsD1AWVjUMGV9a6WJN
jY25ix29BRbsNeZvG06zEkwvDCw/4CzE1QwIrBjqUE772SDI2TTbx0fIF++jX/O9/KAHzOGR59n7
Lb6Ov/AA0V3Pl3Z1duJKrXpYbrwio/138tUF80NDI8wa3kkf1amJca9vZfBbGyockl7t8ogrsFqm
fsMf2/Lr9oZenwJg9oC1hHcA5nGV7sXRYGtNzQCRT9R2Z4ftvUVm1P0LoP6rMdrCui6bdLmJqBgv
QF84IOgs/ubgZ5+v50ltWxWGaML8cQaipHrqtgqbK3EFNiDAgUweZJl4n1+6iNlWUtn/JXz8GB8w
yVAFvY8Uvt+xwLQddAw9D8q/NHG4u92+W1sf3kJo3BHM2IuPFMuoRyW2UMFNd0lHx5fcBzeCM3gN
RsYdyalc+89sOPMd88eZNsdu432w4qRY+z/2xZKTnMSlRkbY75zwCWw5NW5Ly8VEbjB4+9kZIldx
Xm570HWBAPX4c5vC8y8eUbCDjBFy2oIme1QdD+Z3qaC/Ugc8rFi8G3mjF34r77YKBCvJCNoACGgg
aiJguRNrkaVadKU1MTC6x9/M0JEhM9DvRhboEMkopMceNEFVS3NDRiV047a+ftRj1bitIYKNjAcX
tuBlMihfE2kGN3By0txkz73Bsz1cYCioUy1IvtireQfaqIma7vjZOd2WqObKXX75A4TIENsGeCJM
/ABOwW62mzGNdrK+2tP335Y/HaC0dByPmOjyMPcCpZBj+koAB3bkw307O1VIgc3ZKAGuhpKzHREu
VLz5xtlOQKJZTZ4B9Waz9mNk7EzacPLrKwCwdZCtIGwhmVZFCG6TzV3YdWEK9rMHJWowIuEP5WOn
Nn45/Lzt21dFTXxkxCnI0eJFrEFM7jKUpJUOADWBKavo7KcUOrtPQ9Yc5ymtd0XfxI46Db+0ZhqP
KXqIt21fR37EELB2gtsR8kzgr720PTBtlGoL2wmSayc0c6/ZYn9YEg8xGEOiC0Z0jP9hFODSAksq
I8uNhRRU7zxTQgpmtse0jL+15uT0QG+Z6Pj+h0WhfQe8FhJQLO3SZKJ1cQS+RXAaVI+JVdJ2a3pj
9Vziq/3PgnAssmwuU4iJIxppiLuYBcXute7wE3qGLlRTwbHlJ/Q9fUVNmjm/ZWA4Npa45jMAbSEJ
Wm6AKzVfYkGQASM0aOLFyGaXdJo8sMeBblahVx3kzJCw0ookWabGMKS/ZCdADGYKOoTyGO+58039
VH0LrFQbR2/1fjlfnHDGU57PemPAJka5XuWD7JAfHfbzj/UQOxhXo/zXFony2nailAF6SeBpge4X
PKY3VQ5FPkzL65VOSeLlkTvajxgIkhNARwb09N3bLnr94LSA9sbXw+2NQrsuVh/QAQalI4egXD75
I3kYljQTNe+5h+Q2lbs7G3Qs1pdV1xR3kqvo1YYDLSu6OJaLfdQhF0Uka5EgvTwjoZRr0rDUO7h6
GDANVT1F7PfGGtWbNjRxBHMy9VA3athobPKkgsWVd8QZ5c9ET092ou60OP9o2fQj6QA67JR9mW51
x66Cz8UqITB5uUp0ViBba+EXFAu9xQhB3ua+jNqj0Y6uDmjGFG8BHFc/LHJPzDmDI1TF++TSZJVp
aTcrBCpTJZuNQNKH+ns3MxSY5GlonyO9L58qWdK5r+oLH0Oom4ydFEbSnVkWveZ3GZEPYFMYtgbY
r65ObAbBHqBIj+c5AOuXvwwqG6SBMATEBLl8VORPuap2zYjhoESXvP/w6VFZA9kH2NeAbhNsgUQG
5RszhXtZ9+HwBk1uKkdg800dXjxIxZvRHTv9wPu3yNh4ca998nPLwkO4z9U6jmronMvTnVndKfke
6h2Ort2b0Zsy7zbWeVXOx57q0KyHCiAg5bo4VoGLm/FJLgqntMmJFOrz1L/afekxhlH6BP1BbbiT
5fRkSdahUcIft82vrVVH02WhjQA/+t/U9eyhE3et3lXAa0Gnz36f9AhcqRrQmJYT1fJ3KCweW0a2
AtfqiqE9iGwF4Ad0YS+9SBonLQoZVjym+uuoygdpUtxRaaHAYbCToYBrPLUPMrjo9fA3R4Hp9pKv
y2bYcQN7DezY/wUIXNrXwkgx+xYKiEVzWu72Zm8BXVtZeGsNO8v2LNQ2oJ+nuRxsbrqfFluffCnW
ipFzwSItzQVNx2jJ5Q+o7ThsOhlqlkOyVzhwy1D+ItJXFKOAJO2yCZDAOwzY3V722pf+yxVrgFpz
ufQvjYJMk1XREsjQQk1OKQD+dAR08s7m9gsqIfdmEv7sU7vdIK1ZCxmoj8MepoNR8xfWqmh1jrZl
CwR6pVHS5dQ0IG85DlRW2EbpaFmBsK0glzUB1/7LkCM+qMMSYxNmIRdOr3/aTRcgUXbbogGPR73f
5oe/bnLj0lvA0mhAwSjGoi43tMuQ3ac25Ldxxb6MKGGD1xnKaqmnWFUwNI+9LTt9F/pMSTZu3pU9
vbAsfEqpMJJqWIS/m/BxAFayzWukj8zXzM0kY+UChimA58BLAdCE2BSQphngAo740M7agcSgWCqL
UyQxVytrL+VQpigjv7CeUTc8zoMRNPLWgM/qYsGRiSeGhvkzkcwun1HPinIsdpY+Wv2ukRpats9N
spXArZwPJKnADqjA72HeS0jgOouHDc4k0imlO9QWRskxvWpUyqeUtzuJj/ssHIPbR/K6JLG4kIUL
FQAlFLdEZCIpTTMHtrhw0nivF7tYPygsqLMddNpzaxfNLje/6ZDVsX01eZNylJ3Bam8+dFtaYqtr
xwAzaITRUcZ4n+DKmj1GAIwWTgJ5Z+hvaK+mfmfVoZNGRzvT/dvLXv2i/1jThV5WP05VnFSI/3nR
g736W9UgVx4JqLw2Qt5aQFAxlIKNJcgixIZ/mOHZ23UzpEUAmiqlGKyn3XOulMdIS59Hu366va7r
Og8+J4IPeiKgjgHkTIh1jTzKMaYsgKW2J8qUkpaNn6JwSMq7nDsgyA7j5zB/j60YNaDX28bJSvA7
t70c5LOLPO0HRa45ZFSUnIFOPjkpUbvhrisJvwp5boyrQjOUgIPn0kTflGVkhVaBYXvLs5LO0eUJ
WWC8v72StfsZPD/g3F4YFpZOwKUdvSPAnwMZ7TS1XQQQGCOY/OXsiVvMdnt9zIKoK+4AYIZxjbnN
RBIaMciMcqa/gaW8xcgFnzaylhVfwofF1B/+wscVj2pWNoRPmHFyirTpDAfJdniyonTOXVsFMJ+a
tZYedSlMtrp8y2qFWw2spEjRINyEuUOxVGrEwFIXCkaDauap9f1gVK6K2qyJsZzM+skbt+23PsBK
0L8wKXzouMvtoV+mkUwLo+nlm13LjjxyD7P7j6ZW0yJaOEs0HeO3KrTzbBvqkepGN/pvYiCsG+cI
/wGph9qP+KDmE5K0pMNhqrWY9plCB8DDK/13r7VHgmHnMMWFR37asUFLvQ5IV2MIPd/F/LG2jF2q
txivQKHXiI8h1JYjwKXHcpMKcO3UoeIGHC90yfEUF1LZvukSNtk4dTlqqENy6NLvkF82NTds2FtC
yj2JvyuNRlVjeIX+kJ8kNa1ldSPOrR1MHEeU88Fce43zwwEAJ9uMxCfWpNaJiTLuwNGHgafm/3B2
ZUt24tj2i4gAxPjKcKacRzv9QthOWxIzAoHg6+/CN27VSZJ7iHJEVz90R+U+Ehq29l6D2HgarUdC
ewmYPugULdGThts2uZyfpqllHjwYKrQ9jHzzrerY2g3hwmUOHFDYloED/vEEUDrRUlsUdegxSLG1
B56986raWZtc25WVPuM2gBBGZf6zpHg5cjvt0qaGFDvAbzEDi35n66JD4qb1L703ul9AcjIOBXPr
69ZtUbp24ApslXUfNoZPN26Qtb0OFToUBWfDnE8XSNXVhjNlfRk67IuT33vJb1Md4bUw5feseNpE
/K1MM2p//4Zb3Blpx02dz+FYcuNB2qyKJ/FqbRbjVp47yKlmrBqqVMguFplVBS9UYieyxnkOAsl1
Ur1L7bfZxa711Tb3TbnPtw7rz9XVuSB1FnIe+dltyFNZ9W6GkGNoROILDDIef0BcHa/oQF6xoAzu
T+yXdi9DNyo2Dq6VSf0Qer5IzkKPrBatn/Z1mJZvDYRpzDwQ491AthorKxfShzhzTncWJykSvWol
4mhmvtMaDax0FcLK5iirOiAa27j/1lLE8xldbMmBMK74gBnNu6+TUMFUPw38UdeiKoG4rr/byAHs
tZ2JdyOB/Tko8DA7+zi8KUU5tSRIEmFB6oLsJZQS+7ZpQX/FGeScRGc2JKaoxu7GohOvOox97jXb
H8mpcwvUtIfaUDsnIzPIc3RHurOmcXwwx0p3QfkmJL/Hcd7s66G03ANPMvU9M1TlADdDScwminuF
grhw1TY+iG5gy1kgKzg9GPjK1sQp1yst5vM5QEoz0UK4QRnvfqe3B7MdsjHSC1/jUc/S0g1blXi3
tgbHkgA2ofU9oZb+3JhG/tXWC4gXaYYHhIPf6hSFam4kgKZWXXqUxUDw8IJmQmS4TOA3ePK2dxNi
BzlMHb6DvAbBJ9MRT6QhQx2NshnAAev0b3CSwuFp6dyp0EygzNnZrDFPFEL7RdDVAxqvRQt21r4t
NEDjcJBNgWXkVpS1k37wGxM0ni6X5gSpZOWjvKfKBmc9momnIWO+DBuaeu+VAeGvUbr+74zWxrEg
Pt+jzDVGfp4w54SGaAU13rHHvFWY5IC2YApFjStlqGedk4RSt4pfTT3KGwe6mGBmZWkidzyRTAZC
pPbvAo3+7wbvRi/MaCt+ytYonypeTUlgNyMaJZ7m/85tTO+jW7n0VhhKT0M6wtoSahNA6HQTZGtF
lh5xe+KSHnxv35eJqUJ0d45FJ9PTBKHgoxwb86h3yvveqHrg4K8zCLWKFitME4qUJ/B5SXFT2pUX
wwuSgx+Qy/KKVH1yA16NJg5jaYA6kUGM/6aQWLvBWJnVV1OMCWR+IC9phWKcGrA6XduvHmqVsitH
jAQYsXpqJigZN00WuCBY2bHKIHeTMpj4aPZkPFlCcbRMGni2BSapTOO+tvuyjuVgSHqjdYJcq8Fs
YyKJ/6P3x2aPRmFpg/5vOsVGorH6wvFRCpzdvLGI/jxozw4dITqsnqLG/a87YWLuWXNjDm8ZvyVZ
UKYHUv0WE2y1rx1vS65hLTSe5ShSzja9gLUtztWq7/ymhXkKuOn2ddv3tzZ9z8wisLN6byLcOPS7
yhyumgLi3nkFx7Jq41BaOQKBWDUA7UaPGNX5xRFYgjgCQV8IxErNCMxwb1/LwcKu1EOIOW3EWjnd
wUBFN9W1TYikLGukhpbbrdFpqJHKwHFu68IJeXsYk+eEbHm9rQ0L1TkA1k30qT/pjdTjgGOzoTXo
YBbqsY1VnQxdyTzgU2ND2VrnMpqokZXQPXCGIbh80q9cl6juGzMGBUXCT2VJlJ97kU5g5+dwuec5
fIU1cdNpOnQOtsTZt0ItbkxIxJlAFiJUo5qD10AwD9+yU1lI/7McMwqsaKyiJw5nKrzcFhkPUaMv
vBG+FWlfxkkBXT5Tq540NcSpW8QQ7ouVqjZS85WnyIeY8+jPtqZLU4f1KWLmYPyXguAV8nT5U60k
/+fp4hI0lNQ+t/6oRNRghEMYHKRPESTeBr11ZTmeR1m+d0uWyn4aJHQhpI/7W3vl4NXw0oHpQ75z
qbXv6ZZuysrAQNiAhB/2tQUww+JzdWRsOdQIcGPaadjqEjlNcsy58d8zQzBD4F8EVAFKUstaaoe2
ilezGpkhVLqFfQC5H8nbs7tV9lp7OgNYMLuYWHMavDyoRkfVpKa8Dkvs16+NygCBdsYJoixdn2uw
znAofgVLsxFCXgP4aMGIfOcbCFR9A0UtClwtNdwr1vb+gVGHQd6gpleMD1oMndQeBdgW3qFR1g3V
vcodD2Qh0bNs47JZXdBnr5NFBshtlLjJvBCEi3LakKLKkzGy8U1WztkPq23+EWe7BgY9ozH4CGJB
ncdUB0O+C+vB5j8dO768e1ZPHxAOUcRBUQv68x8jyVR2rlHhsdWjUgXxhIjwA2Sk/eT1cpzV/XMW
ZzGitPUlOiQYEZn3C3ROPDj2DUa6gxzHm51YpzrLNvDaa60QrGsUqCCSMx94i5h+z0tbl6IOIRMR
QBgkYHkZ59M3BvMFg32DZqiZR4VlRJeHurZvz8Mu9m3WloUJdYc6lPYQ18UzGcd9LjeCzL99UYeC
rRlcwICfg3vW8vXa5cBN9TpKBD26o5Swu4zKjfnbCrE4uo1KIA2gCFEUMOEdE/ZgdnzjeliZKxxs
s+MMJG7mvufH5Sca3e3ztkNJRa8fy1b7TpN8VyT1X1QwzsMsSgqS58LpPIQBdrbO7ypoUTF+kwL/
7Mek/1I4+8tLYG3/6mDD/dElhA7NYgkUDXpWhY1aaDeyqKq6u3Ry405ZJ7NLIrcYd38RzsPfdFGJ
RVtsES6dnMaRBh7dCXp8xpTHduNEZi3QpWc3tXa8HG1tKwNh80+0xbpoeli1piOiCe1uGsBhMd/b
7Kaz4U4LuOjWtbFWfIJIAHxzsIPB/1msECvj5sSGCdGcX5YLYZW9Gn7n6bM/JFEj35W1BSBa+3bA
1sGRB9BYVE+XAYlCt5ZmTci5iu0qqUE8tRSkmdJwZID2SUf+uDyha5sAwBp/1j2cHzGLz1cwVc3s
AnT+KziYKOeOUntv4km7kdSujQxvOujL4aD/DLr1xtHl2GuQf2rjfrpqExH4KmYCL7otptt6qH/a
A8ukjCSon085klpXfK10Paj4y+iwoE4O41aXcF5uH07CWb3uDMa8yJ/rDhgNTgBjNl11VEYM3WlY
3j5OWyijzwCoRaDFQwtlSSMpJwSqr8m72E1fi5N1JDcC9JvY2kGWTB4ur4vP9cKPEZdJZ9q1QCli
LYb6GFrfqoOK0rvxhj72B4gu3KgQ3ImwfIBQ2IsBpPSp3l+O/7kRvIi/2AplaiQo1iA+O2p3/hOF
HEjzCkGqa+95pPF0cPG8Dptn8xbs5cuhP22JReTFgW3k3aA6A8nb5EHpIfvCynrXbSXYn46WRZBF
7iMSPqSzyFE4GXC/AmQNxt+Pra+CqtNfqdEFhRiCdvA3MsjPEhOLuPPFe5bdKYwrS+YVq+/7az09
QPIh5L9GP8ATybwbInUyryAMEJHnv5jUmRiKcw12Hsu2UD20UEuyMKlJDvfpdC+q1+Q/6+fNY4Ok
MMCfeGB+dihpaK/1c4zGd/rDYPu/4MF612ljfQDod+PeW10l/wZb7o/eJxkYmwjGyC9bjycArvES
uzxpn7PIjyNats9dZkNOgiCIpV0nVtQ716nbQ2aK7IQJ6Fs81T9N7evloKtn2tnAFsufpZM/Ggli
+twsUdVLb+x+tCDlgOouvDW3PLW25nGxEQo9KXHppViQ5IEl900Prf4NwNVWiMWaZ37KJpdyfCrv
h2cF0FMNXLpxXq5vLKAAdIgzz/Yk848421jwFbStwcY4bP9GM8KpuamsoAOTiByS/GjzZ1ejIdUD
QneNfWflMCgLzG4jpf3Tbfx0IZ39ikV+5JekhhM1foUSRx1NVqbwEI3d7DtTd4W0waaP8Hj1+y3q
1uqiOYs738lno2doMBt1i7hj+mQ6oZkdpppHUI67vDZXNwTC+NBzhR4u2A8f47SThMd5gjiaBZUk
C+MwHHFIEmj+J7DvYbNCtm5EWktOTGy8ST7lFdiMINvhvYBeL4hLizsYdpv2aJiInTXeCaIgUQ4M
zaDIN6dyj3TrAl79lP+GQ7v/41CV6zXVaGaQKARTxv1VKyOiKDK1j7UHBblSRKzaFeVwBDPs8iSv
fcvzwIub1+F6O5oUgcu0jRriHCkXoIzDL4VuZYWfS9jznM6lzrmrhbxwsW5y2SpZcsTyIAwX9ARc
D4nav51Ho9MHdq3i+X8XLbnNjBkEZsDKZ0PBbX2iz37DIomDHGhX5gN+gwbA5zMEsoarwinBtZ0A
xip12NcPGp32VHnjqeamuCvQd+tAy90Aa/4/kwE3qv+Vy1vm4gbLC8hD4IfoDhSeu6iXh9T9qXW7
zN5RK6hgKDxgktC+U1vH13wELs8NKK+5eOlAOBzV54+LrSEpd4he4Yik4y3RGtgdbTW9V5cV8K42
WMCWByjDxxDm6PsFoDqYZv7Ny/YZefdnW+iNBGftrIcbmg/hc4DO7KVrWKopolW1mPMM+ySd6sAk
HEfHH5e3yGdAFtYt8CU4hFxoA6MK8nEwbl5zw0uRRpk9jlh0215LV0PnpUNlKZG5+ZIQsku7IsGz
ePih6upr27oPELryQ6MgL0lnbRXYV49GvLBQRgX4Fk+5xVZCGRMXk4DhStYWcUKSR0ikH9DtC0FJ
ibKEP1iyiG1glmi+kTGs5uoAZIH0gqU7y9t/nA0zK4aeaOAhZPW9cNSeC+tHPmZB0T1ORhcZlP3y
IHsF+Z8e5h59/dahMh8Pwjy2doZEDbVY/+3yF5o37XJB47t4KPo6+I+/+EAjYDkNAHMz1TA9Zf1D
QVAIs6EXn6jbCuavCR7ZlyOure/ziIu8qe79fBwnRKzTqQkI0rVWz9846PT2phfN2io/j7VImgyt
m5Q5IFaGbNpHe9atX+thI6VZu+/OgyzSJmFrrDV8BBlxBKdpE3C61/xTgnZ/H1+eu7XX0HmoxQKq
8k6yisE7qYW0f1vGaLC7qL5nNDLxzhupDGq5ceyvhwRKDcYaOI2Was3pUAPn42B0etIgUhqKzDyO
vh5Ix79NnDawi7tMm+4uD5TMt/andQmCB+Dbc+6+rM4BIe8AnYLzydrzLxZIxnjGXlc3BMJzV1o8
hsnRv1aRBeJjcVNHU5A8f21CKH+d+HPytXm3Nr7x2rkP+BHSKYBK5v71x52rFcIemYFDGdzzACDP
W043c7bVxYrGH5RRCLgBS5mlqiwmuFFAPTl5sB6NXXWice9HKoSo8p7usqgegnBLbmtt7c4fFR5s
M8l7iZWp6hno0YI/UzruWN8XYz/AOAGnph3xHKjqlHb2Y9tCvDm4/IHXBgv6n42oQFkDP/dxQkVd
IJ3QeyBvx7uM7LqSIef+i5MG9APco74F0PHSdQOojKFELygLpfyuTbeUvXD/xfF2fzEStNnxyYCH
w399HMnkqjHHdYoN4vEnKfvXVADiOkwbW38164EwMFAeHlYIXk8f48B/MaG6Qgco929sFjvZ1VDu
RrEX8l6348qICR5KzrXRP//F+M7iLs5rpgzJBjbNZyi0HgCIIc1jVWgbs7h2D52PbrHBUsonWgyY
ReZaqCMT99cc9IC+cRmadenueC2NqCnL/9ozRoKC/YyXEvRkcScvHiv2UDakhdxsOEH4iBfeVe86
0ThpdyCpBqWh7Rzn9+X5XDtKziIuBf6TruA9gbMmvDlp6KW3vtzynlhNcc5DLJYKXnhW41CE8LwE
3sTYWTGj93T4UjshlMbMskXavLGh1+6JP55AM0HM/nRPJHZttxPItWHWQ4bRfhvACVHZEBEoPXOh
Tp1VXOvDeLw8mRtRl5MJlJbKYOOIkaq7qb5L5b3JXoV231oH0YTNloD22ql1Nshl3wE0I5nBDRBm
fSl8DEEGgfQE+4udcB5jsd8qJSqHmohhZW2gWYFtgVoJir8Yo7GLIXt/eQa3hrTYeGPhZWOjI5zL
vufwzilVLOTGV1oryzvYYrNyJtJflOI+nl0ko13TIpEI5ZjnfGeYPX0DqMj5yWGMsvMrYPNU5WW3
rurEFI6CancQ+oOgFJD7wzVr8vyqs71h3LggVsaO6xwGa+jQAlexhEp5JYxpOzzhUYU6JvTUuirw
+mRjY6ztRghuQnDNASILGfa8hs9qPiKfoM0/gxyGobGvNa8x72lhX+VqwLtV+PuxN4cIOdwNZGbG
gKXV9BfDtEEWQ/5m4JBblmCFC8ZHkeO9nHhPnnVfeQdjqwP42XgNmMDzGIsjB8YXU+mjZg6MXRrC
fD22uiqAAXDkJgKGqtq1Cbkl1jsBN2AyQuA6XMButTSCLFWAQEJFhZgB8KcuaoKXF7iD6V1kkh9+
2WI/eW7WJO1cOAULxievg8QeOtEttZyVUx2LG71IZ+5/4kX98SM76JCDkoJXpSl+Z+KZiZe/GMWc
Y8DEdBZeWuRLra23ydgiHy78uIFaKyS9xybyyi3pmbUtYYMtiRU7s8uXnMnBTLFNM7wwSHIytV9N
D3PmjRfFVoh5Ks/2g26PTToohJDeE/AfENKN9HGjRrQVY/7/z2JUmeg9y8Orxat+N1mcVXeqfrz8
Rda+OECdwB6aEEBHde5jCJhQQIHAxRefsHJnxB5SsMsRVk8OYvizJPCs0rFMkunUJJ1NMVOVc+V3
B9XGM4XOfbOYDk9BNNlRZ9tANa1VbFBk/DfmnKidzZxgIK/2fokF8OQbwbgH8Dyw3qq9fzuB5f7a
XvuRtVGNX/tYYMe5PhzA4HO2hEbkDikAuZ0f0Np1DtUKPKPhp315LlcSBRD3/40xnxLnwzJ0yN93
87CayIAmDo2m4ibhL7obZGYgtx4Fq+chemygIYLhDWrV4sZLE+YarcKDUUKJUn9RIKIFaEyFkPrf
8WvvToc+m3bV7fL9Fix2dTYJJO+Ax53f7MuTAhY1jgR3IeTGyWKnWn3z+MbrfPU+By32nxiLRVKV
Gfj4FE9VeD8E/AB64VtyLXf+Hm5OjzQyNjoK60OCT+lcSXQ/kYyLxuKMTRiSZ+Ce/jkUN2O3EeJ/
AejLe2KucMwIFjzAlyCWLlVizLiWgqPKmxdwru0ftp71r5ZX1AdZJ+a3vC39Y8JT7dYt0+6UFkYR
p0ByHJJKZ0eaiu7NUon+vUmr5ACRgmmXagBnBXhik33V02SnqClPcPvpwUt1y+ktGzsrdKjKsTyU
pdeB1ngiKsZU3nQ8xxppnRrobWnetKOr3YkmUV2ge+O0b4yGfjdTI79xClk/JHWrrq2Ud/e5JiTq
hAyQW1ji+GrHJUTYqW7+8KZMQl3IasESMZH4PEvJOe7pnt/arrDbiNs8ncIa4gciKJnbesFUje1r
52TWHhM3POKSp0fIARmxn+B1FkjpWQdWq5k2NDXimhMy/7IkPfaA4kdmI8syGC2WRqVfDbvGscVO
B5Wi2MOmSh7QHxqOMMTiNNQnRl5oPnmnwWmBDdZVSXicWPlYB1ahW9dmrScHOvhwBapbvW0DiUnc
DQW0NmwIs78pwym0Qy9zHkrX7v1d6vR8X0y+87XoGFAguq49p0g6vk2Jl9y19WDFmsGIhGuERYBY
hyKYFZGcWvDj0DPjC5lMFF+ocq7yQhrfZS7MX1bF9fvBzdO4gjURXvnwocsjsPDzL4DfDU1I/Sp/
LxNbnVKiFa+p0ffHqjSmUAxjcYN/Xd4wDyI4Xe6SmwTiJWiJE3b0lJnemNxuIlFNvA7AKKy+gEvj
PAwl9dPAl4KAEm55+bBLCkrzvayZeazMtnvIUtLsAAXzuzAlZDxBPX345vZMh96ZQJvP0yq6H2BM
CqFEboMZCL++2zxp0hrcqznx9BV9opC9eqzKCaSfFDhjEMGa5o1aDgPswRDDd6tPYbiSG9B0OJkM
PK4UviK7dMrrUyJ18lzKmiRHa8j4QWbm9GAMpIQD2miHWqK5D7bbJMfOQBKz7y2gKuJGNokROCU6
ZqEFMHG/z9tWPeR1P/aByv3kerC1AvaTmjwkvAZpwlVN9QPujeyZYF5Y0DChPVHDbsuoBDzxuUot
9WTSzvjm1z6IPDmI+0Fap+VzSfrmu52jFgxyDhCGActY86Uacv8h8SmoAmVNyF5qVnHlDQqQGdmr
XV61oN02oykCqonqt+oHFRvAoDybDofLYe6hzR+ANK/quOA+eyIZiPMFtxlkhFFReDZHU9tViSQs
0Cs9h29UooZXIuhwTGDi5QOE5zhXQ20mt5R02MCVDlI0meBewIq6vxqGTH8bodwdmFlj4afDi62I
Rtio3RYCpcgA+uHq2CRcw9HhiGzc83oSJ0uAaD2mEwQRfRijHxvPyXalDVm4xJ6YQN3YVjD4S7N3
6JIPL7Xry2Ph5T7099C+uStRWCphW8miWlTiO/USdovTUEaaKMYfbmE2u8kiGh71pWJB69YQHwU3
jl7xnuO97Y9OsodqW/EEQ2Js9bQ1+wCB6BF+e80OYofZjVVX6aOWjOzgMGJjO2Q1NpLDupiSUl3B
JA9knMnJ3mDOpgXWyGRcwMXmMACFqgKH2n0kxOiiXWOY0EV0JYAC1uh6d70FDhtPSyuu+swe9rXj
CD/0CgvyT/CMbv1gqHjTRSZrc4ZKkgCgyIaMhhn0Filj6fKOwMTGzWLHyPJnLyUobpet0kAQsmwx
hlNrAeLo6232mzmzwa6qmu61qfwkHomo31wr6Q49y7PdaOXtG6Fad2igoAQMpgRq3xV1ROZJZ6U2
fbEMqf8erMwLXChVPQA9517Tzm+vXM+bjgYW4ossNOiNXk6DVh9DZ+n9pzTIkzj6kFHWWJiN/cWr
viVFOIit8u5acnz+jFgkIdwwgf63EaeUJ5u8pP1G2W4tIzj/+4sERGtwFSQWUsamiBsohLb2q+G9
Xp6rrRiLd3uamaTPa4yha0+p/CL8pyx5uBxiY5r+PADOslI/KSErIxACvpQsb/AU+u+QHqRN/qxD
iXIKFtvHtHfUJVzyCqShhXECVFYDw01Ptp4Mcy67zJzOgyw+Rk/ywdU7BHEeiu9QXb+dDlroRHI3
9IEM6+/64fKsrb5RzgMuvkyWQ/7WnEc1hAZO0vvpcN9fAXp1T/ZwftKvt1LqeZY+DRBbEH5r0GoA
OvfjLOqwxASVF/nnCHqmGO497UHaNxTq4s5GsWIr0rxgzhZEgzOQlXCXCUd9b7EDFV5gOQ9TBsPS
jQfR6uMSrTVIT1hIMtCD+RgqzQvb6QuESh7SO9eIbUAmTtCAMGPynmy8lVe30r+xluvcNOqkKVPE
6o3Is24na9cPf7OV4J6D5hkqjWDQfRyOUI6ZGwl66xAmA1E26IqNMZhrZ+f5A8H8GIFYuRJDhgcC
GLLXQBZ+7Y53Q0y90Nmn907khgx+UV+7kxP4+/p3GeKueLGM4DCg5hVv7IC5uLBckee/ZbEiGXxT
MzK7s/bkceI7HWAgw30z/S86AJ1YlaBqZePO6neX466dV1CixvxC7glojkVYAal2ULdRytTafQNC
eC62zGbmz/RpYGcRFhuAytqk/ozk9OX4rTbec4AQfZiVOgTNSP7Tz0G+79TGrbi6F8Bxge8YwCo2
DOQ/fto2bUlrpH8+rRnmAFShAnHwIK8X0jv+4/IcbgZbHJdN66ZSaQiWzXYvkO/qdxLnsmfvODso
/iWx3tPm90bQeXEu5/V8hIvtUYkUfZkCQRkPyEG8FydU/EPrpx6lsdqXLxvh5jF8DodXhw3+EVqw
iwm1IO9JE23G/TwIqIfnxx88pDdd4BYw4jDvk117RH/Iu6V3W43EtQUEVN4/kRez64uJUXheoNwL
o89j/pte6z/Fa7p3NyqMn6mSqHifB1rMaOlnPIERMvo0kJV+ql530x4mhNBGtwLnvbixH+HXEIpb
WgbOrXjxNi6KNSyRM/cuUXmEAjNqMYsli9edadX4oDfVY3fn3Vvw3dk3KNuGfkjD9Ft1P17hdQ0j
xC9/823PIi/OQdtnlc/mpdR99ezgDvmxsXci4gbVT49BfBquzlF7xX+kEEwIN00qVhfyWfTFEcQ1
ouGKRPTmdcDj7HBnuEH+OkT1Sdvz3ZbdwNp9PCs0wdUITXeU0z7OMm9ZbjozyLtKbjmUQZxdV0Oh
8SbZ6vqt3ZDngRbnXj+K0e9n7LUmnqX4SuhR6htLZu3wPg8x/4Sz3CJtsFz5fLRO7lEVwJQY5C+y
TSAg0OqDprwHuYWPESqIxFrmjFL1h6thhBdF7NsbteK1S/isz7QkLRlt0epGj26ONnnXg5efOg6N
k4qHJDWjywt9NdS/GcVSbDAvu8rx2NzS6V9gSQ2ZyirZO1tucWsfHiKZAGICJIl/Fl/F1XnZtHIu
TLv7gUKOJ4OW7MaXXxuJ48AecUY5+J/QS1U9eYwOgI4wGFgXwBKBa5tXsbGpP722Oc8DLVaxrqXC
Kro5EDhs1yg/ZqcS5a/Y7dr2Hp66SSh6CaMSx/mmdKONnMne5Q4nobT41qW+tnXRjJt9DcC49P6c
32fLPe/IVE0mHgluttOh22KwR6pfdXDxUMZGPXxtZ52HWpyIZW02uJEQaibtcPIwsC0o03oE6JkB
2Dxr/y7uU5LnhZvORf2u3dfVLek3sufVFYIG9f/9/eWtWfqeIRT+flO+pzKNaIm6mu/GBDpBl3fV
GmEOXRHkjkCJAKSytGnCQgRkQyCU1zsRiDtIebSdTSG3j+pmN7mAc7uBSXlMs+oapKTbEVXiqZWo
ofZBCrsDMukBH/yDNG5lAmvWcmMu1jKI8x+4WMTQpZeTnOdCal885x56RPBbYlXYdKemPpAtgOXq
1J/Nx+IAQHUaNypHLyUD3qPlXeDUIxwdDxSlxMtTv3bUnA9s/iVnO6L0obWejxhYClIEeem0W12P
L4dYXafQb3SR86GZt1yng1ba6IYBT5ia1ywz0HPfBDetz9e/IRZLdXQqC+VyzJcEwSRkRShvyx2N
3biJnDt51KLyN3+WT97GxbNadIBi2D9DW1xu/eQyrZ6/Exhs/La7n2UhT2nwrl+b8Moz8Nzb0i9e
PcH+jegvmC28zP0K6Ewg/jjU4Nrn1t2V+de8vdaKLXbZar/ybHRLFGMyJB3kubA28uN0Ta5IhGru
rR/WMT+2P/WfZuBejwcbOebjtNF521gy/uLwhMSVGBoTS4bx+lCl/Nqx8sPlVbm+8P/5dMssriXm
qNIEE+k7cl+RAXXuMsjdfGPxr7zsoMkOpWtYD/7Rm17k5KPLXEU9DxmDJsC6avVoIPIaA4zcaYxE
4yMxKnDFD3thZVtVuPmPf3xyITjgpxaAPjMqYRFcTVmryUkDpQ2oYTHoB033dy6kPQEt2GmSvEx8
CDkEB9DE6Gv6n78iokPCY/4FEAlZcnJKCERPReKD1kd/DMwLzP+uwQRSPGRDiU6gQ2HhPvp4euU9
VQ3pE9wb8CBmx8a4Uqjal18vL5XVb3geZrEcsUI0XUMXJdRfazOmL+QH+jCR6dxYFGiIy8E+r8uP
Q1q8LlTJDOA7EKt3j0IhdWjufG9rUc5/ZLku0FfAAwbKE7OW9cd5a8XEJ9HC/660FZRcZB1Q6huh
2xnjvvMz4OoBkY7yCiQClXbqFpoLyNCMwT61hXzou2nc+EWfjzWMGrUWdMbh9P5JoIzwZLDQmQOi
0fydu7AQhkuHDkVNf9hXldpIN1ZYa3M08H3gXLxiiUL6Nm9TG3uyNhIQPQsAWNDqillTNW89d9Id
iOR3HZ3cW+DUb1JPc0Fo25K5+XxnYbAQI4aCD2TiPz2Mhhw9Pa5EDoUtH+2mI6+/pd5Xx91dXk9r
M2vNBAUgLLFXloYgQyWILGSTh5Y3xKbK8fzPItZaQU7eqLI2XhV/Vs6nlQVNP31WD7eMJSkxsT2m
+gTdF1U7Q4d8riB6SJ3CetbgsBN1mRRg3aisZFeiabBteZoBJ2XgRXB03VQ8q9muJug01/ru9ZRE
wNZO8CGyiuykN2PJ4mzCXwrazmmfK58bUZ3UcxOz7MYY/jbFi+l00HXoKuNZ72CD0ZQtNAxTzXy1
k6Q55N1YRJDKmq4Zt4pXTSYJdHjQ7ryXVGy6Yq1t5vPJXxwcU2/20GjG5HcTgOomDFDd+0ZtVJ3W
g4B+AckxpFdLTz6TZYq6PizTVDH8HJSj7j23f6nSbksTbnXfzDw1sNVMFEWXzL2066QYLDgXVckA
IMmPdoTg1NXkB1SFnhWb7qkvIOe1BUf+nHxjp/gET2EQh2dZ6o+nlWd1buIUmEWne5nkk6pPNMUr
IMi0F10cDL5xAq+wKoiNbgGaYzOOz1kmrBL+ioVJsTOt7gVZlSIQGI0SHnfQ1Ey/kjykiOrcelu6
HZ+zno9xF1lsCmMKbfAwTq/t9txVh2H8z/ouuDBB/wZc1HAsGHgsLkzRDZ2ZA5sS0vRQt8dmOIwN
zJ0doAm3JDbXluV5qMXazyoK8c3Z5sqjoHpT5+DZeaBDtfy/n2/nYRb3JU3HZhIMYRIDng/qXmVf
ZxeVZHyHrH9wOdb8AZaHmz2XSwC5Rf1vaU5oS2a05Sx3C2EC13/0IUTl2w8ieZK6CJ1y45oy19aD
M/sooVw+u/vMR/vZ28xotL4RZL6lWTB1EHern8wJXy7Wmoc2eYX6rGbdSPod3gaFdyDZ77a+hbJ4
YKR7r7/SrXehNXBUecqnQ+lEvNzqfq1dLee/b7FenaYlmU1x1gNVmOpBjzKv+0DaHx3fSCRX6urw
WoXFEwpVIAR9EpMiwmsNZmMmhAm5bQ6J7/v8D94n6LKHxhkjZpAg66ASV4lA5t9qgrpcmDc/bXLK
1GvpASUCI3PnQdGNC29tSeBggt47VgRk+BbfKFMzca+HUZ9nwlLCdO9L+2fX11Fm4Id4ZKeq98tr
cP0QRr0OCwOJwyfR3PR/OLuu3bh5bvtEAtTLrcoUz4x7i28EJ44lUZXq0tOfJeP8iYYmhvgCBLkx
MEskNzfJXdbqTX3oLBh8NwWOfQfJiqJ7KazHuH+HWmei+jrupUI9b95u1vGQscDWr6HOcfn7yhYH
iJ8Y6NzOIKaLomNlIVNIb8xaF5xlnCrS85VmvEanVhCCWGyK5gdUKcCWAzQE1sTXnEeSb0zi9+mu
BH9ElPuFKvAlvEGaCFWj0tNA0ph9sFBK4tDuU4hKopi6BG1AqHuDiO6Dd5qtQZZ74Wom06ZyCjBE
YCaVH23rGu3Wyjda/DgYuzy8UUVywcvPsT5rDccYKKWTESUT4Eywkdqmq2vXo4ZKMBEdLs8ZLLpK
aOiB8BE6Z86H1U0SdnCJw0tLe08m+3q+j1FlryvvWSZwjJw9h9sHuuWXvAIaORlbtEJUkyU6oBLy
YEa1m1tI+pQ3ERpHNAiqCHY4Z73O0Jj1GogaZdIINLQ5zhQNLE7sJjESeqqb62+oNBvaSHDOcOzw
DJJZMwLK18LoAanWWiC3nT+UJzCRX3YknAU7A2G89zwQEtbL3TQacmioXsWqh2l1UWvcU8GuVrkr
tnBK4KGOjmJW6TEviJ7p0zKH2UMy7gfEygrNa0vfiAK9eEyI7sX9R1N8JOYxBD+ZVvuDbrqavLFR
jJvs22hTh5mvdEE9qN6YdWgb2uCCloLZI74ZRHoB3KlZfS4zNThuukJN8Ps1spVOHXlKvbXozwFC
RZbInYumhrnc1vbQOfNy6Qvpz9LwG+kl0Taa04Kddi9PQZ1sKu3oKIFa3raIOk8gblPvHeM1y+Nt
JTrRee4XjSX/WyhoE53vYrAuhIMs42scTDPS2BEIrDwjld2m36M01w2H164et4ZxW+T+AP3SyzbJ
cVaARzezqSGBjcbAc3iUb2rNuNz0Q3o7Oo/qjEbf8mqMBfcJ7v76C/OVjli5YGkOJadJAFM0r0k9
+FG1K6hIzUcEwjhEQ5fiUV/8hiO9NagM7ZLAFKVveb4J/fILAyUEZ2y2lE/pxiFDiBZxUvNnFu7n
DCQ3+9pCCUl6KMuX8fny8vCGBM4WPAERNNJVdnnkVq46HXoIXjoFkr0z7If5H45gcwXBLk2lDhDt
rgBR01MW/aBmIInI8PmjAG0tCHUQbGI7PFFAPbfQGsbxMe8m/UUmx7q4/4eJQlTSlBGTBC0Q48Dj
XlXq2cIo+vHBAjUG5IV7gfvmBSWRX/yLwTipyUC3R9MAw6lfZ2h0bKbGk4zfavLW9XcZjkWjEwk2
cGcOFEfghFke5GzYkFZtp5dTD1Xqeh9FnwniLNr75ZnjuUOIsv+BYE7bELo/uVECogmDQdrhTWP4
pLienUBtBNkb0WiYRXKmKIt1iKZ7DrgqI2U3JG+GiLOEd5Ksh8MsUtpNQ6PIwKDJ5CaZq1vPk527
jnLQRLJdPN+5hmJ8p2LROlQqQA3lL0W6yprPasS7e3t5fXjBETw8FMi6gvsEvGPLrK5850wG9AKh
ZdubcLtDrxualhQ37PqDRRcNjxoP4+oaYl/byQhPsRXdxVRQ581zeusvYEykGqGeBy0t3DTtfT/9
NvtHVfMm64pGP0t7k8iiES+OmrlBg18HeRQw1y28KNr5iHtnjsdBMfDgqtFIFLtZ8mSVQRZejfrs
js6LhhByi6e44Cz88qbfcKGgiT2OGhmdbYG0cmmqw9JcVOeb5+49D7Sfmh9/lN5QuckeTGbRR+yW
L+3JPkwCbM7WWDSy8aZd4nwqWyeR1i0NUZrx5SJt28/bbT8Glw2Js4qWgqrKryZ4B+rf57Na5VY1
0gQcBiZNvNbemPI21lwoPLtG4uOSR0TRS87+WAN++dOV4ZoqujuqMYTZgPo/Q6vTnOzn7khEGgC8
uVsN7Ov9vsLp5Siy9dxBRACklbaFOPPoNv9wuTgbjHo+e1bVGUWBK7EXD4hBhZ7mvAyiPgGO77IU
JPCgzQf+OvTJnmOkpjTnWgr7AzXtsSk7tMmSQzskQZmDjbMngmQlx/OfwTGuMpEQ6pJk2FymfqQU
+XRVcSFtAr5IG3MpKp4RoTHmVxsdbiEF0FTTr8k76WNXr3dj6hvqXdp9XrZ1zvtHR/4QXg/3WryA
2KyIZWQObVuUvh6qI0ogN+hN205X9R7N23vHk54ST7+JjoVLrqU3CGIG1ZYcfTgctwkiweP5u3me
fwozzbIcmkVnoVbSaiiCYuBg6d1CpG30fa8BBG25IBIEHyMKWc5Nx5hzpJ3HpdS3wZnX+RQdabl1
b4ko7b87EeBAnGTJsOPayL4ryRyVcpUAR1E+U1QmoYObvqhgLOnRdgIllNgQvBy0ZWOdO+VzRGb6
EP8FuXYIRO3mDQWGr03wQPbJtgsefznu/Jrc/8qbIPEaDyQGVYv27uRYudlV+RBt5kALEB/cirK5
3/fp+ScxppzJQ6mAZg6THQZ1seudq6b9gVZbYb8858q5RkLvy/mygjka+naLGc+6qeFFE4bJxmrD
6KRohGwSBwWkVV6XH3psRvexYsdbs3PSx8ubicMWfP4VjHHJkxIN0JxZOn1qhGOC2HOC9mcmu7eT
jz5ZP8G2OUg7S7BxuNMMSrSFMAVRLjYCGtZOreUQuPRaempQCpepd7b1YzR8Wgs8IdeqV0jMBSc3
iFwXFpBSyPA5uNVTE83PoDdHY/Xw0ut3uoj7mLtfV4iMq7f1UJ8UDYgoOC2HYFYtdxxvwuofMu9Y
OwSvkRrGCx+XqXML0se4ADUagCCbmEAdUWncvo9cBFnr7jPU7yFkPTrXCvmntfsDy1JCgSSNRCa4
cj1N8UnmuGCDMp2gcAJZRETLda9/B8hW3ChRbTZ5CSRJD4zsNMy3yvQq2ADLNvvmg1YYzOGvSFJl
dUuXQWP0rlIGOZKu7dygAT9xDejMElea9r0ssErRyJhrsJxYcj9BGdjr1dmXhhAW8hbOyX++eZ4Z
iK6fG0joFNA3Wwwk0Q4xeejAz5mKKJ641o4jA409NmLVrPZfVedlODvAoIZbzMS1bfgyxY0RAb28
UlyXsQJiDovUKdpQWTbyiLSVLv2K6MnRoIrrUlETFsdlgA8TbxQI8IK412IWRwJvrgOedlzYh8Ao
bvrEb62HvrxGLUsK2cxcENDl2IKpwAWCJE9bcnKMvyCxFvV2miCARo6WcpsZr/l/v30i47mCYOYO
lMomGSYkgtLitlVv6/6Jlt483agiuSROmvUcifFJI0UIB5UkCDm9pu9Q1kQZoNs/R96wiY7atUsH
T3fj9yvcf2+aK424n5/ym4hz84u7lNnTSPDCLeLOhIoRNrQy2QiKjh0KoBTF1ToX5BpXIA2BKN5z
uc0ORezNV+Pn2GxUwX7jmOgZLnPW0A6JVSijLzfs20x+INSzbU/H4U6m3eXNwLs9nEExRqP3yC1W
JubZzj5b6dUEm6NXVpPbdCeFPivkFIWdYHScnX4GyRhRJul6YROMDjmbQXmd5W3tHAtRfcryK5fW
jjEgKLA182RjYI7yMfXv4EIInXsa32fJLlQFO487ItDoL8HLJVHJbHS5G5oYPBCoTUE0vkeaN2lA
bHHURBT63B2+wmH8cDpA3TJtgRPNN6rhh9VjL7q3Lj/BThsMHh5kye0b7OW9aO24VEP0XoQqNJ/l
T00US+YDoCnVBumR/K2bWbMRKbLmDGNQNHCjqg+zIZLH4EIghLxU00Afke24S2PFGDDoxUt9lNW9
Cbbly7uGt95LjPp/AOr5eRi3ijrORY6Qa34n45xS0xsru49FVFi85V7DMGZVE9rj1oJxxM1+Lp4t
6pJQsP95nmYNwVhUHDVRPKYYiV0+S8kPyMPboF9JQXWeiejEuauyUO+BKxpNPiy1pJ3qg9LIKJEw
Eog2Qyk+F4mNiRCYwaS4uJblUgkHHggNMcFK1NPGXZDVEJa/r6JIdVshUeagrkQCQ7EOLcLRIyKS
ci4GigZlHRE+FdvwHCMK54KmI2o6yvFGkny7PGr552Xz5d1LUEzxB2Ix79UwshqEYHq1qPdN16DZ
6UAUh0Li6kQl0GdR0PQ4gv3C88UqyJBBC+YgU8SeoyiXAQ2AhqxbPG2o2fgqeKiyyZfMI/wzHYgA
jmvUKzhmfC3adKxhyZfa9XFQdon1bGn+VO8qUSk/f63+jos5PIfepj0UlBETGt9MsqXIVYgo97hj
QfULJHj0pbqNOcZs6uSObCHrrVWPQ/WUxHs9Qg34AyGCIIoAiOUehWhIl+cUjl+edn3+iBdMBj1M
lO+a/5lVElepvyNi6bEj1UZFO4q9PTN+kSDiXdcJ6D4FJsD10A4SYuDGhIYja3FypWYk6RcT11wd
ed7a9uXuORSRIHA9zgqGsTSlJUSJI8Co8p0kvVKRHB/3eoZWACwxZLvB5sAcASUxSREuxY10Bn+O
FB9skkJVVt0p8XCQh+uxKFD/qhbULZxG0CzJqTtAxMhAcg/cSggNsAlTAmY3y25nuKJr5ZBvEf73
ZclFddRWG90wwCNtFEByeg7PIZm7ITxFR0kDSHVb7JP7x2IfNa7y4njUrz4RSdrG18qd8qZ5kl9L
rvRx2THyrEbDtQcEyEij4TF/7hhbLXegpYXNNto3ZZq5BtkNEooI95dheG4DtaPL/QFRegh6nMPE
LWSBGhs7oFS2avi7n24mS5SL4FQkYib/grBN0aAB62huAaRDv1sJ3Qn7FIKQ1No6hqegaKq4J862
EVHG8jbEGpUJA0aThsqoBbUpDgmIhSv95fLccZfIwkbA3pYd1Pyez12t9nM1V9gQ7SiZnadbpNlq
U6iCQ9xKTUiTdLKT+5cxl99k78QaghKobUN31DdS7FGbIZJmAhMqN8XkomeD9G5TSdQDFZm9NQZV
9SuwZp+kNkScd8qV7eUP4G8LZyHMQVmr8r1CvLCpns0DaiBv5NiL7oveW56h104wXydeso8ena0N
qh5/8KHkfV3uRTde7rquPoC58WYRldRIwQfkKHteju9eFA3kZFZhsCsIZvNZkpxLI0GqfNwoG+Mh
foxjv/f1K7qtDpS4c+xZV170Q36F0Kpfby7PMO/0g0lBwgSJC1lhI4R5XoFFLga4Tj41CHDOg6uB
LaR4MirBycTd/H8NmI16ouKuSe3FgGn5nlvg/fvRdYLB8E+NFQazC+nQh7SagaGYe0jeuENtoFr3
NmtvZ6R+mtCH8qGsBv8whTilUIIATmrUFJ7vzCyTbK3LAKrjWpxpAYUDDaF7I2XPaiF4tnC9wJL5
R+YO2TtWn0nOta53nA6RtTrxZ1IEoPCjUCRXcec3rH9ZsRXY8jGr6/JcFlk4UtiGXN2CerQdnlIR
CzHf/P7sb5aPQ4piK4NkGxaMFluaSq5lvyNIgh6QEiWHhmBAXH+22mlMxoiatEXRMAY0JfpDbP+Y
69fIme9A5H+QCxv3PrQagg/rH8xjtcPU81lEGnmMm2UWOxn9ig0Esjwtuet71Bn8+BcklN8tV5Yl
ynCOhDZ9EHWaIyI/KJG02mvwXfb2I5qSemg0X4bibeavliTU+Cioel7+vjINM7WnRMsXv2z0QVoN
4EtFNEB9vozCKe+BNv3S+fT/MIwFJrFESrUGjLQLT+W71LjjvV4H6XHwjVu0UeSiMmTe/tJltJGA
bu4rgH0+LlCcFhAimvBWt96J9jmimYWCi9cU0NDwzB6dyOiSQ3up8q1TuGu6IapjrFQkHbtoL6vX
2XBQy7vOFFQncW9DayTG+mSUr3Vxu9iEUm3n2jmQFtW8WqH5jlp1vtKj9bKkWxVtmGPTfFTG6+Ul
5E4oRojaRkS+vqkCdLU9z62zTChUkB1J9yMatNjf0edlHK5BrnCY+7MtSRkqaWTMqH0gxkEnG6kR
3IY4hFawxhUGs79ykAujfg53dPnOvFP2MZhj75rfiOa0O/OhtXzpKYzc2UtAtiCKTvI81wr6S4xs
td/S0QQdaoJpHPuXyUHKZtyRcXIj7XNC1ludrmUR6w934VBUiWcQWO8Vtpndsid1gHA3Lj7IoOuT
Zyqf8eRHauJdXjjuVkDaxkYpPuraDObIzqekU4kBA03nHUpfquRRGoKmujFEcXHugJYgDMaDKzR7
08m6qCkjomInZNLerD9tpwdZX+LJNRXsbhESs+fqLEymsAbSoN459kbPX7TG8tBmI7h4cG+OoMb8
MyTm5ohID3ocQgVDovZp7ktXM2uvL8hT1ej3ddodE7nyxvhRrZ6LJL41cLZJyRwM9g8d8YepqoPZ
TDyLkr3ex/vL6yqahOVivbLYLjOoqVN8m0L9xgkq/STHeLreX0ZZtjX7QkG+TF6qISFcw0a8I+oM
qtKjGtIe37Lus++9mexlejVV3vBxGYqbFFtjMcsa5zgH8XbGEy8oXvFMv0HXR+PZftT6eIb4aIkB
22X5U0TwxnuBQKbDQThCQ3U9m0zVJ6IMdrpskPGmVG7Aj+1eHhh3pVYAzEqlmlRNKQUANaFlrR2n
1s+otun/Jaq/HghzZ7DUss/NDjhG8pbks2sgoJH+vDwWrjdZjWUZ68rqJF1CQ8CCMXW5S9LXsYq8
VIk90t3bosIY7ryh/1AHY5ENjtrlW1ZYQ9QjzjABq67A2P46Nq4se6Oo0IFr4SsU5mCL62ZAMgme
P8aWNUnQhi7qfTv51g43uv14efq4x8wKjDnh5CgbNGUpp07kU4j2ogYdThtHeYwjr6l3NPlxGU4w
g2yoBkK7aL+Zvi4Hr125HRHl0h4j2b+Mwj+3cS1e6sOh/caGkvVq0iDesJzb+cHa9K9yELkycUvi
TreF29waW/Oh898nV0SByb2U/AVmQ8tKVaZdUQK4keztrKQ+NdtT2FoCV8v1ECsY5gg1EmQWQ0gd
eDGY6xIQ6Kkvghnk1PiA0ObPDFqM66OalkNPBQiz+ql3skvr3eA86/q9Sl9iVMZKypVdik437l5e
gTKn2xj3YLtOAWpUOM0Q6cVt3E8haoHHD8g8P7rE2MTFfWfiBeL8GJPYk7qXUi4eezBnQOHEJfrw
dHkiuAa7+iTGVUqdHBlVhE/qyYCn6kNVoe/vvpa2l2F4C4ome9Q5o04X1WnMNsyrNu/L1kSsT/WT
qffyWSS4xn1ZrSC+bT0jiewSj28vuk4DyDqgmW6TPM3bbpN+oM0QKrqXhyQEZIzULCM5kpcSZ3Ls
Pot9eNUf0KkKIZX5UwaZniti2eUt1XqAjMk6UWrWeWJjDvuXUfZH606xXg0RYZ0IhbHRkMAcNIpR
TdnvEZxSUeq241vrfF6ePZ4jQT4fDPnIWTtoeDo/asyhbAgqg3AZR+gVDw5D38xElDpafoS9S61A
WG9lQ8AmVmuAUDTe5tGDQ32H3Nm125AD5On8qm8ERsE729aIjE3IINJGKz8QTbrRI69TscehVFYc
h4+0EKXhBXPI+jDb6Xp1Ah+rJ5WPaeeP/ZP24/Iq8WqBTYigoSAXSVh0RDDW0LaSXk8dIoFG3Txa
YKTYjZO6sej8CgHJ1E0He9iODWQyk6hXr2wzex0gY+NREjjJLzBEHY182Gjj3AqKJXmeFKlHxHdN
GW6czTw6agc9tqWNze4lRLhAdG2GCE++E9NtLYHb5k3zGovZdzVq4KW8AVZFBzC+q95c/9JFda28
bbcGYSYaV6LInpZmuWJCKVWk+GXWX+dS6kLpbnN5UXm+GPkkRKAQD1oIss63Hq59dtxA/8oDZ5Ix
pm5cvF8G4C7OCmAZ6+oaKRM7cqwcAJGC+nE0j2ld4ob9c6kHSpG7l8F4owHNmAXFaYivQRzwHAxq
WJOcjPpSZPFWDb/oIJgt3uqvf58ZDI073YpCDS9SpC0irfFj67EdRZ2fvClboyx/X01ZgcRxmKOJ
3yuh42VsQxnEDj0Uj/DCfbg8X9zxgN0ErYM4jZF4O0fKhry07aXrbdLB591stC7cqJbAb3AX5S/I
V1ZjPRwj7NVGBggkKFzb2sa96PRdpp117Ra6BDQVpoysNjOMokZXxkhwTGl0NzeeA+Ho8Z78y1ZZ
odhMeL2wDGTKVIxDjTa58jmCy+zyanAYTvGABL2faePNj/4sZhxdZ8C/TEAwkc4p9D1iC2Z3k4zb
VPbtcF/VL9ihabutIjChY7/ilXn5C/gT+ecDTGaIBKIINRqAlnBq7EH6JDSfyuZ17PeXYfhm9xeG
ORgjOVFKpcE4FQXSUzgbsgdHdHXhbiIoxagIKzgoSmRcQThpDfjgEKApQEZXPxjJXi72ZRMQUeyS
d8pD3/4PEOsT1HKKSIxwGKKI6nAahqdJ2unta53vdFF+TF2Ol2+WvgJjXINeQokOunS49nXuvLEe
HDdxJwK1Qff26L68zJ4bHIPAdHeaKL/J3cUrZOahPpSkyCYLyAS5vxmkX0LlU25t+HomGfMn+UCc
aASEdtPlfnMvedK15NFtdFq4hem+8gJ3DKKHwS+e9GPki96z3Jf06gNY8y/s2oxnCTZjvykP0XX5
DMJDiNg9/AapxK1yd9X5tVufzODybhAYEEsaWaqj3kw2UNUckm4p8oRHuztCKE1P3zLz9r+D2QvP
HoI66Cln5YXnyNGzbnHGY1puElVdxBr33VzvGsUBtdgIYeNKUPzDdWu2hqpHpJ7Qy85yQGhtmCRh
hqspVAJCTXaRh9S0BLSTNyHdG7abhL9xV3YJvU7Vo5X67bi9PGhu4nz9BYtxr44gya57JenxBVF5
rY7+HPnGsKmyUxydatgXuQ/x4P0XTMTNlgQYZG/ZwCaKFds26Rw8atApOOiosLhNqlupPsRm44Fi
0aVl6oLuRgC73A1ZD4GyMpweaGIHFxXjITKoW+aFCVin0KSPKp0bpFIgBwHFm3xfNEvPAcq0txQd
4Z5FiIYHiTrgkWrPMr4MZS99N/xLPeWSDJQh5IFaEDYJ0pEZetBqlHthfd9oL1mtYc1FfIG8s2sN
srjO1RqrxTy1eQg6cl0K7PjKtG9wXRIqOfDc4BqFuZpDHdHqJRlDwTvDtajmWqLSbdE4GFsNZSWH
LDsQjPRuyBE1BIbuQJbev2wpvAPSASWvZajLxmQvG6ktl7SqSe5JEeR5LOe2VqRrzRwPYJzYNmq7
uwzHnbi/cKxvTfOEGHOY5F5vdNtRGe9mOJ7LELxrBcQ1IB8F0iuQRjLXChOKnH2UA6KpfmmgiEjj
YIh+/AMGmirhPHENt9gbM0X0uHDmhUlBLiGS/UrtzwpVTJdBuHP1F4S9MY/IhOqQV8Q5tKgu6DKq
l0RugnfoOIotg2BoyV2zb+YyGsKoCDEOyFHR3M0/pZvkMB6qTXHAGy05WsGAE28OzOv4SrRO3Kw9
qqvBnguuWbT4Mge9gniPTRuYeBl7vePinD2mJzo8pPvUJ5AmFkwn19L/uh823mikIGiNWtjFBB7L
MvrVgakzdT6K6lbYTcw1wb9QbNxR0aGVkSQY2RhlPsScj8kY+yp04i8bCK9wECTs6PdH7hqclywX
VW5mdQ+JLyiHevPGOepedBX9rnfxS3RX/UTgUbu3K1f9AMHhkrMvvLLYpy+Xv4Ez1LNPYC6EndlE
BpWq3JObKdTdKZTlW7R/EsvXiyJLBJckXoDVVgwU8eHZsKjUM5tb1rJQ63WMWIcEJJFweBnHEEWL
nYUCHa+aU9fu4p2S3Wp1uyGtiEiSs1/O4JnTRe5VkpppDd+ibySkpsDB3PsOmmk0+UaWBAEt3n3l
DI05ZRp0NadpAjRNu28RbpghX4v2Myt+7jQc7AjAHcNWJFLE8TpnoMvfVweoMTm63qqY4bi6qaIB
l3zR85L3fDmDWGxqBRFpNiTwMoxLku5CY9PYgRZHvi6fjPA1lYKkkNz6Q8uhbA3Bl+QlJt3SqoCo
jmehajs5DOYvOfox0Ue7D0UGxkkCgWzAgO68s9gYWxWPhvycgiIecibVcw4qrP7dmDdDZW/z+lGf
fRgfmnaEPfqcXWSjtBKZkCW5DuWI8xnREqPMYhuTPl3Jv/UfFA07O+obXvpoeN1B2dNgkFGTf3nr
8h46eMbLiDZYqItV2ahfTKS2kFTs3XEzBep7+KYGMyg18nIT/S6uzU1+48Cy9+ROdO5whwvdYJSR
gukIUjTnw5UnPaQKmva9cISU0LNZnki7uTw4jrf/ostCSxJCmhbLIJVJsjZqFujYGlXbWuMvNdtM
UeONxXYk28tQnKvaGRSzY6B7jJdWCahY8TMJnSg7p9hOIlEB3r5c+L/+N6BlTlebBsxNrQOFMijJ
p9tRvWlsUU8Bd1FWAMswVwADMUq1SgBAVM+MnpJ+EycC+jfekY/KflQmoekFDdds/2kMtfg66dHz
aCVygCZe11aCPP2Zhn6iHCEtWqabLFHBTSFK+/B86Rkyc05JWgaWY+h3eTG965AWz1HK8hPBQQjC
QFsLAgnC8BYXEgwBKOxE1Q6Cq4uJriZUcUiYaT0SJYjSQDaoBGdLBwb91m2nziV5B8oIvB/8y8bI
WUV0X/0FZccp22RKlwL0Yr4tzVtZ+TTHX5chOIfgGQRzb6vDaNboCAho7sqTW1uuuY+OtjvZghvb
F90V84pdI7HJuqZvjUGRgaRVw6PR0SsSTpDlgxQFetjTVvNb7bPOXk3lAddwah7zMQ4UG3U3tiun
IJkw4n3Sm5spr/3IfFJD2cvVXwmYVlBE6fZGcTsOxg0BUdLlCeI4hLPPZt1b0seK0eCze8Qz1HIz
KM8O6iWL4DIMdx3AG4uaQgfVvGxsM9LjsGomdONM5qw/J46Tv0UwQ5Az61qM+7sBz94WJgh7ZBCW
/vfXiQFKHuxhtEmDnJy9vQ8ZzcFLlKBiK3so5UMhUnH6bsj4fQuHEyAM9N4vf1/tnryvkjok+P0G
iVqHQktVTjeO/Hp5DjnVhYBB4S4iJcjTAescZin4MEoDTfdZcl9DNAEihdp2jHwzitBKcWPMPu1d
yzm2Hn00dCgRe6prVJtZ5Bp5w4WQLFrGMGQQwDE208aVQiYVw6Xl7zI1j+0kbadOFVVKfz8WF+0b
EwqD4PtVQAJwPtw2KxSatRRBuMk1HuVt78vP+VV4tE5G7UEX+JR/FF5+yK5EVE5fLAnnexnIEDaU
IW9mOsgcnyPPstxJlQwHPJjmHLsSCh0/FZQbHqZS7VNXzlrU8rd07r2k1Jq7cszAtjDnSq35SpKU
twpCUzeo3WoSMFg4DZRuh1ANhqbuUSFvdnnhSmoWQXCcpvFjaHXN4zCXWDtNTu2dGpL/fh4vNak4
jdGjsmw+1j7DEmz28eJoLXPj6CE4qQSttLy1WiMwB/JEkcevUiCM5V0PzZfhQSYHJ21cR3u4vAsW
I/+2NqhbB6EbYrPQnzxfG9rlmamTGlUDeoQ4U2V1QeZkEKeSbNulan6c6gzPjQwEBbgzikozOVIT
MA285SDzgQatby0dkItHzXwNR0b26lv4rkHXXUK83fH0PZqZXnuE23fD4BbuVX6jX8e//3sVzRn+
10G+cjWSMjq17AC/hE61eQiTbR++GPn28iRzd/jfUX7djVYoRlr1xFg6o+3mPoVYbg2aPuXpMgbX
ZMC+gBJ+kHnjRXG+kB00zZtK65dGvupW7YxT7GhbM5xx3ShdWwoFl43vd1LsAXSD2WggtiERwjxb
GqpJkdJhSDW6mZxaddX4/fKAvp9xQHAWOkOEiRT8xwwo7GuwiAwwjfka7QAy3YVxUAyuYXuxsNJ8
+Vx2G6zAHCbvCTLfqC6WNsia+rl6gnRyTgM7DZRoZ+qbUfPL5iZP/DLc2ZpIZJLDV3k2UlYmKJRy
G4sKcHrd3MmjKz053hQM24/sZPinNnZj39q+KDs32kNuBg0tlTe5hWd7Q5CjMldwheEZ63oq2ECH
ji4rusy7TI81MpoOdFA3l5eW53TWEIzxVLEThsrS9dplfjfuQdeFwxb6ZcTZSLbXlLvLcJz80zLB
OOMRr4IxsaGjsUhTvUAVqRdVm6a9ledXlezs5mZC62n729b2mf5WSQMqsyAzLr83hiBax9sscHC4
zKDCHQ8C5sAIqRmRTsN4c/ALoona7VWBh+EiWEsBsApmTvSZnG8Wea6qVDWXElkNbfX5SU6EBMnL
urNbBPIfOMex5dGQwOzHmkoyDVM0zAwGygIO+XSvODspPUVtUJp+5KQubVDohn+C9CHPEayA2b2Z
Wn3U9j2A0azmSFtF+0naa2V6aqor5b/X8MOl/R0kuxXJBFdULYOsonLTTO/VrF5JcSJwnqIRsVuM
Fpk5Lc1cMdiszfkmKw54iYTmT7ndodBZgMbb0OsxMbutQ9lek8rLmFB7Zb017RUZflzeYbzDBz37
8kIBZKEInbGNqjKgbdKibdcOdZSs1MnvpIc671BCujIeozkAT6OI7o83iUuYDglWVL3bLGH3KMVa
4iyFeHn60LbQ5PIk+alU3Mm5GkQsqJwphDI8hPgW1hFw3TDjA2+9UkomsFoHgV9VNx+r1pw3mQWe
+cszufwSs8sUUFshw4iH3cKec76RIznEwxdUWl4CkWNlSq6j8hbNTNeSUl1V2nUsaxvbwPX4MipH
fBh9cH9hv6Utxg6nvAH/kYzODn3REI20/Ch51iZ1J0nmVVM91lF86OPGx4UXHGI6jijIWpK5QInl
k07ind7pnq78uvxh3wwL8X6k2iDoC1pA22HTHKUWqqh2L+BYUJhWdj8oZJUaOdkXXXSFgPz+Mto3
k2LQlr+v7mm46xCzg4Sl19O9pDyR+soY4rsZmiUlmik0W6R9KBods9hFPvckqYGXNeMmt7TbymzA
QpEFSUuux1LNBMv8LTpxPj62gM2GGqFlJSXGp7QIwD7WzSe1PkZR09r3WB+Dwz417TAhVQGc1lHf
mpTEbk0K6QAm4aOa52BRHUczgExcic77PA9atf+U2ioV+D3RaBkv2yT2pCjLaGtpo9p+hVrdDj1G
o+UIgLjL6KCwxbEQDQZF9rnZOKqZq86EZYyrU043Y3qHM8Q165dYVBrANdAVkn6ONEiWU8wjkBz1
GRkuZdwUKAMrIH6X2m40iJwRdwYhtoc4PeROESc5h9Mh29Im/bKOFEhQf83hedpZPZlo57689URQ
y99XW4/UaSVXGqAqS3mw1eEHMRAiHcx9bYhIy74588U6V6NalnMF1RCpKNQWk6hHzp3umCjK737q
diMYEX8XrHAYb0J05NeHuGrQGRtos19AeFeNK7+AbdDsEU3iOWg70CouusOIppLxKqkVj11ZYyqp
hqiV6pRuVncozi/9oYAo6OV1+941+jWbSJxBdBxlJGwUjeZlJTsK0Awy/s4qxUMl1409Rvs2T17D
IkcYtOk+iQG5OKc4xraMQpbGJzT0kcN+0dHQe/mDltGdHaDn38OWmfSSVVRD9zXrhatAKdQG5X4W
m4FRbiTTz9Cq2wwCB8CbcVwLkNRAEAX3EcaipDIztLGosdJyObjoAgog3OPPVe3jSBGEhr7nFjDA
NRhjVlkvlXY/4q6d04MG4VHT05PjkPul9ZSYbua8xMhqXJ7T76FSBpMxqZzOLXoZgakrV0Vyk7eY
yMpvyUOK+2vn6+UpkncpCZraDdvTZO+U4er/SPuuHrd1rutfJEBd4q2a7fF4+kwmuREyKepdpMqv
/5bmw0lkWq+Jc56LU4AAWaa4ubm5y1px/2QlCPyOSSRqRd06watPwFPtSNKkxVqOn9MZ0bch636a
araD2si/fbZ9rhotkugpX2hNOfen4A2gJRVgUgsdS2b5FYnIx+tfduvqQArxDwTn9kikmSHGgvBh
087p9GOHy3+WHpTsLZQF+RQRFGekJukXfj4cjBbEQXHx2ElNUFtHQyrx4hZ8ue0N+rsszkb7Lg6L
HB0+LhyRK49eJKHLUKReug2yKFQjd4haBLegbCR20kk4dRkCUQQZbhGFx1orBVu0deeCuvwPDLeW
NsmrsJm7zp3L09i+mFL33pV3Vd5DRGd0Yp0IX9pLeMS7sDUid9pmTS/ltAciLUc3rvbkFxan3U21
c5NIYOV2KROptG0ahwpqPAJWc7wEuBCmRxza0xHfUo762xQNWJI1+Hl/h9noXhOVgpco5WJ9KzAu
iqnzqIyMBOtLas0fwTkfF+jyrls3rAMWKY7CMO/yVpFHjOGC3BFk8bmILGPzcgab1Z8Fc2c7Kucc
qV8sGJpaJPw26k9g+C96X5dwg9V+OLSOrd931tfr512Iyx342rJAYdoBt0XDEkoiMnuEiHKjBnWT
YWStcGoTHGy6pyAyuA69eVxWK+aOS1kwKS0nINdI8cvsZjbHHRO9aLa3dhm3QOCE5O1i2qvYShpm
uZIi2rnqLHugcsCrqafv1xfyGU9f2s9fEC6wH0jbW2TsO1chUM1AiPOFkF0r3Rb6HUug2PmFqLuu
v7OrHz0RfMRNZ6D+hebOidRkusQIoLW8d6khQ9bqBYmI2mll1yT7WrJEJZKteMbUVOgaoEkI3Tqc
MzDqMpWjGYhS/TKxU08cKwnCenByrXFovxfPpV/0QS3X3l9E/nZltpp3UwlEZu161TerhymbMbFX
eWW8UCthYLZG0e5fj9EssLoKDSM0iEDwjvMKc1sUM0r2rZsrb/UYOyRnzpDQAw2/asO3rpn3181o
88Ou8DgP0KBQnw4MtU+DzDttHnfqIPt1BZ1hwu6jxtzJC9tArnjXYTctaAXLOYBiZKMmL7Aqkd6k
8IPlTez02hRU2jeFFf6g1qKHyObJR2kZ1yQ0zBW+IYrGEEjrZ3zZRJ0CVR1flbk+JeDLsu35LlVe
E2XajxF+hjUlNQI4tI8S6YucEcfuwl1lioYoN52EvmSS0QtEMO527iR0tDfT1LBbd27GXa7SpzHW
Dte/8uZ99gfC5LWTWI2XzhwDAuoOg3GHqDjNdraO4WNBpLMZ+q+AeIdHDatArgx3lxm6CZraKOo1
GLrYl8Ii1fY2/vPZQEh+/tkwR14l8rKNrN8z89EevvSKyNtsvy5W6+EcXGn2szz1WI8F2TmmaM6A
ttMsv0lClGdKH+PUaoR3VSca3hACc8cfrei0jhUAM7n3ofmFUWeQKu0Z5lXa0ZnMvdbcNZYgthN9
Us4H2KzK7FQCaKl6FgYGwmhndUzwRN4EwSwydGLwD5oSz/dNK/NitJd9K9GOMCb1Tp9MHyQ1gqtp
0+RXMJxjaVRzslMTMEgsO7T+aDFdFFXo00qDMBwFYJtmvwLjggmF9FbVTgBrptKZ8rua6e4Ufe8q
UfFCBLS401VAYUZKi+AbQEn5kA47BYuybPBbCmpMoj3iXJJR4wLIUhiCbOFhHRXPsTwFYE1/vu6W
tmHQWoxhUQxC8XReTV3FRTfDLUH+yxm0CQnS5xH8Mv8bCucoyqxuI+TUW3fsjb1C4pepSXZpSQTi
KJs3GYau/1kM5ypoYuURtQl8LB6Uc7zTw9I3kn2Pd0oDaUDRs0j07TgHYbfhoNMKcBjhg3ZUrTIn
TUTFb9GauLOKLEBMzBGfrkCflteqJE6dZC6+J7k9+z06CzsMywyar+Uzfbm+a9tPA1xVMhLGCPb4
IppOpbgfBlDZt71vtMeZ+mA8dbTqrq5uSO+llkOb1okwAX4dePM6/ov7OWqyOmJlNDcTy7DmWVGd
HC2W4SiKQDZDyhUEd0tOTOrzXAGEXaIbEquorb0JR4vxlAzC9xMNzCnIo3/dqLiElCtY7iBYZYm2
MwaTMSTrMNb0bW7z3fWPt2mVKwjuEBhmQju5w6aR6tQWJTrYXiyhstlmqLoC4Uwf/Ii2NIEW00Vu
E8pmh24ZHFU1p8OGmeNTn93M0v76ukRGwR2EfJCLkqqALEM0Yln5TViV365DbLr21aq4C8vUQhSj
bPjcBv1QZXsqw2pHzVMCepD/AgQFROQ2FhoKbo9SMx5CXZNakMpjpq1II1cFGzIbS6eyRTT2m7cw
mKv/weK2qoXQRm8S2ENhHPF4GpXW03pPi11Z+S+ZbrB2/IHitqjLMSxV1oBSNHqrRZOb6k9jgbKx
TKMP1uYHDYX3oQ5FImbbJv8Xl9s3Xc5Glmb4nCp8PAW7FkYGonEQ5Lk3PfFqdVyEoWVkCLVldTaY
ufOnGqw+ChpAeiOoW+ILW5K2jfHvopafs3KCM2WUKAUWlUc+Q52A1Tut+6ab9H+0RS7QUPJFW0bG
stSmd8bl7dckqE1kz7QSSTz/HxfKP2tS+EdQaUtFmNjAIlA1Gg4x+FOzEiR67gw9yTx7nsnvUX6p
dNGk7+V00aff/QvMuXsIOOTmXAA46SDPkv7uQhIF9ig7PQISsKDvivqZsckhzPYGPDlrBtYZSPiq
GjQImPU06s3DVMiiwt91k0JDx/kel72lo18Ee9ynrz07GvZjX8U3af5mmt+y1hTs9LbTBs+CoqIA
BvXVczRNmeq6zXHntRDLTSC5U41OonVOqRzG8jtkWR0Su//B0X2OkilIo+CpcQ45ZqGqJlDOdZG/
waygD2XiTvvViNi9txNwKxzOA0h0StMuxNIscHKUhwIKzNKPvN0X7HFSdoqKu/ZnS1+b/BHjXt71
NW5u4gqb8wu63ai9udzpoPrJTXRNZW8dSpvUDmiEASzRTOSmX1jBcX7BrDslVXrARcWvJrnTa7ex
70tDsKjN23aFwnmFjqQmhpSAwrL5YBj0p0L/tZThcib/QKCedW4buZySukwAkTStF8OvSdoizJs3
wfX92bwdbJRB0VCk60TlbBCs02qfFpi3U8fqJOnaySzkN7O1nq7DbDu3FQ5ng5iayGiowcdowxfU
SKA5mCaBpji9Efly60l0Dw64GFyeAtzl2F4kn1e4nP2pk9R1dAYuWtqcljU34aw5eDx6YTk6Zdb6
MfnelfGPOu2durGckna3lgUat+u/Y9MuVz+Ds0sNanLa0C++LKc3tV4fO3QLFZCtViXR0O5mSLOC
4oyzIEY94PXVurT4acBw2hSPOzTSDl9AVLr/n5Z1wQPfZWGJ1lMctzaI4gTiJh6ZXFkXhJ6bTmQ5
EGDZAi0Mr6ir66OZWgOMtJl2evcLLSA1xgIT2TP611buBKd78yZYoXF7RaiV9daIvZKHb2r7arKj
St6GMMb8yLGsg6kX6cSIALkdy7pQ0qtqWV6ZOpHpltJJQYt+W90Vmm+YviZKB236r78r5Ft0jTgm
6FqKcehtEAEg0zCn/ct1y9juQVhhcEFF2KGPpByxKDmXH0kyEKfLK4ZxTpV5Sj7eQW7wXu67H602
zK6lz69dOB8kO0T+MLlP2oXPrM1Tv8q10C0ZCFWGqQKHNgklwS18yVSAX4kpK0j7LZMLF52peSj1
cmFBKjbXUC/uoh0mnDBCU9V7NcUcYpPdxKzf6XUGDkl4qnQ4jD35L0mg9Y/g/KOOfCBqqfgRSvU4
QNHKREWzKEXpuU03vIbh3KHeFxK4k7HzuLhaO+i623l4MyXTTfL3Ln2Vq73RHJpZ4P23L5k/55eo
55dZiEk6I25gC6k830goFOW1fhc1mUh4VITDxXCWLad1auHkIm2718LKbyy01+uirPu2OwKJjyWj
zmfynDKYwKrQIIXlWOYrM2enKzzaY/Zw8kGTI5uice/NTVvmkiECA8pPNG6ff75osMYw07Fpeebm
1uRU9LZANRFKCmN8Gso9QberBJG30hAcjU0/sQJe/nz1yooSAmFIlP7dyWp20jjsBpGw4ua9uELg
wo88LgzETviUo42kwhzUZuhl1r7SLcEFvHkrgg4PAyWEoDea+4ZgziJjNcA0yvjJaPwEpXsZYaju
YwRYALVphSso7quFo8rkslygmkddGRyzk8FfnAbXHawIhftyRRRDoGV51kvJLUGJOUHfoJCfdfNm
QpssaHotDf3tHEg8oOtI67A9CviCo+R2gqKEDLaa7p7kfgphsUYTXPWXpMWf3hhDKzJ6MQ2IEp3b
XJ2zrMgsQPalk52Mp+nBfOnu1IcwkL1Fcw5j7OwQ/UYUd/17bh3qz2GZ/4/LhzJqm5Wp8pl1mg+2
5RtowUwf1OhIFW9KBXWsyznK80XyhYWkNDOGyBeX4444kW9FTuTo7uyYD8VNAZ09MjtfZCd/bYLI
Aw0BWvglQTVg6zysl8u75L7XElOH+cxjQNPjNCEN9WK3nql8v/5dNyuFayTu5BkFKdUhApKaHuGS
6UQ9TT4aBnoUtH1rBk1huo1oZO1yQoL7wtwhtG0WqUzCF+6c6jQjrsdIrjNGUJlx4i/9a/h07DUH
8xPe99CPROVsTWRM3LlR5yyRWQqPDR64IHwxH9IvnWf5iY+y2y7Chj6mnu3pbnswnhpP+taDmGHX
vdewbghy7xEnEbBlpoe99rUNIGl7TEQPoy3XvszsWyZRoRnCz59ioGnO0iLFHTbehckIZgLRtbXl
oNahBrfvbVn0uTzh8ihDxwCBiFTsQmHL+2ZuY43C7XObG4k+L1dUAYcOCTYrP4FMQY9/ahTNE7kE
uRC/kV9neTeQwJhk/7p1b91fa3jurSDVI5prC8DrjXSTzdZxyH+DkPRLN4k0cUWfk/OLLZOrsgT3
t2tND4byOrHnPvx9fTECCP5ZkNKcllaExajZ7KqJCvLPOZjz0rsOsxnPrD4aP7U32yQ26LB8NHBz
4UWOu5jah1a9Z4Y/KD9T5VgpnmwWh+u4ouVxLi+KR6bIMWAj471F3Ywpj4b65TrG9sH/85bgQzXD
xlR3UWOXkgGdewykTIP0btvDsTXUj9R+7uxkfx1x+yD/ReQOwESyNtdDILbNKZQRBRYQmhDcjZsY
ysJQuvDjXHQklRBJVoblkKk0vqvIgPQI0Sv64/pKNr+dohMbUsyqbfDfTkYHEOQXFpTG9CbJmSD6
A3V6VdIgVHMfoVr3v+FxX66I5ikDRQ3eQs1Tq9+HWZBNt6n9tQgfR3CzXAfbNL7V4pY/X4XSlpyk
mWwCbGIzupAPbdZhFlzQqrvpjVYgy5+vQLKIDSh5AyQcGh80R66cELy/7Xs0egjMTrRZ3EPSjMpU
zWRAgRJSI2hZ8fv5YxqfNfUo9YLa0ua3g+afASUtTD3yqXmr76Y6D3GXW+ABnoYbxfaSRjR1vh2T
rVA4cyh1tZby5Wlsn+L7dj/vUb06FKca+kWpg8Jt5SSedihd6VQEcuHkJ9tXBft3Sb2yRC2r38BZ
SU910GtkOALsxz00cKI39PT9fH9RDei6NR5zjZ3lzu70xfapq93MhtsHuuA3bE4IrX8DZ0TIjY5F
F+E7ULAWeMXgGk/jsduxffrR/IgfNdA3+iiDKf71A7Idsa3WzllUXqqT2TXAhVSSLTmY/Dv2e/Vn
+JNqDmpLcqA6zQeqpPc1upQtvxA1PWwenhX+YvGrwxPqepaRBPjG84mAqOFLeDukPvZeDiDF9USP
4ZN6B4KO6OP6wkW43MWeml1tmCX2HJTWCVII+mmWfKHEqwDlM0pfrc7K0Pw9alhd0n6k4RGSARnE
0+dG8Hxbfiyfbl8Zz+fVv4JRjS7UUrJ8RHCq5rH1S0OYDXECR9Z+z7GMyF9G3lbUMrvpjP5u3WeG
b4Wql3MbswmotP4phbqXZyAfyUFz9mIib5h0wfUdu6TFPD+mn0HpCi+qCyLRJX86uRBAAkmZa73j
P5gWtO6Mzun9r/JH78pP0m256zFt7eaP0u20u/4rBF7xk0Vj9SN6DTyztQS7aSDUMg5KUOmuqYny
JiIUziNVoIdn8WI3TVuC8qBxDe1Ln4lCQtEGLta7WkvelkubAlDk9Een+B31mviHkfkQgnRSEZH2
5esM3IwYUwelJVj1QT/NramNUlZZJRgW7AqqvBKNkOE1Kll1c5KkbyCfm7/aJCeHRKPDPtWnzGsp
Wr2cWu0zN+rn0GnmLP5StrX8UIZqGnry0Bv5PuwyqjvVMPY35aiNiQNtEM2zMEX6k6YsGhDKFOPP
vEz1X3HYJkGnj9MI+zTVD4u1xqEcpuw4RTYdwQLczk+UtAqYC+Tsa9g1yQESzR1ey0lX3EolJadM
ZtXDdZu62Ad8GYR5BuQ9dQstc9yXiaiss2IR+rAmKdlJ5ox5goYcUBlvD5qGmstk26EzVTq7uQ58
+Y4DMnp9FiJwDGVeTKIkRQ3mCAs0+Oojxa1X+JoKHh35MN9UAZ7D8ku3v454EdNygNxrAFRyIC3+
5N3vHjUwglsimYgLj8sBcO/fXo96W4Idod/HB4lhJaFXP5HR9eNdX8jFCV1wMCmAiW8T/8P3IUoN
a2iy8M/bZuNTmt2VaKKnrBW03F7GBcBB+Q3KyGDmAc8fV9Cp9TBF0I+LAyS/gw/i8X11q6VufQz3
keqQnVE75Q4yHIIX1dZnXMNy+5SnvaLHNWCV7gaUc5L2c6pOOeaIrn/FyyYYLE9RQRCvLIuzeaZb
DPOwvol16DCwtpTdOI7ZCcd8+J1QqdvLOrUjx8zq8cMudXpXjkONsIQhFkJHZHeDFH37lGcVuu97
aS5e20TPHppcoh81kWbBKd0wXdAPg3Rk4SDGc4yLlDAa1qRDNoD52B68RIJ7EhUIl7/h7BoHKz80
jcA8CJUpjVicHxhiRR9YC5tSJ7dVfLX0GVWdrmROK2yE39hgUIYYJjjtCQGrLXdOmKwj5/vJbF85
rPzWjvd9hdyy4Jtt7e8ZDBfes2FoxnQCR/+0I89R7qhu9WQd8/vwIXH73yBKyNDQFKCQ4jWCyPIy
XFi+Jp4ukBaBbJvNy2noWtaHWQbufuXZeNZvdF/y0w/98cO4Y5HD3OwAhmC6nwrHTQ6aO+3T3SBi
jNkwmbOfwJ2izCCJak+LfED51bRPqajp4DKnw62R28VUTpixlItc48ciFRNC54g5upeojhz79MMU
vVI2bqqzBXHbGSc5ZMliWGh8oKfKxEslvJ13Oug1bjDv8ghKzi+g7nXftJf+q8BTiL4ldzgkKddy
XcVS2/f0UB4S22NfdKjDOMpiSG7/lAX//q46WywXHsXIGbB8USmw0QQrS340inIhojVxLiWVU7Mv
ljWVanYwWbpH9fv6Z9s+5n8PwbKhqxCvqeO8mSesoSmjgGhIc49fTDAsi0aFN3GQPQJLLKQWEOWd
4xhMqWOGkRC3gByGMTqR/R0j0QQj2dfXs3HtGugV+IPDGaAJes8JD5vCjaQHDHqivUaiIktbrtQL
N7zC4CwtM0O1Gxkw5ugpDaHlWvilhRaRYd/PJ7V9TMqDTL5jPOn60kSfkDM3E82KUmIvzkLH0Cxe
VY3s1tVRE22V6BPyRhdXU08olhfaz0Z930YQ/hWxCokwOLObqjks1B4YbfQ02/tqcCE+KoodNk8P
iHJthK6QWuW5zaitJpHe4YM1BLKxhkeSPeivFyZWS35FaU1P3tr8uQvxgsJbjeYvkigIvKyyLf53
4VdDfhYzFJ+ZpdXxqroGKqcVzJ42gWY9siKAJlEwNm5YIHcCtT55vM2r4LqhbMWEBlEXqjVYKXoI
uR3sjdhspwQxbuuNHgQPP+bCwZONuLkT3RtufZKfRskR8pssZ5g/F2tYblNTSUvxFSAPZu4goL4f
g8hx2uPo0vfmuTlaglLp1nFYo3EJGsvM5qlVLBQLi32tn9BZZ3deywSHbvnNV9bEE+G0pLDjfkEx
2vey9vT5ZLPayVDAHIOweL++cZshyWpNPLu0IjXj3KhA65xoB8IPbFl6b90hBEod1OmgRfMeebUX
Pz1rN2iyT70Bza6ieZ/LlB+Mdv0ruKikGmndhzHMZ77/lqDaP+9ByvVM/F/qoQtCp93VmJk/HkeB
X93yCYsgsg6eGAuN15zVzrWSVbaMUDBvvbZtwYgH/uSn619460GLtf0F4Wx0mBU7ayesrQ+YZ+zp
HURUvhe3gxc6bDfswdkhANy6LNaAnJnSViFqpwBQ3Sl5EO7Gl+ixeh9nVzEdSJL8h+uPQItKQej+
OX98fs2iGU8nzRLvJSWC59s+3Q+iF+fmNml4EYDRDIkaXiW2Gtp0SEa4tEVBKF4UEEH0zgTr2HLd
5C8Iz7E32rGVzjNA+volhJxNIuQLFiyD59gY8Iab0gI3kNTUDsQzTHoTinZjsdgL56FD0xR88Z8k
/+e7UUwW7qUB2nC9cgv+Hsq+MivQssM0vAmsbHM1OlhDQU8AecDPZ9bqnqFaakVTiLND3fFHDxdR
OFYAl++oz8lhduvH0RUys23u0QqTO0o26N+YGcHWxkD/nR0H3/bmXXWb3zWH3o0C4yAasVyOyuXn
/LtI7ijlRt+akA0E3csueipek9vsMPo1ErrXP+amy/+7Ln6S06iTGG2egGGBhSYcpwsMLIcJvJ0I
hcvbpGU8KVqzfL0fsxc9hrdqhUeuqOVF8Mk+L5yVXdiRGvb5AJT0FhwUbox+F+Yngegu3oxz0Bj2
j/3xcQ5V9D5KR+Dojwqu/v7Y+khIvue74fH65ggM/VP8drWgWbUKHf1gi3Dgfg69qD2E6ut1iK1H
M4ImMDRD83hhGuDsjFY92BNmCN0p+ddaukHS16uYP5lPoRXYZJepvy05qCxBOXUjngGqBjKl5fxe
jHwYMQ1N6Osg7CYMbR49tD33DbLPlSDv8X8sz8KItEogQCJzlqfkNO/UIoOyk0n9Ch2rof2lkt+h
/Q0VTsWHJhj0cyWIV4IOL5qzj+tfd8NrLBHpH3T13CeyLJMlGyJhULHFpId9p4jyOpvf0URWB74Q
qWLesecW63oIP2B5CK8z6fc4PknxKRaF9huGCIC/MNw6+ljrMSQGGC26jdJbFu+NMPgPn2oFscTb
Z7Yu2U2UFZAXU0HsjnbVOnq5jiBaxLJZKwSpjVok/bEI1F2civxGRz3EWQTFx62Yy4S2ogl2Sw0E
7p/PlRXK3NmZVKtASSPdqRdyHFQBS80pyzukdIE3Gt7cgTXodaSvoailbsMFnqEv9rJCzySNpZIM
gytYuuuI9Syz5jhZpQPWQB+iGV46FjDEbnf9027c/WewXDSb5GmEvCoWPWtPXXibG6dR+aq137RZ
ECpd7iFSwpYuq8ucGIQrOG9VdEODVmYrxdC8HDsZbe4KU3JyORb4p8vvuND+g0AL7e5IB19kcHra
9OVkgt+tBL0yPdXj89BM7qAd5H7HrIdSpM65tTDIz0JgD8dYhszp+caNNahN69pCcz10VZTXLH6S
uq/XN0kAwbfWGdQsSVgBooaabqu/a9T0usm7DrIhnPCpX6aBjwsxLfT6zhcSgucFyS87AzUEFGLt
2i1+EwezZprTt471TTqZz5knapy59LPnoJzZT1JtDcMI0AYchOhw8gZRjL7xWgWEraMoqSnQLuFL
Tw0oruIEagZu45cvLACHfJDuygO5zQ+d6VRuudfKN2tXu4+DQ27THbkVSeBe+vrzX8A54UKXzFJO
8Ass5tTSwVB9pjG8Rt6u7+AGDFiHlioextyWU32+gTheBSM0wQLpq0GO2hhY8gtVBAf5cjZLt8FM
t5AbqTKYSz7f5StPJXcqaYq8QK7BKZ6yN4WhBz1VXCTsneQm2YVe7miQ8ToxPwqKZ6Eg2acfPo+v
z/G5A9fks9oRhCAuvZkDSDEG+lflDu266Hi3Tz+t3fef1z/rxsVwBshH2lQGXV1qAzD8BmbjQXaz
N3ZUHOIbJzoGyu/UGRwB5KVbRqEU6ll4IsNpGrxQaCpPUmtgbgepMek5fWju2DOkds3bhS/SmXfk
m+JmXhO6miF8V2xZEfSubciGQe0HsmznVmRIk6lkYQQrysMcPT7hUy7Tu2GWuoMihyLqka2FrtGW
X7Mypswy0lnSpMwtE3Bi6vX3scxf1OirPav7qf99/bNu+FEbjT7oD0XcuohTnoOlaR2HTYONJFXk
jvL3EQKNZv18HWTDo0HYFZ7GxFy0YvDVz1EZ+8oikMcYIX1mOIjRrUeEgLbAKrdg0JCDO9VC/V67
2KbELjCsNiB5ihIuBGBqW5QW2LhJQYSr4grFLPnl+2KKSaE0i66lFQbZ/B63AziYDuC5rpQAos0o
t4o6haEsgx3gzjY8NerGUI9T4We4oD+epYLEUbkoQdrd7Mh6OLlFKIcPEHmFfVgxagtObNTombIZ
9cgQD2gmtJF6QTEAQt8SylDoDB8k1ECTuRsOwyDpb0XYIYrHUEW9T2stmz2mIRCRC7OPd3TINcVj
CEpuu3agtyjvt3eNMkX0WFuJ/mDOJjz2PM2B2k/x0VQL+Zs6VfZxTOzuQGHA4CpRCsQ0+qwrGL1E
rRYcrxExfxdyNQazbk8fiTQZj1UXgmoM8ixf6symR51kY2AA47G2oUZWg6c+9oqRsBs9N8131sTN
Ts2mWAFj/dBPnhJJYCJOIEQ9y3kXuVMrs++IV9MuUCOlOlBzRsTTDlbxMJRtPx8hHTSEDwQKufcp
6JOZO4CMEzwkZVwdLCOe3mraxoGVMBI5ldKrHtoCzF2caDOIFuyqnrwI3A9QhlZj6T5XS/k9a+bw
seq7BKIgFkY9F5ZZz6qnob1hOjj2UaCLS0w5Z9UNtlEDEz7Jpl9qo2L2dh6y4iWhao2CgiHLQdl1
ye8OEoVqAE6+Emlxy6IZChARfVf1of9azRGG61hspx9K1Gp+G1F9dCBXot1imhF1xt4MJYHf3XIQ
Ft6beFRrINDk81MJSWBAiyIQPqWnWm+kQJ+1iP9hEwTdMIgVgQWVmXMvpFt5ghl79KRI9iPrgpx6
huZd90EbPhyZ1b8QXMBBINlphqCZQPr/W2aYXkqhfVsO6H/515PH6OpfI3EuVa5oVQ8SFtNNe6W9
6RBti7R/Nq4I8OdBExn/RpaDb4BI2KQyBN+L9k8ZFGD2L3bmczwXvh4qu+vf7TLbhaKsLCuoxUGK
Dlzt51uTACaWmgpZ8GJ29RGFDKnfzam8S/raDVnxK5VEmffPVBDv8gxEUxAcglYyVniOyYqmiaNF
Tkl6RsmmvH2vXGt2ipP+8hLdsWPims/GXeY3Hn0oPmIfShI4745ogHHrOkEJ0AB3DUZc0S1//iuM
MLL0ZebK1bLAhDgkHYX1mi2jXENwVz10PMfK7gFBwgADkuppcj9QWbUc9YGUnvbYHJLb1iEHUaJU
tLTFvlYhRl3mVtUPwI005C7zyRnKw3WzESFwKeZ+Uqg+fd6U8K9dcjeqgnTiVgiKUAzxmGJBeAI0
uudr6DEEXZX9hJi7UqVvFrOsr2UcoazW2GBxdcjc5UEB4iXcQoWJGZE+DhPV6zO1+NlGWgr7Tbpj
nQysEXiaraWvwxDu/OdROA7RImc40FcJTwEzFnQOblnNGmD5Aavds9s+q9QGGlnNoL5larlrCPrD
p/qmVAVIIj/DOc2xkotsklDVDOtkP0SHMkd1oPd6+RTH++sGI4LivtqoWBHLQpSgqzH0ejPxJrSd
V2+63Hgl6BSug205tUVUC0kXqAErfItcE1WMdgT+c6jB0ZU4NWZu9D1pNccYD0MquhG2NmwNx21Y
p2T6VEqAmwr0cTFvkn+HzGH52/VVbZR/bdtGHQmdA0i8YLrn3DAYMdp4qCHTRn3qW3vy/AvdQT/g
OjHAhm48bSfvhyNY2t8H4olKPFtXOIJ8pG1VXb3smjXpSI3cAHYs9Q56u210ACpz5V9fogCFf3dO
ZSSbYM9GVSQuHTt+MPUnU8Qes7Vbq5XwyZFibucmm7ASA3Mku0HLWrR+KKdZWdiVijB9vr4kERx3
xpJJb/IuB5ym/citHyUi/Ro82nH65TrOVpIA+oR/doiv9KRNYSvS8gpLvpMXGblGZ75F0gyXwK3l
o1WBOfadHSQfAtiFWIu/zG1cn7jO0fcKzfZzo2zhQtqQKijK4SYoDJcYT1R9VsDQFiVeXAX9JO5Z
2zrfS2M1hM1BRAlG/XNMEivxEFU6vmlV1m49a8eK0mc61IWvtHcM7UMSEfTDbvkvomIG0EBEZKH5
9hwSEf2gWYOKmAU0vb6kPRjg53LspJQPtd28m7Yl6pLaREQdf2mSwpCnyS3SpL3eNRnizGrKLXR6
Kcm8z4ZE+aZmoRS7jd6E+a4YaSGoCmzcb6DQBnsF5krxPOIvXmxxmZkDKtZlbBwqerLCZnfdZjZO
OYHcIUwVs5foheJWJqHuaesUZTw5ywrfmOUYmprdiHZ/69d1pI3y5zIeQdBxgfEEReczvEnBJghb
Tugy7XeDD92X74R5pZNCX1j0yNk4gOdYiydY3dsSCALUuAUWOEqLu+Jk/4wD06OBGqj3LlSOT/KH
LNirjQz2OSZnlkrVTOqAw+ZWfgzR+8rB683L3MTVTvFd79ygCV/wRS837xyRi/wkWQE9Kp3Rqofe
4R/yWxa5vTMdJgfSmX74rLj5DT1Y3nXUy7NwDsoFg0OnVpAcW5ZJnmfpCJrCwXS1HuUhMKxch9oI
PM+weGKTqmCG2Y/Akkqn82UszLVc/bk8pt6D9dg9R4K1bX5QCwcOZXoURXn1Zui3lajvyKXb0smd
4WFS/aUZRft24TLxN4PJXIEevA0hR3P5FSvjtMoBaceZlhAByp029OL4qZsggVC5mfEjZiK9g4tb
7xNuGYowTRXappxdThGUvlQLkoBphJIXu6sX/oDk0cj+9VN5ATJUy1ySF6jbcamFOcRbWS4A1OUQ
tj9JedAi0VUSv4Hw0nXL2PyEKyjuJi/rkVijBqhJupUz1VELKA3lN5GKb5jdGv+6xZxbGecltUSL
ZdIun1BugiwOj9Ew7K+v6DKi5DC4yLVISJHodPl607fSfJoUjKePjj3d9OlNOwfZ4IJlMq/3aFeT
IFhpJq8DeTL7B1Qb0YnwIvg1ywc8CyW4X8PZaKrSqvp/pF1Zj6w4s/xFSGCwgVeW2rp63/sFnZUd
zL78+hs++jRT5UKFztwZzdNInWWTTqczIyNUA7+m7t2uvjEoOMLszukxJMTZDVinHaJuquYmKvxu
lQBHOMqFcRSWLcioA2IiIzwVVqWhBWJZgKvJZ4pckFTDndJFjqWl2wkqk9Ah9cb6q7BBbcuDfO1T
LNq3QFgGlAlBP1f63Kj3TEOsIK52GsPsICaHFPTiu1eVoc2U6zsFMOw+D75BUvLDUFeym8t7BFsP
TgyUgZBvEPIHmnISHkq961lmYfX98D4UzAtIjdnFHGPJ1Vtgk71Zmj4HNb81jX5I049hKPyAtcc6
L9d4cJZCx+lPkY4ZDSA2mbXYiAK92DDyVfuXjruzCv/Ljp8akna8tXIV9QEYqkwOqrg33doSlTtN
+cJQaFfw7u4bJ+EPOmShVjz9Imn+s90i/xEcnahvnEdjW23TvoKm7p8Cjc5BWvlTVx9zzU9G6qfJ
fTTd5cS/bnR5X/+1KcLbySeeDZysDnombhWXc+WTeNIzjyX5sK2zePzsbT48Xbco/qJ8pLDQf1Yp
3drRHPO8F8kJNX4myk3KHSUonWh0dfU2ydZGqi7u0bM9BfH++foCrZoSwkViUpQH6CLveBMgfvy6
vqaLTESyIt03/Vx3mSHWNI2dC+XEndaZt0X8DNYuFz2TldxggWtTnEtMXauqjnTckLYwA51i2alI
DmhkOdHsquojNTLoS7xY7HsyuFk5ObHxUQb3XbFyPpb95R/TsmZ6Myo0tSaYbqGOPJBN3nVeDpKN
eE19/jJJF3sK/IqFj4a+s9yDMOtRmWsCS3n5FgWbenJJeItWjqPpB0Dpzdmd+5XFXWLtJJvSaTBn
8DRpJWyyFNgcc5OphqsERyvZKPSGVds58JnixavsbiKoXJyJk7VKHzTuLaXLNNjFVKpb2/u6vaMM
wd1th2PeYVit9YJsg3cz5kcDcGVe997Fb4oiAZqnOrrtcgtVa5IptXOjgN/Ur92QPMbD4A7RW6as
3aeLp/HEkvglJ9GmHftMHQdYKoPM41Hk6X284UrxH4KaeEuCkw3cuyhCnJsptX5UYqJhQVApdsFa
GTpWiDhaGMZXqnUrU5RL24fimw4KU/xnyI5qVXWuKSoUZRVSuGMApo4WsqxK9RgYnXv9Sy3t36kp
yT91tDlDHf1P1Nvy2kv1ljoZ9K88zuj2uqXLdyuOwqkpaQ9NWkR9n8NUWYBm+4vYD4zfddUx4j/Q
ONbnL1V704Id6d/L9EkbMRu48guWYurJD5CrfsUInBxm/5H6lD/z/KBaRw0cIBZ5yOM1mInYNvn4
nZqSw3cVGI0dhqXbzObvNHpL8VYvWe9xdLksHm164+8VdLC7tvBOQGshMi9ZVBKmpE0f4EMWdG83
3St04LyqD/7LQTgxI2VNuhVlsQaJKhdZ5E1bGpsZJuKR7uqcrOANF/YQowwY/wcCFYKLcgFVibP/
fS7THho/Cwzbg5wOGOND8yFpFbCM19C3BNq3XsknxGtE+ngUPCQUNWjYZ7L+Q8E7FuV5VKIlFCtP
epebbg5QxIo3CneXrRio9AGCZKIGJiuSzhWIkHMdD+O8eoP4twoWV1AWB1+WPUHRNne0tbmdy34o
iEPQrMAEHsU8Csqa50GsKqHIUldq6cYWd3TMuGdd73SzCeEo1FMHurPJ7McEKtBU2evQCzbN0Kdt
vG3nxKnD4S4uMCbFBn9m5otaao5lZdvMTjeJnXq8sN2UrI2JLkRC/GQbQRD8YgL0c/6Tp3HIqpFr
gBI2jccDZCOJkyU/8/bxenBa8jVA4dHsAMsEMP8idJxcI2ZfKHHaGyW03raUoEQY7cPhhaR4E7U7
E+f4/2dOirqlVs+qOQtz4WtpR45m3yX9fRS8FkPv5P/lGUDRxoEiGjoquiYXZXJexWOjstIF101m
OTUq6EmqeQ15iy2nofu5vC2Dv08BAPIHwA5TFIYJ+ZbzHQ1JR8coG0q3r71WR5U3+1VML4O6Jt+0
ENTP7EgBKcztgVUajhG1dr19gA41hQKlNrsZXwVRLSRVIrKC6Q4cTnhvyN4YjnVtxLBlag+j8aCM
LsEDmsSuoBmn9sbUvJJvauDFEn1r9b+uO81S/grnhGmGgWKwZUtOmjMzYfk0/nHSVv2RVl8mheDP
joNMkAIH1G2zceVcLIXCU5OSo0ZtMBYNw1dkDSiJZ/s519cmMhc/4MmqpLQgYvo00B4mlCo6VrTe
KGG16ev4lqbZex9Na4xGwvHkuHuyJBnyTVjWcKvFLprV8LOO7k3oCmVReI8a2IHr3bMSWhsbhcrW
+GistcR46aF1+g1ljlW7tCHsaGO1UbNPK79KQDTFn5TuZxC+WdGx5M+a5df6C4j4V7xn0Xn/3Wdb
OiixQkgxWbBcV4mnQKdpbqMjZcl9zcrXhmebaXia9GirhL2XJs+T/qb12do7c23zxY88ibOpzqZy
4Nj8tPqZBY9dNXgQF8+Te1CyZv2+mPEWe2/W8JZLtwgm02zAUw1gkOSrdppCdSwMWI00r2ifzeYh
GDZJsZI2LN0hJ1YMqTCQJkFXKhRWqIE7vcPtupm1HaFfRIAHX65/zoXsgalAeepihAtTH9Kpic2p
MDQQjbm29aoU6Zbxt8lWnmu1cJSSHRMK0DaNVibHVozKT3WDMk0ZWhiFiHnZv9LgJsGDEuqaRD2C
oNhha/xzIqBKZxWcCYJu3kLBEkRQ5+6CNoYdkhoZC0hDeEscUu+nVV2ABe84MyIdDJqzPGh1GJnH
hxav9MyGng1ysDXVhrXFSL4fK5ZWmlzYsb4D8otaOBq7jXPdLxaiKVNB2CbeqGC8kF29qDDanppI
mNDQNbI3u/ShuDrRBAXGtY+zuG+6oeN6RzEFL+Pzj2MTzF2UKkzx4H7uf1XDsxk+0zWS2YVThQX9
a0XcUCcRY07RUcoUWFFMFEqhbGD5LPCr7jPUK3dYk0VbumMBTtQwhMkQK6GvcG6uttBSIsKcmYP4
5PuA6Uigoxh9NOedNvhDt1XW/GLpk6G5ZIJnCy1/VEzOTdLSsoxMJIOYb/ZisNDbpl+Gd7V1rIx4
JQAvnWBM7eMoAV0qxhDObVlNVJLAgq0yj5wy3dvaa1R+WBC8ou0PSIXXiMDXHXLJS+AewLIiYQL+
UdrQqWIQpB1gEfBvqKFAMcEIjxomd0n21/goTAacmJLf9+g5pLRKhSllEIK4O4W869AzmEtrrY+x
vCo8oWygOtETlFKxBmPVfAxp6U5tnf0sgrD8bnFN+RhIw58bkwTUn8osvBlolB2zeTaPbCJ5u9Wg
I72vFI73HTHmUnsA1F/r/HiOqt5TdSj/Xd/9pdODZEezxbwe2k3S7nM6jk03mSUy1AyOvGHNAwVt
YwbKBr2MnKH+vG5vyZcBXQGegyDnB+ri3L9C1vGeN7AXtZWTloCpf45Ix5n6YMXRii8vrg1tX9BQ
oGp90dwAI3PZ6WJtc1Vr7yOJJp+Y/LYOOYZlZ36XZmW8w+LXsBALTRVIBWOKz8aElo1iy/kaAw5O
sCEFbJmXn8S4JXbmUfbIySMhoxeNh8bw0b+7vq8Laz2zKfzxJAoa5lz3htVwF8I/zpzNXj59EwU7
mmVOC+Bti973dYtLrbozk5KLj9MQjqYhTNa+CrJPY5vPW9Gw1Mwd1zCdzvd2eIuiTFttCv7I7bfr
P2B5yaB91CA+jZxZcl3c8+AfzDrQO6i3vPSa9skCi74OLV4UtcNpJUwtFUdMTUdjFn1ZIBjkKBxl
ehWjrMvB88OCN6tQpyczNLTnOR6J5up91n4OTE93xMjp74p29jd7jHq/6UG94Yzo5O0xp0E/EMfx
20DaZj1ZSUrTrVIaw+Cxqo8iv+5Z+k4jZfRypjdeotTa73DWUcXStFD7L89VfMF/dlBO11LMffFA
g6MmKoCpZFfad1O/7ypXwYhhh6HngL1xsCigIcJ+jvWa0vzSXXpmX7psStUCeVKILxjO+yR1jfid
J26oulP8Gum7kX7wVanyhRzrzKQUf4YY2T8RTkPIY9T/Uuc7o/t93S+F30k56ZkJ6brmfZ/No4pd
jSKQCgOfoWobCvy7ne/y2auFs/rXLS4EVZBTgslLB5csuFClfVQGzR5mfebubB8mKAH3lmPX3+Ng
a65+syVTqNpogDSDtgYV5fM4Y9c55sJCwJlH5assPDoDpZH6OsmdcV6D1CzcoRhDwygNslTNvqgQ
GS14/MCjx902R8evOCLT95PkR1/trm/fkh9ixAnvP4RrMVQjRTKtV1nQZxp3jY4ChF6YRpc5RmZE
3tC05exMjUoiZ7TV4sgUqx28PMHsmleFY/63QHj0WE9/iYh5J2EcouaG2usq0OLR+NjMP8r4o0XP
cUrRdZnX6NgW9xdcUOYfOtoLYmDg1sM66bDsbG5KJzBBbse04qO0zQ8lAxTh+i4vnTwNHEcEmBZq
XIxI92EUWEDJ4VhUGKYLQQMEgofAMlfMLDgo1qMJdSRxM8iPDtVQrVabU45+KrYscFTyjP6pnX7X
14hmls45qLl0EFzhXUtknHNfYJrPAP+1a4EgpXjjExQHmgMofXNl3OZltEf0v76FS81iQbYL8hdb
xdySzORgKXXNwRqPO0j9raZbZOuO1sUOOCT6ESoo9mdZvoX6W1KsMOn9aSjKMe3EsCmVLkbepWqr
w7Ch9G7VgYxD8RL7gQbfCFQhq2ETBwe72tJ5B+GSxniozY84/JzLu2bNaRfTjtOfIgW7sZ3yvmP4
KQqkySjO5aABI5V7VP2WmI2r1zuSH8PZKyYnVICtd4Vg8PXvsOTKKKkYGAtC6nExFmfqgR4aeoU/
bdl+Qu+jCExt5ed1I0tRCS8xHBkdBQ5MxUmhlpgtyUHcD0VzNFqGTUa+BfnWEo5cb5LpUCe9y4B9
vW71YmkAdwg9VfEUA6Bdju8ztxnodzBCkpQghACnO9gZSLXix3/QzmfuBCugMGDgFsLrCGfoPMxh
iCOMcn0GkT+GVHzjNvLIXveKm2mTQV5thmhK5I0uJk5dSI4XW+/bwbX8tTrvxfmVfoRUOIhNTmtD
xWDXtAUzOtgEvts3gdfcxvtyb99aTvUz/XUkTnrPPevp+i6LP31t/eIrnIR5bbaiOq2xfsomZ1R1
R19DVP7ZwmsmRPA/MaFXtdVbGlaH6TvoPRpfX8mGff6gB+sebI0Oe2yP8Vf+WL60d/N36LuHhqv5
wbfr67wIxtIWSxerOUO7S9XxI2oMCCUPibrR9F2eH0vEyuuWLsOCZEq6OcNMLcD3BFOmk31iXp2N
Dv+evx77N+W3tTOe2tQ3Vx75i1/RQL6FyVUkXXK3Jy1G1MsnjCxHWuiYne3y6Mf1VZHFDTwxIX/F
OFYLBUPnbpl52n3lxPm29RTHvH9JTOeH6kS/2ct77Si2W/v5tvIGjmklp8N0DbvrbpK1Ie2LjAGb
DNgJCgZEiDrI1aF0SEyuczTrDO1AhkNh+JP1u0Rr6a+XLdhwgaMWHBz4Vwp9NMu7KRZzx20Slxu7
C/td0dv17JgFZaFn2pF1G6t5dBfaUVd6dZlXd8OQZc/xrMeHLCd5uQ1qTUmcqoJULGFB9kzAlXUk
yThOqKyM1Y6B4zT+aoYB6LykTJTYZ3E8EdAfxPQ5s5UE9KkNYfukaSrscKYpa/XRywCE9Zk6ZmpU
ABiA9z0/osGUhkENhjAM/lLVn4YicI2mUfZDKwxWLcoVZDC2dOoAjewrayVTugz1MA+QLeRmcY+B
TvXcfA72nzjlYNCMCak2rZmGH9akc8g+1sXm+gddNIVhHkC9IAmBsH9uarQTLSkSUGkCUDA5plbE
+4gzNJr7cQ1Ys2QKXw7uCegywUD1uamE60o5ZA345Sfe3JQW448kaS1U33QQUVxf1gK/kajtoZyO
bQR89s/xPQmyY9x2Q8MrXFNu8WLfl7vRo5qHx0PsNImTHlsf/B3HcGt51M98BKL3Yrs2Pr6w4LPf
IAU+LYXETTjgN/TJkdK3yPxERXxloWs2pE2dUjXsSgs25uI+6O7BXZHEz9f38jKYnm2lPO1Sj3MD
AQ6YMOZpo2nZDrJQ3t+bANTQsIEVsakqw1tMoAArI4AJJTE3MTNB1pGurGJpaIed2pACdo9qb9Eq
sFH5WeQnD/mrdVT3JPS1g71Fts6dee3jLO3cqUnpHDexGYG6ASazGTP8OfQbVmqLl9k/YHmnFiQX
CyFHi8YlLNRH8zlySQ3hLPqE16KTbwYPhKGudW8eClddKzGKP3yexJwblvwOr9AYRbS6cK3H7KH3
MNxpfdIbAuUPa2/6Gczbb9pbfxusDtEtWkaDh6FzihtIJmVgtG/bGNJZLitjxyhekg+QwGFq22Og
xhm/X3fMhYuA4V61cQWAdcqW8WQIL3bW1S2Aj9r91PeONoaeCpok5lnBdgrYdhUUs3SgsbUWHuJ4
WaCoeR4luyQqbV72KJQi9VPHQ5586xr3+qoukwVYOLEh/PYkONZ6raAJABuYX4t/9827GnpJtHbg
LortgsQaRRs8lDBhf9FkbGgrOsPQ1Qhe1QN/ZsItyKayoBE9/W13WzIlLSgaSDDWCqrLOb1RgDPL
o2cGjHhkOxqDTqxbzSvP7oUdxNHCoCsVIHEUM853EGPuNkP9OHc5v690cJUaGF6btgZX/v5TgU8O
Q3KobzOdqNI5CwmrzCLtwdgNBvkpBsHaHN9FoAVsjOrpulcsRKtTU39evSdeEXCjVOcWpiZWOWNT
3E8d/7xuYsG54REENXpQWdkXb9jKyJHTcZgY+tDLA/0hxbRAlK7p+C3FevR/hdASOsIUqzr/PB1k
c4Ywm0DgOWy6+SnObpTkLSR7anhWDEGi6mYe3SG54xkUpV6ur/EPuFUKjaiL4luhaUcFC/G5cdZS
E7N4BpSeHiHODSHBo7X30226xeDt5Ewb+1HBOxYUUp3zqmzXADNLX1FAZaBCjjf8BexSVRSzj1MK
AuQ8BOchjkT8H1JGgF6B7ADE3QLY9nx9tKNlwPC0cGP+RsvDTB5XU8WFN6OtgmcNNV9A9y/rOEDq
TSzXGN6m9CYdPNspNr0zPsa38yO6oZWy+UZ2a8VmsnSowXQEVAT6n8D2Sod65rRsaYWF5ZiR7g4f
jd8Csho7mGLunNy57z2yte/4Tr8LdvXkW/vcBXsldUJQjK/9mMu5SwM7cPJjyPkup3Ne86zBjwEr
kGY7SQ+9gRCcHe1DssFzUv0wn2I3xAMpdu9+rniw+NsXHnxiW76DrCLW0gK2+4/093QAy5pfOcZD
9/nD+jlvR0hKtLvhyEwneTS3pVBpWq0lLkWK0+ULNz8JRl1lJLwW36L07Wf9A5VMzKvTLZzOHX3l
9pE88hXM+mVVD2yoCEl4R8O1Re1YMonLfghrzIho7XaK3MlvblH3um8aP30YV4wtLE+80tElERys
pkzIO4VpWc81RyBMd2quODPKs5jrvv4dF0IBqC8AKBKTKCgJSJ/RomUVc0uDC2Fqt0MvyFjDv/wp
pEieApgwZD9xUNGVkHm6gqCImqI0Qdh912yjd2NwQIaPGaXnh/Qj8sNkh4LEGk5q6WicGRXn+MQ3
iBLlhZXDKIBY23AHMDvy313zyd/NW7Ij94BM1ZvoNr/REP1WMo0/BY6LFSO2oywAHkjkf+fGTXse
MdqLuVdMYW2r22RvHcCMPX4nD0gLH4u32KP7+DN9j5+TbbtyfS4EKEYJpt+E9gRMS7X+vNJqPQoi
5IbFbRDdxdWtaf8eyO6v3QZyR4BRIfKiyCMPb1hpXECONsXTuXrTjA+W/b3vo84gwOWiNXpRciia
rp1Soyhc3gGhlXqkuNe7lfxMfAXpK+F9AOwZChsY0pDbMQQjJwy8XnjsaVstfxmsbWm+G2yv0qeA
Zg6GKZzrm3ZxoDF2AjOA6gjkHr7QuVuoKiRukZqBWqdNHW3yuFY4Zrz9/xmRXnsVBxt1MMIIDSDz
hkFZvdg2a5/nImqIARoDmQseH2Dfk1NbVRtGNo4p+gwAv0a6NwBYcX0ZF278xwJsgGgC06lyrbLt
OI97AsbZsbK9ovIs+0kDclP9ft3MwidB3MPgHyWa4JQU//8kTARlzZE9c7AwVq2DWRRnmN7Dv06G
wJZhAPoFPC/IY4BQPjeiNGVEaxPcTUWkP2JE3qOFtiXhyjt/aSmnVqRkYMqGoEvQCHcLKNBgRHar
xd29bq7x3i+a0bFfqCQbKD5Ksa0fUYpkM2jl+owe21G/NcHNDQ6Lv3djTOsgkglGehUVn/M9m2aF
sJoC5dqAbg1h3Kx0B3y917/+RZkAHwa8Ijj7YA8C2ku+JMqqQB2TQWyE0s1gx345TxABFXRXCRTU
BtCbrNX7LoKOZFKKAYnFK3NsAVMAY4Zbqn7Mv4VB66WQrTZAyF1vabxyG4m/eBbmUCtD2RaXL4ip
TWBMznfSnEvGqWCPtKwGqQQSsgFMASnfstl66v8DA4WwJ1jzNCKIF+WrIQr0LuhyQWwIxqcu8zkD
p+22TNzSfE3Beq49RtGHHa70A5dWCRSqYeAhhytD5t3AXTLEeY0Sk14fwgj0gIJP8qYZbadcg84t
hCb0NMTkk0Eg1mvLXlOk2VyVMIWrf5/rwbHL0g7vxd+dvTa3tmRKDHWpoN/HlSG/UY2ibDA8A2+h
rFedRuPdrRVN7ZE3leK04fQfIhVUpjF7BNQOWLjlG2ogVqMFGKFxa8J8cP06FnQvwZZ+/dgtfSvo
7wh1MZRxLxJbG9zG8B50TkotNb3UDE1gHovHWMuAuCrKzVQUH//FIrQZdKirG+hNnZ+Byqz7rK5A
G2n19Fc2jVtiVM4c1iDmsNJNw9bIR5ZX+K896WXSjAAemRHs8Tz+rUat2xTjYQQZWqNUj6xeI5ta
iMkmpIX+WZ50xCdk11WWYkOtYsB0/AsgPJsy9q/v4aIR5HygcgPP8wWzTFFOtgXWTdzIKdlX+mPb
Ux+E9yu+sejxJ1aknQvzrk4TgWAYI7JR6+Cja6tbff4RxvVK/3dpPWgxCbZ+JDPoOJ37hD5PSTIn
EyJx/5QNNgRlFSdaC74LNwxqcugu4x/0CeWr30iMqQ4Uwcalal6kvqvxe4DeUhE0j1X8LTcfr3+j
RXMmnBw88Bib1KU1TWME8myh2t7M/GCmx0z/WQ+Vz35x0LL2+vN1awtZoInhZiQBSGywi1JeU6tD
pzbAS7qpbf9QMsvXi3jlHbDkDkjPdBS6kaaZcpMeh0g1SINYi8frXu0KrxumL1Ryoa1KV+7JJX9A
/oRhbcxqYFRD/P+TVDDWwF1fmGjWJ+BE1XUo7Owakq08AS6LVrgdT61IlwcD5KywKyyozYz8pzJT
dghGvX4oST+9aspsQvOe8S169RlKkmZzk3B0CJ2iTux7Yg/9M8t9MvT7v/+S2GIbL1bwC0Dj4Xzt
XQbCmywCE6ZmBw96zB/G6vW6hcUPCRV2HQEEBHUy/pqEtLCnWlgAbDk+9GquJdtR16oIo0sAorVR
v1YfWjKJcgPQ3haKG3Ch80Vh6EsPGoogHGf5x6C+z6n+yAWXCIrLm+urW/IdNGNQHMFtBqZI6X4x
qx4zIlA6wdwjTR1Ojd92mx9Q5K5WwuPSkUN7HPtnomGNeZjzNcWtXpSz0OEDxOKzrDBbjhGJlcVc
FrkkH5WM2PFEg4jhJCjVLsiGLWTk2OyGNHJY4pWV7hrRdnWIcyl0AZiCvAOzzxhpkYKJpoS1OVOA
U3jd7mOm7+e4OwbZuJsQl4O6O6RG7V3/amsmJQfpSzYFRQiTdV1hHpg5o/WjhQpPGPgAzhXxfwjO
eCxj1kG8mFEZP/92/TT1RigY/9si3nam+lGo/FBytNVMcttOsafkpn99hUtHADhHoWuEZiEmSs9N
RtU80gQqZa6JHooxq5spL26MEqVyi65UUy7RrcJrTDRAMbWKcp/clCQm5iHKDmcAipQQFB8cA7mC
GW6S9MdoOop+VwXPJtkY5kpIXTp7qFwiGRcMKRcTaBEQj3NqCFRTYzpakT+A+HwTAFd7fSuF08vP
qBMz8vRZg8lBcB7AjFqHfti+Kag7V+UmAqtHn6xcRUufjRJk4HjRYK5LfmOHVNESkokEeQQDeBNY
P+1qMF2lHSNnstPt9ZUtnvfTQCl5SWj3FjA3+Fqs0+/i+qm0zBLTXcM2o+GGzNnnONOPOr9P2Jrm
3OJCKdjVwYhsq/gN5/6ZYEplAOBCgPahLpARp0wgL2MQJ2cr78PFReKtjxIPTh5GqiVTVqlM8zAD
xMTa1tIOra2H2S2STT46oLSzod/SJ43lsIGkd5hdiJ5IRLobC0ovK3WayzXjOYfDiF8iNILklIbq
Ax04sgAX9Vt/YM4UlF4IXqZibWD90mNhCCyt6MOJd5ZsSO8H2uk26ptBcyzY15iDEabY4akKHM3K
4bg8g+emxJpPcieq2VwfDZjSptppbN8ukUatpRBrRqRrqae0qTQBAMoDP2y+20oPJpuVRGjJBhAc
CCSolzCEsvOFQCSoVscQIIEUck0s63e5mW10ZY2mc8EMAKe4BCAWhqxBLj1PGm5Y/oe+rTG/2aqx
NQMcuZCHK4FkxY4M/NcVhLhBxwQYiEWciCubRhn9gK6pvyyawSCaiL+4aWQyGMUGPXZTMezaFPSu
apWYYGJg9Gy74O+PsQaoCEY2UFzBZKj8wgmrGmc4A0tiDEW33PIxgZImt1YZe1b9xUC9ZUFKal5D
zl5mCqLJgZccirgAvMvULCxuoiSIYRVidi+8rt8Ix8WmojOvQjqKQoUtD23/elheiBNCC43ZWCVD
FVJOF/Qwybo5LqEYpW56/Xs2DdsZ6clEh811S+IvnV9tcMR/LcleEsRl2IwjLLXWK3RocOv4Ciac
5/GLEtzmfrXWPlgzKF04WVsGwM7CYNRUYjjCMO+SYcPIe2xafqN8mGtKHot7SYAowYwYUAnyhdph
JIyOTVq6GgO6InocyeSpgdOv6WQv+QlgYP+zc0EeWpdc5QHDwhJNR0333bBnN0hchX7k9rulrNFj
X547QDgAskDrwjQv0bI05p1lo9PppnX7itIMlHdJ4hU6H1Yy5cXbEyIJohkjcCMy+DKhWpRZFRJJ
VFQOugV+xDSs/KCJvoJ++Dnb5A0TIS4piwcNlbXr7nn55gFfA6pOOPjiLpMhF+YcDVEI5hO3Yjdk
ArVZGK5YuNxHTYzoIN1CF0C84M6j/lhlKDR0iF8c82/OpA6Jn7a57YDRd41pcmkxqB2D+vFPNJFf
2uioZQoozQH3DLlD6cPq6+1PIiqdZki7AEKFOCmY9cRiT+7iroYcQh0gVo20KUAxTW/MnLYbZQIf
sKrc541BDwEZjpqiHCyr3iukfK2q+ZaTMARdMWJNEz2gh2Qg/esPJWl3gYKMLFT1fiXuXLIlISkB
zxUuWoiUIQ2UQtxQ94AOpRE4ixS24Vq+UyPg/pjq8d524xHqFEngquOPcKZeooWu3a/Riy18eYhW
E1SXQNeNh7sUiRoeoAM5CdJK7RD2phPWT0QjKwn2shFoVoLbC41mOfpA8rXK+RQi3OHwBI26ZdAh
M9aIdv9grKUPD45kIsZqcWdc1AaazJgTYiP4QB1xo9x9xxj6N1ATeZZbNc52+lG/Pwmob3FzTO9r
J3t7Vl6iA/8yvVVo3QWqUzRg8NzEm8wEsF5O67ukKjQ9xYLLMfVBPm5OYvijHXegcvDquvOmoH7S
eG05tFkLVYubjYeasI4cTqZvQNpd6TGFbSOxv01j64Jf8CaL1sCdC+cYS/zXjLhxTk4ZLWqQuHUw
E5foNGXsro3iz+txb+GWFM1JvN8xrkOJTEJiVXxOcwXfk9VPRnDXFx86oF3jk9V8GMauC1ZyxYUH
vHZmT1xuJ0tqp9YKpjgRhBteWd+loIRGGV4D2cbBUL5sqFkPr8oqg/LSRqKfACphASOB9MK51bTn
dsXrDExXO0gGWo+qX7rkE+8h5hlevu+36Y+f1/d1yUNOLUrrhEpnmXOAq9CcUe8nvTyA6eU+Vj7+
3goadxgvBcITdS0psrDKBsA0ywVT0+TX7bSv6sbD6Mxa2YVgf+RTD0EOHHsgLcFcIFZ7+tXsIR2t
scRXu4+O46bfNwAcal/l0fiBieY1SP+aNcntQVkWoEoOa+0Gk2w7to232k19M9+BTHwECPL6Hi75
BthBBcYPKKOLBsOQWFGFfB6HDDpQevMLb9frBi6xaYJ+9sSCWO/J7pmYIu3UHBZAfJLt2w/iYkAA
rVWHaV567A+z+w3147/v1wHRghsHU+d4oaNWdm6VJBgh7VmDGKW+aPSgE3/I1vxiIRUFuAntd8zo
inEZ6VwFtCZBPQ6gVt0n99btC/tJ9vbdfFChRe+CFtTDNJCrrBFQLZ0tQKqEYh4wVQhd5ysLILtb
AgCAmAX2mqJmTqijwrFaoV7I5wVy6x8zwnFOPhsE3syo5oIe7x7M9b2HjLB0rRegCtOteVse6ze2
q27s/bwSOv7UaOXTdmpYOm2UY4CA51gf2X6NMDzfF8cBUWujP6Nk9osfKwgngXq3BcQQnfN35eB3
nZt9m7zJoftVAPDSFXH6c6TjyEALHaoMP6dtfLoznxu3vwG5t0+eBaXOZvRtz9hVx/g+fXfTNd7Z
ReMAgaGxCS/DC/L8I4TMKm1UCXE62U0HDbEGQ67DYxp5RfCrBstGufL2X/BooM2EECO4IdCBk/Y+
68HOagtiJj1WIRs1OmR4bMuH2AKFQhID8L1yIS74MqRzBcQDPO0YRhDrP3EyZepphWoQyCyLHsKg
1g+QYCBQkL+eAMPNh74RMGjiWYAK9rmdQtd4EMUgDmytWjnMA2nRkqbjSufoEpQKM8B0CIZgBD0A
fs/NJJEZsnyYcDRfrS/z2HomJKkgcx07kBcbXbBCHIjmKLfWJlyDQyyF2TPb0nmtknqqIBqCY+M2
v/O3+pg96Dd55VhwUhvENy54+Pir+n49ui9cH2dWJYex0goOk8Fqk9+M/Vu5xnCzcAAgI49KFISp
MMohYxRJZ6Yl4DjgLqx9rqKnkgJO8qI1xyj1Sbid1kayFprH+IQnBqXbiqep3XIuDN6wbXvUjubN
fGP7yq/GmyAy4ag3ze76Fi4uUQBLUDmBNL0MkgCmkA6tCt80y/HQ2eMWDTOH2b918zvemU6gmVvV
XNOTXfxu4OYAfwb41y54mIe+qIYUz1Kk8IKde7jLwW1zfV2LHollgQkJQEYhLnN+GoxOj0qKf90Q
ZXEo3WfxPlZvW9RqOrfuX8nkWPMDwYMw/pZ12x7J1Vrmu7TK018gfcyUjv1YFaAzJMGsHHSzI/dG
RX9cX+dlzCTA/iFAg6sPzWld/IiTGJYr0KceG7C8dekzuGNZcmjHm9a4V9SDYfy6bktkFOd347kt
6bgBsqCUuYjPU/fNNLYF5k7Goxbf2snKx1tblHTr/R9p37UjN89E+UQClMOtQqfpydk3gmc8Vs6i
JOrp93B297OaLTRh/xfGXBjoUpHFYrHCOSwDTPQKgnoMiNk3afjshJjUeqjK46QKLp2VzBdq0qi1
I9vsIEegs49ZrKAjY0orQ5+oFyf2vopfAVXopQVIzCzAnpTGlk6fcpQ/ho7IRNeun6V9cP661TIF
ZwAWmmZyIOFvN/R7KxHd4iuh1HfHC0bg0COKYPFUP+rINJkcdvvgrdzXtqdMma8kt01VbS7bx5pC
rLfm/0n6XunFShrtnCRxAezVXJt3ACID4lEazKP5cFnMmkIAv0EvAQrtKCty65ZnSpMSFNW8CCVL
y4k+JoCNy0gwYZxLECEoK7LQl+SAwwDjFgjpucUDgHGRaxFkqWl9RUh0N1MTsG2FiyTNJsv6nazd
KZg8zhvVdaYbVXk0zfYYdYbbaB9tlglUX3vCL7+HX+K+QS6/I/ie2Qhfq0EJ9FY5GHV5SLP4rkO5
JMfYgYWkDJoUAIlW/rW3QayEoRDkKlQGL8e9OcZBpdnYYxag7By3UPaT4gGbJweCfiEhdfF+eaNX
7MlGPMP6zdGPiyHAU8udzailRZ1AGmDsepzE/Oc8CBDdRDI4J22EVZY7YVx7bVK6c7gtaeSDIMy9
rMmqGS004Uw2aupJVjpoogMVrH+XML2b+3Ea/G9SuLsgrh1wARPoYlIgbKI3cI8sq2o/XZayvmLI
RABjkLVVckfCVubUghkClk4BYALo0jEcSR2BK1lfsP+E8NCX8URGeW7Z1kvXpX5bWLuUehMRNB+e
3zMwZ6TpMR4MjBV0Dp8aWFNaYTpZWDCp0xCX9/taa45Er3OQsqveqIRbdRRVkNaWj9U5MPmExwAw
DU9l5qmVtU6B68a2U5RTnaNclFunV54v7xLb69O7Gu81uCzm8iGIb9JvsiZVaA10MkS313TGhGb4
cVnCeTTAknmIGwFIBjwXvmQajx1RWw2vJ8tOCn8cwMSexSOYtbvyx0hTAr8YFQL/d24W7K5GDyPK
YsBu5gFdDLMzyIwHugfgpf0kOVeNo92nrXkNdFZRVepcPxUsm8jrobkC3YV8p8CM0Kp3dMTifeIP
zruuBSE5jPoPInt/u5AQhJQ+G1ODc+XvmCRUNNJViIZr8jaZ72G7j8hLqx5mEczPuU2cCOIvj67K
LCMfcT8r7Rum091p2l7WhB39U6MD4RJ4g1kyj0FJMttfBACdPsxV35uIaKarub8zy60Uv7bRrhmv
avUq6gTJyrUdWopj1rIQV0VlSlpgDYIqhnpU3s+03YbJD2kCD62or3dVFobpMWCALmU025zKGmbG
yYT+eG+WX3o73enGfF9pbSC1xEVrjCDuOHcSDH2P9eDbjoq/7GsWmhlSn0YVu5XGsQCL02a0n8M6
uLxZa2eJjUcC1wR/dJ6/vUoHG1weQOIk1ZdBH5r0GFN0KgrSlGs2h+ErIFcgCGVAnKeaKEpTlJrF
pCj3ZpigxHB/WY1zH45HCRw4XpHfXohbKiI3dVk3wC0F3K1ZP6vhZ6Tfaum+oJmbifK6a1awFMa9
FZBHjgnJcS3Zsw6Cy71h3RtG7VryvhPlAtZMwEJuCqOrCD/PBtH70R5LI8bCNQ3wB9qtk6EPJRYF
JqtSNMaTgDFZdmOcbk/cVgYqwnntOdI9dWpXdR4kS/7r6AdbtBDCrZrdjBI8LYTMOJzVvks+Z+Ug
K5lAzOrmoH0AsSnyxmeolWUN4PosgRg7M64KYGDskMHoXD2afljEvFajsBAcoVWJgHRGnxdaQTBW
xa2eAa4+OcR1FBa/2HXeWV4j7aWx9vtqe9nM104rkoj/TxRaNE5FDXrZd2kFWNWG7rps3wBJ0DEQ
QgrErNrDQgx3XM3QaAgZISbMA3N4J/FDnbxc1mR10VCTAdMDihZnXdJOGustGva/Ib6HdNMbB9kJ
0RcK1nCBa1hVBs5HxjQTvAM/+xsDLWfUCigzduAUpZqXYk5g0qng/l7dmoUY9v8LZ50XI1jtmJiM
FEhUe1MSUMV0++ofXCnCnv/UYQu7kANENND8ZpDTGjHo/eyXco7+ZfsXIriTikR1VKK4A0zb6MFI
bhPndp4E+Zb17f+jBXdmOt0hjcEMuVOyTRxdkWzbRIAD1Ct3ED7fmbnyAcliyfhnBMAbx67RIYyU
MeDBRjYOOIMB5odJbL+3imCYdb8xSQo83WGXzc7/tp581ADCt3BoIsiHeyXq06Bvw05UXRBYuaGe
mgUAnpPMriEjbx3fim/l3nEtUf+vwMb56Z7GrEZFViFEiXynDwZ7Y6gHS5RAWrUNzBajDw0ZF5sf
ftFkGsfKBClj/RmWbkODIb/Pw8izAJF72Qut5IdxKS1kcaYeK2MyWQNkqVtlQw7JTXUDGrXNtLNm
F1AeCB7uyM7667czE4pBLCwWLigeUjTWrQ45yBruVX7SAEFYfFkiD86++8zkFyJYQLbwEmmU95od
Qi+zBAvGx6T8zBxvsB/tEUwHusC+V/JRpwox41xIC+M+V/IGCtUAAEpc9b28al3rWtomvrPVfl3e
s3Xz+LN6nKO1BpCnjDretK0ESOaEgKxl8hB/j8ZHZbxclnUO4IWn33Kr2McsNMv6qTO6GMJkuisC
2UtedC8KrJvh0O7Au/QsuU4wBP1B2mrb9iHxa1FoJtpIzkC7KBrkpsLSxq2xQwPDML0a6BBWtHe1
vh7Uf3hxLNXl3DJaDbM20iFNLfWP3KIgg1P1DW2V/eV1FVnMd5PbYl0xp1SjeRHr2kdBGz4ZpW+h
62lOdxPxK3NXJbhD410oi6aImAIXzgXfZDorU2zUDK49bLOXwUn3zvRkhEwmRvudFHhPqde0gghE
sIca55urcO7iKINQAlD4AnBVzegBK0Ht3seicotRkJ5dvQr+nH2+7QRjUk0mM/dSEswRAVSj7euH
XLIEWomWknMxqtQb81BAjFx9GqlX9weLhMgB7uLRo47bid4PIrU4JxPlNSh3NMgL6bXV31TVk9o8
XjZL9smXrINzLUOT10glQcQ8Pk70QxOylp53TJ64k7MOZDuMzHSAAHvqX2YqPShO6tZKfA+EwoCa
xlVS3tY5RgULU3TiRKI5R9LaaiOnCUSbevWiFeSYgtjMsugh15ND68jeXJdupZiBMcmC+2Hd/hHl
g9McE+vfzmBx2EvghBCtx2WUSrqXy59yGm/jYt4w/riiTa8BXSLICa3aCgIIjEXh0Qx4klO3rWFS
cMpTduKMMTCbMSgVHfhS/5IcBOTKf2K4g60Tu3VSijXtk2FT2LbXjsntkKh+oX3FjgiSZ6UMBetZ
VHk5rUy8/BK9QEE0/CHFLiMGMPfNdbuLgMyzxw10AA2t8p7uRd0Bq/u3kMupaba9NgDdAmFfr7h9
kXkO2fYAdJdnV61ewa59+RSuXvALcdrp5ulGOoO8EcXssHqR0Dtsv3YVuEw2YOi6LGjNgy3zyNyR
AFZ8Wckl7HJSs20c+WN1T+YdMi2BI7kReKEmTApeFrmm21Ik+6TFUdCLqG7yBLmCLv9d2FcS+T31
z4AI9WJJ8y+LWts19uBlVFMYJef5ploy9BM4tODMso0VAvPih2ofQ1ptVNW3I0Mgbb2AvhDHGUlR
WVpNOohrEKVY+j6PQRRp39voMpqdo10FdfFFTFMgdu1FslSSt5U4762aUd5M6GiatkOFiB0NK6YI
CG/NoSzlsJtjsW9ahbHnHrklrxp/ZLInx3eZCLiY/QR/+bCcuWoDSZgB4p2KQPmERGYDn1XZ1c1Q
hw+4wwWXgEgEd7+VlVTbVd/iyq7DI5ohgqYTPd5WF4pNogLylmHIcAaORE+TlIziUANCghK/d/Lk
piKsydWD+5+Qs/krJKcSu5vgkCxKf8z9UwI6zgRJ2Omjkx7TRLm3AVl4+TStLh06UVHutByMsnC7
U6LZwA477E5Gf7TOnf73KBaoaS1+n9uaSS7pILGgLTHNne0kt3GGWnpUSUFI/yUfAaxRG9V79CJq
PLuwGQ/JCBwU7BHQH9zIkgo3If2hiUU1rXVj+E8Qz6VNrClXQebK7A1hfv36f+eFBS511QX80Ya/
60G3SqwEr0904GOIPndt4O6Q50TEmr3SWIkdAhQwtgktJ0BAOD2fqAWr9oB2ZI/eAyIjvPenz+oA
gPFwU+zL12g7Hcot9bN96OYHUQfwqi9fyOacayl1PbU16EjZNE2Ux15cJBgsmxKwCYJDJ8t3I14w
l01+5a4CmiGmowFsjrb8sw6b0khjzLeh4zoPksHXB0B3uW3lSyKO0LXXIDrYAQCE9lsGK8EdrgxI
YGZhOugENEig02Ir5fMmBLtt3s67Xv9CufzGQFIrpYwTXVT/X9MTjUToNWZIDPh7urHmLI/lmKKb
RicgTdNytQyUMXNcklW9h0NU+nIMyMjLi7tyNEBLhy1VUaaAw+esqQTPXo8+Y1itFe/LCBgoJTIZ
5O9HR9UTMZzhgCmQzpWFeAMtlq1auDqJ3FE0XXdOPQGMmqUy3C08Z84cRewWNm6Lm/y23zhuEtyV
G6DzzSBdYlm07mO4BvyKIQJaXPHLGOzDlAV6HDDV+Z3gW1zMaklKGioo/OUhGF2c+WOkQMu5vFcr
DbmgLAAHK0qwjBqHLyEMs9GZBUEVzqT6XTGg8QvS+ivQRJYHiVKkDibpDjk360pBHOepc/oTwB5o
ETOHzE0iUC+lfw+EyD4JQwFAWQLIBF9kr6kqF5MGvQfj02gesyjzQRME66Xgg3UEl9+asS6FcZcT
QYlbrk0Im6IJzVGSQT3VbA1XiunH5aVeudmhFqrEeLVhnXmfUzZIxDgd7LWlQ+blMZ42eZJIvkKl
fUMTY9PmjuICeO+rn6qny7JXnOyJFTNTW5hSOZiNmbAygUHvFNVTh/u+e1CzY4HUnxL8b7I4j5cP
jTJPHWRF03gsiem2aefpQxcMaXyXDg74/AbBJq64OeAaIOmMhiAAdFuceoMDRFJiApcI23dXA288
bvINunYeO/QzmJZoGGDFZtBxDTgutLIDScHifAJSwrluTwyTiMRB1XafWj95piQLymGrYkDIgpMA
L3rWvMVKpTgIgCMa0vqtHCQQTbZ3jvDyX3EzyHSy7gVGdgBRp7ZhJWZh6DEQbECPagR2k6UPshm/
zVmUBgkgq4sQTOWp+VrhknaH2bwOo0Jz5X4GfUbYOPusM0RB8Np+fg8aY3ENINdyh7IwaiWZG6AC
DBroNdETkM03Ru8pGXBYBSdjJcRCmIgqLXtGyqjSn2pfIm8Ud1kKipORKNcpiULwdfYjYGCycATu
jNSL2pXPSbvYkxXjZeizNsB58k30vTiM6Gkr4zQCPUjSuk1gucjdWO7w/lZtCxejCb+qrYUye+7B
nI+zdzB+0Z0oSb225xbwmVgnM+Zy+ZAfKMuVomv4hHZGmxRRUzcl6etlP7BmvksZ3CZGYKEddAMy
Qntut2gQU/ZqF39YRSfKHp1pg7QDojgw1aCLBNBIzJwWCwo+WqARRRWQ8mXt1aLdfYezeVmZNYsE
jY/JkEPRp8s772FQm25gFukAdn90wMlc9iZoUctW8TBgAghAU6TVqkj2YEZeER6ATy3GkxVhCL0o
vGkCA+EB45D494MC0KQWldTWMhwYnP4ji4ul9MQcUlOHLIpaZBGD7DAF+LAHdvJ+9jXtniL50ErB
5TU9ZyJhENwLqZwfNQE4WHUTyIPHImMPnMlKr1Wl6n6EoU2v7T7RbpXQNL7CcbLrTdQToEHkphzu
I1kZwDqTl/48qwoGFqVJ3jvK0A4A2+5Ah1xrRAFAheQon3EXmcGYRCAW7McUL4pc1epdmCXRc1zq
FCzaUh+DPngwflxWb80qVeBGAfUTBLom3+ImTyOZgBOMy6gmJsbDMBQnRSKWiDMjgenrWEJgEeO9
C5TWU9NvE6uq0fsLHpxcdu3xSSt7wBw+SLrmzZog83zmKiELU34Y1QYiJUJ77pglYTE4FJif3mg/
muFvSfGL+Y5ML5eX7ftFxCWLGKUPo0PXgL/NowYB1HYwNIKOCW2DnHq4V3w8X9wp+FR8sNhtyH0U
aAeArUng2bLd9JDuMaYaFDuEU/vpigbllrgkeFSPzWPpiR6OK4HU8uN4oCFNqUZJYu0cs4F5Te2R
OHt8ZKxvR+u6HATd22sedLESfJoTMO6GI7GVAAOZqrqj1MpfytjYD0RK8vfLy762uRjMQwSlAt4U
YDWnhgRIJvQQMbojOZruU+1Dr6brurTROzKLnhzsWJ9sMMsSg9sZnZ/oNEU/26moRscUZ2lBVNs1
/kQOg4bjuHOqnaRfKYY3zYFpYvJqfE+tq0J0+67piSwHfLgB6wLW16lwh4CwAeip4AosgWZibS17
z1DCE2SkLi/o2svqxFQ4n1oXs2UWzFTM+zYOlCs1sEFUCFRHwINvypswkP3fl0WK7IXTjUKJqsnY
yYkeen1fK9tQBG69gs2DM/nndPKhtm4Ai78bIcN6fEuCeT/42Q/Vi2+Pinc37+5CkNK5+jHZaEG0
uaydcEE5EzVmBwajQjT5bT3Nb8PtB2pCW1RRDnfFdgLenWAH15cTDwvMcMLb8b5VrTUkBgju/Nz4
PZV3wFIUjq6tigCWOUOlshDhcy6VOFWajC1ib9mgQEyWXWQBgqwWYe6uwBRh1zDNAMNHHgggUadW
r+YkU8m3ZSSVS6n+EZWfBcmPagdfSfNfrWJ5ip56RpHtZkyHRFlyJ9g9JuLk1OOyX8b03O5ludwr
rcaME52/AWZEXmXQ120MIEIj2E0BRGfoj3Jr564sJ1eTkUjvFhCkC4WYAZ7If804yD4HCTH4OrBm
4CF3uiIycOYzjcX9qfbVK8EIdNlm3pnEu6z2mbvhxHBOAHwmzajUEJNVN2Hq1+E1SbEDhmDIa32D
Mf8IsCxQDYEn8lQdMuZZ0jVZ4UWZlW4GNCulTnpMKX1yyGtc5tdtTrwG2O3ElDZlPu8N9e2ypud8
VUzVxSewq3MZhStpHBU6PsGK/PjJrt00dvPfNGiCW1VyX0c/elSo2+2d/TC6qeCqPIuDmHB2ewEx
CQTP/CzLEHUFHhsIYHsdjcovMDZ3qrZt8qsYBa/y1QhgIYmFfQs1AZ6AMTcWKre94Tvg/4oB2TGB
Cb2pdgkZ93U4Cjb3LJBkujHuMeQC0TzH6yZFdMAYEsJkDIxObpFN1G+JLqK0WHNFOruUASaD7NTZ
gaCJjjH5EivY+Gn2PKHcIM++wEZWOjUwiSFj5sgGCgYQ/k8Xr5l7S28kJGjALjsCtoi+EHvTzkcb
pTQ0SCuWb4UPAplrG7aUyY7oYsOiJMQIgAOZKp66FSaD4Wrqn4N2o4WbRvVn8zZuPApPJL01qpeP
xK1kvy/2ZrV3gAB6+WtW708kNlkOkCUD+YPqlB2b/GKUeNVV5LiG/hVO92itk0J3VBFWI6scKBj0
aG+N7Eqr/NCGZR0ICerxPQe9Tyq4VdcclI4nBCI+7PpZ/teZKqR9cgL2PPlr7t5q00IhxvZ0RdSe
pq9KAmeYzuot5llZwHLCKG5NSOqC3K92+hbhw0bx8+OgusPO2LyNrrKxbhPXuZHcbksGF0073nsc
aF4BuJ/pSgmyfXljo5fB3fVvFEHG8DJvQ/e+9sPrOHi5vFNr5wGvKgyOMICYs+cbybpuMvQR4Rue
lrCcObmz/6GIiLsfcTADcUBUyl1CXWJXJGlgDCUF9o0BortK2UlKJ3COK5ln0FDhvAGpFwNyPKTR
mOVVlAPOH2MCJcBS5lGRbwfUhQ6t3BS+1vby/UBUcihoL5seLeLy9fJarlVRTAOTWEjT4COQZTw9
g/LchW1F8QV1vFXlw9AGsXNdSl7RbKPct5t828oHswbysv4Z2kGsv8ftPiR3iajTbq3UefIlnAfK
0iiJ0glWmL0AWXD224/GB9yu90W2Gbo69vHRuIsDOyA780bUBrF2ApBDYs1iFqPr5bbbaGYA29iQ
LaHeoBg7IBwl0YszCxIPa5aLoAblO5baU85czJg3VEGbKRCslG07KRu7iwMaaoFgU9ecOWb4FKCZ
YzzoDOQkMsyhG7/ZPamTD0ExxsZvaWhJBkBwNQ03TkJCAKw2/UOO5KrlDYBUVBBaFnH/L/cKhktx
htj07FkOG4Gc1CJrjJXdoYGMgKgS3OVGu5E24P7WBKHs2vou87dcTKekPbFCRlYN2mVH+1EWwFsT
FTfXLq2lDC5gz2RSN/HM3HLkz0gRg/AzR6mt2gA8HMwSl3dyTSEDlDsMWB50OHzrJuYXk9kkOJ1S
s4+GdzncFiLvv6bPUgT7/8Ul3NQaRekBIhq8D6XwOJtBMvtoAMckrY3Ku8A2VzVa+BvupGlNpnV2
y8QNqqcXznU8GQFNZkFssarVQgxnCaRpzKZvsEuoiqKRz2pbt5Reze7Jkfa1iAljNcZfOlHOJtQo
UWd9hDRkt/v8bQbpWFw8I8SP69feDqoKGcAvudmjpUAQtaxF18tUPve6AISEJUUl7sL8qatuzP52
mq/l9DZ5vGyHa8u5FMMZSWGPTVfLUDDMHqNOdwGp2ek+xhxnfYvgXqDU2q2IYiy6hFQ0c+kO89YL
k9SHqVSjYUIg/waMSzt21ff0ED7QyA3/wRpRXYfjB0UnCj/sSxaSWqM3MUUCSbJxZafbXAWB2j+8
Mxci+Ml3lWptMzZsh8bXefylAqiz9Yp2e3mD1l4iSyncsVITNdPICEV6oO2opHPpIPDkawcXyUFg
1gHZgeXNT5cKpI6otBggcy61ozGVbjH7pibQYm3jv4vFMi5i5Ji5c+RM6NfpVBOBKEU5ZTtjUrPA
Iw6A+O5Ub/sy89NRYAGrBZalTC4AMstMMXFhwsVGmL4qj33Uuv1wJRebkXpddIPGlXYUGDhbKy7j
Atw/4MQaYG0DmiW3W1IfpW1cojagqhg9RDucU3yldHLn9kMLd5ct47tOei7smy4TEFN4SpxuXJJn
EUnaEBUkT/eGx1F3i8KlYD5+Sa76vbYpAERaPji5O4HY/s7ZO1tSuo5vummgd54oHbCWK4Tu/32O
yWKXxZEzqzArWwm6l0d7a3rlUxRk1+EO4IDxlXZIHuWHy/oLBXKLHY20qasU+iema+8T4AJG94B+
g6jpJfTyfb39JZDIzPTCipvqqYrzWITakEHiiB59V3Izbzqkm7sZ1ZESM38iptm1l+vJknLHJibj
aBcN5PV+f9SO8+A5buZWbnmre/LP6iZyX83Wv8EWx8BlhDvdCBRe8T4nH8CdoRKz/ECc/f6A7rpT
N7Axc/MZHV5RBgotdCQAvVeEoLli1yh2IaXGaKHgkvjuCCPKSWkNaE8kBmtgDX3THlyaBYNlYrL7
l52iHGy81chsOSBt1ZUNKn5uBnjBdL4ukGwl3U6fjo712Mt7036ISAlEjdy3uk0hAlQ4P+/sU8F8
CkwFVPV53yknDq3nAp+ad0EyPijFO7Isg4xkwvR1eSvOdgI9TAxZA+8LoHicJU87R5rNLgbJKqmA
sdbMeu+CUVaE33F2FzApjsEqgbg5z/wXiJVrs0zQ/wI4svnQVd3z5KgYbi7N579XBwVNFZ3dwFZA
Yub0JA1aH6LNDw8mOY5+Fkg8z2rkXRZxFtpAF9YBjzI+GpTAYnwqAgxRWo70JEp59TvVHvsZ3Zeo
XgD1t0xeDFNw3aytHGoTyOoA2lYFr8apNK2saTYbLUrPSftiKNHRjtsXJ6oFqdCz9yxqwegbhCA2
y4yGz1MxRd7bDhxQj3jtt0kDJ3kyu0MuqvucGxukIHrCPYbEAVpWTqUYVmc7MU178E3EWqDXZuTr
NBEt2aouCylcNAgAQdA35lkPoG7bL4i9VRlLk8QqIgI/dm4KTB/QSgNACLEnbwpVXiSaMkAS0oBI
6TK4zrD42aNu79xKsQjOWiSN/f/iIpwBl4auzxwkAm1/pYVD5zZ1l7j1oPQbdJ5Q0IWZiVs4jugF
u76gf9TkbJBkYLV0IqjZ0se6UNCGD86+GcGvJjhaZ+Ec60hgEOHokkU9x+KOlm4NBHSE6Hso7dA1
ewsPIeC1qVKQwSkj8wSATccbtXz3tyeaidVZm+r30eaMv0n0KFNaGH8/3SDOiNvHSNlHxUdcU3Q8
WgIlzwPIby3/iOMuv6rs1UEeIA58skFm3Fhlijz1LtTujPE5STYF8RC4/m8qcidvqFEpyHPIjPrv
uaeyRfhm3JhRIFv3tuhx8V1PPQlovlVEH6IMTjlA53LipgkgS7aBxnQneTZk1Am3nbTPgNabakdF
hetEF4jtW/CZl9U8zwlygvmzPzahCZ6x3hvC8ii3P1L7Z1U/N1LnoVkf2UmcD03a0z5zCYhtHUQ5
lQFE3ULbdnHlOg7ZhHXqy6W2MdEMcvnjzl05M7M/i8JZd990ACyRYN0z3gdq+FCab6kIWPsscGD6
A5EcfWask4hPGLZta4YthQwp7luMOZfIv8fj4A5mTgJKyhu8oURltPNyISeUc0xDYc3gqat7j1rV
czqNW/AX+XU5ukmCOT60lA4ocaXNe41qcGr81rL5Wleec1lyNWvwS4P6ujYf27DcXl7wdTNcrAbn
uGQzIhOipt7TJuSjpVeV7IZhm9NPHS0/5RhE9bVVHAayvyx3daMBOAoOXjQ+oUR06qjLtJniVGHr
MZU7wwL8vh3t0C4uUu8sa/u97mg1gHcHIBYPdOIgqYhSIw710FIvBPX1bADlAR2nAAME2qX6pMeV
P1jZPZ1jgey1m5zxtP1/0ZwP00fgpznMhxFzOCRNs9cM0WWwvop/RHA+pAT3JakzbJ7TT5up1eFC
wGasK//kMhaqcC5jNEtZTSlUafCO97Md6lW/kx0KGsd2V+5K27tTH0EhOLqIkXdU8NgUKcmZSl32
0ZijS9lLssnvAEGcm10w0kKAmLF6sS505E6oFXbE6tjFaid7Y97Y1YODqyc7pgTz0TuS3f/LAfiz
dfy5A58pakRY0lzxu/HaNI/m9OuyCIEB8lmBNA1Hp1YQDEnV06TdCoPI1d/Hm4h1Y6JXkn8sah3g
b+yZqVDe9u1j4/xLzAGaMVRdAJwIIOpTH2EWQ2XlHXxEL2fHMTNdTUkfjfrJ1Otda+ZXw9R9XF4x
9otnd/JCImcDTWHKjaNCoklREPeodNdIO6P6FfYCY1u16YUgbvdHRwafEYWg2L4lnYGBNTeZ/r5b
FhcdHq0aIKbRxMpfdNk4S6muNXBAI663Ip/2Ms0rN5bfZNp4/SwL9mstBkazFWsxkgFyyTMb6aQK
w6pomVK7Tn+1Fd90Nv0guDnYHpztkQ12DxgEsGrPWD6QEolsE0sXmbnf9miuyRvc3R2grHZImriS
aBB61Sj+CHS45FoMvIukGCGwqba2etO2QV99yeCNECF7iATxSTXJbqKpYZpJDUJ7H9S8WfahKp4z
C3psvt+q/CICTAOVfmAJIwnA2V9h0SiicY+Qr3RjD8XogwkWOnBtJrvEBU3v3rgeNzfp4f0u9B2P
vD12V8TPr4xtsyldLLmHJLLgSJwPiuCqXnwTP2Ncy2PbaiaAN+fbNymIDtquv6ru81ftugZfVfqa
7OfgPpNd4665inwULibRIM55WpN9ApvAQVssCFd4UKGsrUutcEjnUSS3Dtp28mMfyIyD1weYyrnT
XHUrYtQ+TzRyMtVTL0fzcGhNGzI/otlTjtOrfEfv5LfGfy89UP15mNT144N+hVXfidiTz4FIOOHc
s250tNRxygEKH1iPSoUZdS/bSt64Ge+MLZ6xx/zG3tiCKH/1CbJcZy40ivC8DesMYlHs8pvAcKtD
lrmO130emyf91nYl37y2fNlXt6IB7O/mizPTX+wxFzP1tBllCoRmD+MWm9l9sW6nzceD6RKw6gDG
9E6+dTxtq4P/KXt9JBtE6CLU2dXHwFJ9Lpwayr4dzRCfoF5rCkysDx5md9pI3vfRKzfFW721DhrI
oC5fb+vrDrAANmWL+S8+GsaEEu2iAetuuSlMqwswDeUObxq44axN4tVXKUUbUtp4xSZEnUYQRq7F
C6Cm+U86v+tdjslFG9JDVXf1IVAd+g8SwP+JM4zRKIz5cuZcS3kCc546LwduJzp7vVSYlmeekTcf
HQ1MlorlAw8NZz5KmY9pIkNE17qK3+zgpPsPWM7VZ/lSu1/RPnoCc/ceLAovtmgB1y7YpWzObvRO
0WYlhGwnG7xo9KLSj5E6kESltFU7Qc8bOOLRP4WpAW4dTTB3ZQ3GWj2NuPMnIMDYPPhPcAh7xn3u
Gq2XeINXvSNBMrp0K/RKa9HRUjxnKGOTJIU5sTUGCdvn9JZdp62LiaZocFH097KfGh4axe0vwelY
eysCkxcaAxwENVku3kz7IQ2bUcPyKi8W4CeyL9M6DtlTpr6kwObNDoMIhnP1zluK5AJOK9HGeEgh
sk3c7H7YYcbutvTLq3qf7UZQamqucgP4lcFLXVZaSwOA8MTPKEBcVn3FqA28jTFXiBwt3qtc5BG2
XRFP4Lz1JvO5AklfcVvrW+QUbfQJkObWFkWmKxuMzPY3AAum8CyeNEFVqV2aStN66MgbtpODZh89
TAc8hHJRx+eK07HBua2BTI1NoPLdPgD3TgZd7loPleONXdOfsy4LoqlVbRYiuE0skwGhtgERStcA
Jnj2+/F2EHH0rpx9APGzuhCiazbQcxommA1JtaSGkBnoWVWUBQTqZJsifL9sCmupVwhCYgxgU8hn
86+6SCm0TiJ9C76Mw4TwECAMwLnVQjeS3FLZ2/l1HT9elrm2Rzag8YH7gLkQjG6c6hYB/SDNBtJ6
nV1syrDe51a7uSxiLc8Ftf7I4MKs2YjNMs8gI6vRKiIHeH4DYr52e23T9v5M3Wj24x4IxgJ85DXj
QK8rWKTRC4oHC+dKa6esE8dGw4NGb8LwK5keK/L7sm6rpgHsOgV7ZmAugBMBxkMKzCFQbff1UwNQ
hUj7tPIUN+zLZTnrqvyRw7nluExQ0+shB2gHmXajkxul9y6LOO/6wh7Z6N5FWhzU22DjPTUFCQBA
Uygz6yuq+zkN2exq9dLOGkHLth7taDTP6J6ty2OlxPvW0d4dTMb6gM4WcZN8Y4FwNz0+BZgHKsos
uOm5ZVX0UguVbGq9IZ+i3O0cq3sZqzi6s/Kp/qR6OaleOtZW4QJkKvOHrrRv4izG8CuRssaDQyt3
+PFqW2aAT3IbxCXHye5Gy20dM6rcZJ7vIgczsolUT1vQUjfHOo76Z1CKmKD7HmsMSMmRkdyVk278
iuzMee2p2u/liVoviYNBGz/WE3KfhJkCA27dSZ1SL+7V9LYCqTwIp2tqu2ozJJsqo9XvMZbwaAKt
pRxE6Fm/U8oGL+dGIepBJQSknJe38rudm1s/jB2i2R7d9rpl8z0yo9TP1G5p65Wm5NnVM5Y4qKZi
MzvzrrMVV6PaAbHUR2T8lpv+0aaqG6vpKy4MvzDQVoHWybL9kTHq9W5E97CCatogqOmumPT/Ie27
liPHmWafiBH05hZ0bdUtL80NY0aaofeeT/8ndeLsdEOIRux+e6uNyS6wUADKZKIdHUQISA+vUu+U
u2XoghBrDd9Y7uL9iBaLErKJk/F6eykYx+sVyrqBL6qS8WIWvSYCxWqr8U4FYX5EIhNNm0TU42Ur
Fm36kIqWHxpo96im8XwbnhEfLLDd4HxftX3gctfwqiQlYiEg7HWJSMp5sNXxUTHdueXgMPIXVzjU
hhECU5mnHKe62YBZefGgNouJdaceH4eBR7/I+HDYnFDSQB5I/H5DxSBDGYomYhE6Ng6ZBMYFoTgE
Yfgfjna4LwbNMLaATUFdCbUpzPUqWRo76o1TJQ4Oer8jjLFwaUkYd0/raxoZzKqm8W1KeKmlcTBA
SGR31qy7Vr9qWM46mvXRjfPYhLgILyH0UOVMGolutoUr90X49L/5CRXfC3QEDF3aYE3zmEA7lECw
JstBLcjJ9DD9UUK/mo7AiJoyddz3odUpcgs/UbrIgcxLox0r1SSGxMlHsvwRPRQgrYFQzfqeuPb7
KJiqLFm3XVMi/ak8JhX0Xi1vGJ+ncPb+/dpdYtF7LIjwtp6BJVg7q/G1qDuKkGwzhO1/wEG9DA8U
pD/RKXRtE0R+NH0J4SdxJJv36DLviCa00h9LB0X0omvF8208xtXMkvDmhOw5pitEmpWrmNJ4wQwe
QleOGTZlfMhHXuKPsZWvIKjoOHRqbc0WzokRfKOJInkWNA+7of0PoR6sKRiZxC0Mo7DUyoWxKZXz
upXV5leDifgpeEyE37dXS1pD3Lcz7wKEcoM8jLQWTaeNXRtfdSQxhfTAWyFuJelZyXzNBMXfYI/d
XW/56Jq/jc7IjGMh8YYD0T16iel9tYDVqEBjGp4IegvJiM3YolsyvEuR3I2cduCRqbFONdDEovcO
uRCc8OvfL061fACVyNysLl+N2yBRfWmafqBHZF+Gw0FVwTmwqFtNGV9uW8nyyJWOCqqVaMVDqLyG
rYJQSPUWViZT63dyeYcp3X8f9dchtX8gqECYDUmu6KuraGJ8P4j5QwIm9A4THLctYTk+vpaE6IT7
pUbzUCIXly5GX+DdCKWPpVw8uVq2Vj5zYAyWX+BFh9uNBpFmjIFfr1htIMMsq2Vj95FUlySz8MFI
Ax4fR8zTRvOGSNM9c6inR7Ovhrsqy1Ink+sA/5OAH0liMe5miGJFrQyF4K42SDeBPVLUGmG2myhJ
z5qQKUcBCV13LLPgJHdJNJFAFKdDMBjLTkWn8Ou0yAmmzq2gfu0CK3fNSALdBWYF4sPYNsu9pY7V
U5tYy24AD5YzdNViEuSBDIyxLtBPQwKoShIwnSq5RkIkaz4ULQsHF0p74NIoJMsJpyg4Qxejxjkp
G6OXqVNha5U6+Eo9gZ5dxpAMSkTRuRmU2BOlOtgKRbBNS0HeGoLmStWieEVlzN4yVhba7qz5BFKP
BdMYgnrQarweSZT1Ze4qRSreK5MOUo18UpXNvLTLy9zoUk5GI6nOyoJ6P8mmqAOPflJkrqlFw9OU
TZLf13n6LoSxBNXlWEcPFa5NAefqzXrDoz8MFwoEOoy50g9q2RLaIjNw4xPBf3qIg7q668em24Lo
Rn1Bq16QkKboJ6cSJvNOMvukIFMy87RY2ec80knIViBG0POe9TAndVetbznklIb+TwNaJVVzp+DP
7X3Ew6GCblMWeaVgGsmW5Myz9BqEyMFLkpm70Voi+3/DovZSmNdzmxlIw2hW8EvHO4qEaCJqm8wk
Y2k83AZjhbrLz0gZlqGAV40aPiMMOUyp8ZAWvX8bghXE1wkUpK+grQ56quvYMOLNCJlHrF1hSvbS
g3yuxGBIBAIqiLP8KjH4EiTmttJ5tWLW3QxEI0jL4T0CtXPqYm1ZozAo6x2wkA6QGy6FkMjIbSbZ
BnVAznZg+cclFpWfy/tkyo0By1gZNQhA+iz3BF186rK6eUBzt8I5PVhwGPz+x+2p02MGM0mNSdH1
Kpg6EKtv9NSt5Kcg4tnF+naXQNS3KyHenPUqgFKMDhn9hC79hojWy6KgtBOn57ypyNzWnITWd/PA
PbmWj2TsazAbUDtAjA3ZMEvUiCYzfzWrbtjIsYkJ56VCAjuYm+1tB/1+SAIODAJQIkXBChx+1w4K
3tDYrC3kU8QE50Ffp4UbSDKuVZ367/c2mO5UtJsg+4lUHd2qHOM0sSKxqW1JqfyoKdxiGLZTbGxA
xca5jH7f2YDS9DWvtCop0lUkNGQYQ9sCygSdb25MfmS0nGOftXBo+kCrOl6UaDCl7rtBJIi1rhQ1
CIMziYAy5NOIhN6RF+P37S/EOG2QJjHQfG+A/G19bV1/IgywSVXVjJgrHwpbFfv9kCG/OgTbSjR8
5PLuUrneSWnlSYH5ycFerbi+cGPiG6fYOgmNT0f3nEhD2SeRsdS2HMxuFyxu2WVbKR88vW6Oox5t
1wRbDkmGPNcgBh4lnFX+HseAD1YvHHAaEki0enbTF51SK2JtV6MOsj2k5mxlHO7CCSRYagI+dtHo
eZSzrC97gamtuYSLi3cvDHDKQartKHKs3vgh6ikpMuTJbq8ta6NDcQVzfMizKBivuIZByITUUCDX
EGe2fHGcPmoM8WtLs0EC37sNxcjOY1AERWmoW6+PCZoZKm6sTF00pYYqg2wXhYXkteqEBeqqMfoN
xYiYfe3kw0saivYw8GQSufCUqeaUK2FYA77tJ8PN8zIgaoweiEqtD1GMW644KKcpFGZSJ+EvQ0sO
gdn84qzB9xQQ1kBa1WFRJcBTm9qwMSjSDWvUaht8qWddS0YyNuDCDOqf0izvkkDxe7Qj9pEF4u/R
4LAosD72qrGD9zHej0jOXH/sAolaSOAYSFur+nFsp4cqXB6EEH0oi/V+21CW+15AfYWTC/edQbiS
YtAJUF0Fva65yE/JoEe23qgBZ3eqjOhgYlQCdT+sK4pn11bJc2cqIRgybXSBu0pdvY+q9nHbmq/5
WToCWRiVM/Dy1tFLRX22vNPiZU5laEKa21p1xHq/zJ99uskyhRTtW9Tpez18nqttMD3W0mdiQVgl
OwqVly8bo/DV2dYWtwp9rfJGHtXB96+KEWwUWJH7QlEFdYxr+0HpEqrlAH1jqXZkaSE9kjiz/JFY
D7cXgYmDnhpc9NHOjZP6GmeyBmVovkSbs4Bo80pn2JNM2amF/q/v37AIJiHoY+5WogUGIqSxg3EV
BZ6XgnTLg6G+zcFpyn/eNui748hYMSRTTFQuTJmGsVYuHDMAT3w3ZjpEgDvdDgIuvSBr2bATwOMh
oToo0w2ubS+garzKMQ3VlO0tJOmPZSPrjjxGL+E88ohxvm88kPtjeg1nNWivvuUOJdTVpgVvQbuB
itDU9b4GmhK9NPx/v3YWFNXXlAMqP/STIqo6Jc0KCMdMxiYPPuXs7fa/vwbj6w0HM8B6BlvWURG6
iQlK98iM5wM6EDVHqUiAyWvk41HJJom6VXvO7YblCZdo698vopUkBbGSpUCLR81dkNPVM8O5bdC6
C78ZZOKuhiQQWEnoXVpbCqqa5QRxlV65EzLTlcp3a3ow5BcZ4wtE63/hBc+j5roN+k15R8nMWte6
EdqswqbtvUjzZ3QSTbkf67ENWR5S8YR3GO4nKxaaslZ6N0yfUsHIxMCHNUD3z67QJmEtnrCITspV
MGWggNINpRRk/NGJTKd5g2ksZ4wd16CxzB29nGzDFOxwSWx5Tl7nRH8ayhekq5w0uEdn7McsVnuI
w6KQ7NQyV5RW/v5lr37M+vcL52lHiIME6x3csu6FBWG+c8MwdlIcgaQzX4u+3A9p7VqL4GbjcZpm
ThhjLAbG9ZDvxuGH2WW6+QD1YDVKygn9fKH5hHdbCBoL9N+lbca7wX2/B0N3BSRPoNOxTPDqUSdA
CQr7WFBD9AbMKprDBMzoV4t4ro3wQ9P7E4QsDU4VidE7hXchuBcw0AnWMgwgXC+uZDWFORpILxUH
+ccCCoLY/XhPnA6KJakdeY0rkwLEVs8j0cg9L/nN6OFEPRAiWKiegt4e/naNrppCpMnj2rMClseG
hHfFeQGso7nhcbCVFwXDg350lz9tUiJ4twMGo0sCn1O24OM4NJC7oVY7xFtDUEpkoeRjdVCIuTO3
qf1avpXb1OPRubDBIG+zygXgiUcTiExK0Ktxh3UWHtGbvbHslX42RzN2YZcbLpUFY8toUA76B42K
t1FmhItuwbTa1XfhTiDRKXNiyNee3tV9wXu+Md6uWMkLOMqJDCurJWmAcfN941QDgcoDMUBY4EMO
inN1YRSHrrHW68BFNNClBFv1q7Nq17u/pn3q92/1m46eRsGbTry733dFbFTsLk2jPFRSoRFirKZ1
b5hr/GnsMeK4K/FCJxUJHzu/eb7nlfIYzezXmNRDqlAVc5QgTGeb9/kGRSf0rs92dLCIp+SkRqOz
6k0+SA5Fr/BfOJtiTTxRxyiqySIekKD+Vb4VhkbUNdq5Abb0YX2mP73gKNsgyfBwsC67csv9nIyQ
d4VHeaoW92JarZ9TPeKdfxqhYJFgrWs79BdkM0+jg8moo2nzRjYZJ/cVLuWyHXSRcqEGbm9XHjTS
fj1ovijy3ZVtH6pnGFLDIBEd4TJJriLJQqm53cl+/zs/KmhVFwgmk+3GHX7G25/Rrt+D/4PzHdd1
+/4d/+JSPmQVipKoyUoR9Jb+RGoDDFUHlGxdyZ7cIiPP9zzWYiYgpqTAGoQyJgp/1/tS6xStkFfH
GYXloBvivitq97ZRCjOsXWBQzjIs6DcuYhwXK2GQdWjdk7Sd7dPDW+AE3uRAW+tO3h7j5986md9H
JyKh50f72FHvrKdn3vzF6iHfVhgFIhMlwZUGlbqJjbEWm4ksY6eUT9X8kEHujrc7GE8bpP1w28OM
K8q09J120cy0DlKtsVGEc5CeXifa1eAYDryjkAkE1SzkbNciKp1JFcpEKtNCRU9nhCGWeAMl23eV
aPc6yoYjaR1Ug4jhLOeex2bKPDpwxcTzGi2LGAWg9mGk1n3dzmKDwanB3FRncC7Zrn4S/FjkGMm0
8QJp/fvFwRGjH0fKJyDV7qDaYG8jBU8YjAkBImkkMkHcotN7IO6zAVO2+F718ByBPCtQNnW8NXk3
FyaMgSI06qa4TNB3iaZAwnqY4XmhcNCLB7neLLE9F5vbu415DCGNhd2MYubayn+9YKmZq21g6Dj6
PiZnxLRL6hsuxIa25iHKyOJ2u4jcjaTcBEdjK3P4Z1m7C+8OdE6LSAmBkewa3JqjaqoNeKRh9udZ
Nzd9Z3nxyKNKYBv5F0eh0sD5IuV1PwFn3sm5Myh2BUZXW/IRIx9G33IXDUoxLqx0I9TtbWt2ZQdC
N5ylXq+adCxBmVlfExgo5NFPjL6IIykt4Tj6sf0Jxic8ug4xtB/mD8NrNtFPZSHKj8YNn8RNZlcf
sWfx5NCYPoUXB+Y2LA3k9lT4TkM1l6MZvyBftuN0bwQYnoSyFzQSb5vKw6FC+JzX5lxGwAlyxYtA
BwgPe+6THLzNM6c8xDri12Tw/zeJCi1xqimJ2QNqFpqjLgXeqFlOifYoWRpeGv0jayqvkjgPKub9
9BKV2jVCVyjL0AB1GaAJjnk8+fcskbrGe7FEP9G2jFzUMrpOtk0Z4lbu7eVlnMJgi8TUlraSj6F3
4XrbNLjzF0kRwJGMBFxEHWl5bRGMDwgiYkw1oaENGTe6oTtH+QnvJmGtOUdk1slivCfZI7eth7WO
SH9hPGw9GESIWV1bUskhmH/7uLXzDBzf1UndBp52FD87d3ArOzrK3Lm+76UDlJ8uEKkvZ8jzqrUI
xC+ycVs+j2erJT3WcNMonG3A+k6XWNSzYlgpJ8oVK67Bg2bYI5KJtz2BEUCvrKEugPLQLl0eAqGy
thqI+YXWKbgcyoy4dQVCRem8mvS+saLWFn39PnJ6N3GEzB2dx9k3Pm/bw7opoPsaYiaYLl6/EhWh
lrzNxKaELqT0ga8ikCUnOIgm0vj6cXnngMnfAzJudZjZAxQaK+iK6BTrdRVqGYZLfeskusse1NQ2
uMahZEoSH5eI23hMd7iAo1yvVipl1PICI5eD4rTJYEumcxuBlWq5sojyuDRQi0WRQSBo1M54r/pg
IUq8xljVcBzQbHWucr8+SSpSHuI/2hMHnWcg5Y1TOEIUqgB6b2Nmw03vfg2eaKPRzBEfy090hv++
Dch4dl1ZSzmmMPUiSACwoKN1jjMXE1iyQpI0IAVP4YyFpCMlCypqGb2O1mr5xbVSmSZEe7HE8He+
bzpUz5EC/Sxjp+PRpTLmSVdaw79IVESUBbleBBlI+jGBsOdO9zX3dD6JFak2Ewn9jOxkIvagIoaq
8e3lZNR2r7EpB12axpA7C9jl/UAkDJkHp9Qf3D+9QXiz5asrUHehKzMpR4UYlZyNUQX91x/FITp1
G+Eo3Lecyy3vq1H+2PU5aA5L2GPhFBslEM+isum0nTMuE2ftGCM869oZqEZDlh2VHMqgzujkWErr
1aDFa+0uRK5KJak7bZvNe+SVb9ZRfooe5n2CJEH6K505wYWVw7r6AZSxUV20jQWebNtEN2rYvNXg
4xbIXH6AEGsVbxk/VPVjae9QOVY09OHJUFjhLQL7q/5dBGpDgo0TyobiugjHZDvf6760N/1pr2/F
z3w7ELQ+eQME+wJP2jUk9gy/sCN/OlnkxdjyeBtZwejig9CUPnXe9OI847csVgfSk3u15DSvfWV1
vvmwgvF5TOeCm0unPnnaxPUSi01rD0hL4AoDldb+LsIdJoyQFVU3sdNvlrPI5WVgpZkxp/sXmPrU
hQAa0XYC8AKSrq2It65oL9iu9Rrj44rw6LlYt8FLPOqzCmJZpE0OvE6C2CAqF01AZAmU9pZ7OwKt
/9CNFaVFFE1hbvvUxDcTZ9uQ7DbYq/FuLZCjOK6pnhJ93MZjsJhg1/5dSbojAa1eSTJAqNn+Ee5Q
avuNEwS7drFx6XVEED6YvDjBs3C9klwcJGUpSEOow8I+2RSV06io+3i5ZksCqfI/YH69bSDrfnhp
H3WdMjUx1bRu9ZSedKIzNb/C7nwbgnllu8SgzkYN0/C9JgEjOYh2/zt4yvbCj4Tod8p/KItefS3q
bGw78Gh1Ehavw4jr9JJLd1AX4VjD8XWDOgMzXe3C/7diXrSNbHlXOLmPPqIOHpFuW68h40Z+VR9u
w35lc757/krxh64hjIJSH0qrwTCrGzDNetR3xl55tZA9bsl5QC5GJaJX2a+InHaG1K64ER3p/T+k
m7C2f38A9RXHOknjIsZXlCQMwh760I1A6pNwlpcZlFEChHQ52i2VL5KdC/dvu9IQFuQC7QnzlXi6
EFB33l5J5pPyiy4B1mDMm+55iKwpE3sThug+6mJ28hlFYIaIz4KTuZk/bkOHA8h6Hl0CUivXJ2YS
RFCgtLUvZvuRvL7LpH2cN+WG18bMdhPMD62fajWO3gE1UnkNOCjs0hUDV3d7NyWiPRF126FiT/RV
ZPMcnD+qh9DtULxKDwoU1ThLzPiI4IkwpZWNVcYwMJVNS9MmyGoZvGg6itcEZVdn0MBAcntZGVcJ
CBWBGQ1kbMhE0Mky1UgxyWKpKBHVjSPofpO+oSV3GXJS9aeo4HxElknoyEJBHtP0a6X4OizXmaov
TYTuNz0Tl0e9q59nfNJ/n+1EC9NfEOrY7ruhKMsMjYNjDEIcVd51uornir751ytniUgZr93Ma5sx
dVrXSSAlxRDhlEayz6sHAzKaqVWRoihPdWOZD4Fa109xVmscYMbZhoY23IPQ2IDuBto5uyEKelPI
MXApbkMIZVnnBjfA5FinP9rOTtP723YybvdXcFSkVkOYb6iAazAG3IOAUqjcBGMSKSRO8CVvgzEc
xAIDHPrBwKWHphxq42F6perztcK31NshT8GaxOuAYRw8VwiUOUaWaVWEaTG7qSQiFandJg9qfoQO
OsfXWet2aQrl69GIyJImANLF+xaSeUVYuUu9l8qcdGCXub1uPKson6/0Zp5K0NXZ/SLUpzxKJ7eH
TPZ9tVj3oNKVObatn4E6RrHB1g5ssESvh8z1Pp7zXq2gWA0iCuu+yLeQ+eTm0FnLh+QrooSKwPSN
E3mo0ymfZUw8tuU51sjYb0bMrsyPQ8G5EzAY59Azc4FErd0URBK0E4A0+xDe+rN43f7XgrqF4WoP
6mN4rnwVIzP+7Q+2/qP0Cl6CUisYyAHm4FKAmskmR3gSzyBVVntnjh4i3tQba1P9xUIO7vprmf2Q
FFEJrG56jMedySsls97E6BFfD0o0p0LxhkqUh4WxgJdEwa49laYtuvlx9Cfc5TQ8KHA2YqoTSjO4
49ec+gDLDS9x5WvD5jCakDMFbgw1H9F4TYLMEQUOCCtds7I6QCzUQPkOFAHXKGMX1QvyY4gYoRNM
TtbmTqiTVnyRu7cOg5TToajuF+vPbQdh2/YPKv1Gy5d0gDg0bDPLzyrTXuUG+uVt8fa/oVBfDrOx
EGYdYRuem35a4RKelTvFFDjxguXtoLBce9LRkY7BnOslDFZCx1CFMYb4p8w2Y/6wYPJyaCCFiYX8
ddsm5oa+RKNCvBypUpfGQMMkif5j7lNtnxqZ0KE9N1hscI8q7oStd+6kULO1oi0PxtTNW8wKta4I
wj57yoZ2GyW57owNhN26tPq8/RNZlVJ06IP7CeMlIviEqXWPS6WYcx0MA0squ0P32uPx3Ueyk4AN
Yqw/wElF6qG3pwqjX+Jw7JRZJWONjFf/vpjnDOKcgqTuUDU6aWLgVFbDOU+Ya3j5A6mthWlqAyUx
/ED9OHnJefTDTYYXmgqtkY36mG+LXYSo5aMZ+PbKsGLVJS71QBsjA2PeCWoCZfraqcf8PyRErxZ+
xb94GZVqoqaqilgoI2Qo6BnsBseIdklyDgboc3GqpqxNfGkN5fdFNQiJjAElu4bSWbPmzV806+X2
irGO/ksMytv13lzGusKKCZmXpE8K8jepI/Moz1npB0w4gHsKM20WJkuoDxNWYz7lX1QO8ssYGnZT
bxupIyUyipoP2RkV7QQ1L+nBsu0SlPparaXUZqCtRBzDc5Y+aRley0ed9yphnl84t1YaK0yno+H9
2ilU9LLE8yIhwjvYeItzav3YcPG13OoYuCZyfiNRH3hlS5ZzgNrRQEEMs3ro8rpGjY1+yGUTzjFW
qRvXqMC10FMu9Lvb/sGKvZcw1E42czMQ0xr+EXX+UjrY02RYFtCBQJwFZCAqb9iY7SkXdlGeIjR6
O4pfDjlD9SbF5Bym0/BSOuRKAu1o0bAzJTqV4P226oFzreKtKeUwchQooSJiTQPxPu7f095vJs60
MetiermelLMIslEuIpRn7HjKHgZTJmCO9FujeWqiwUUnEefzsXKn1iUetb/RINCZAfikbOXRUXeZ
Z7wplhM8tt5iz1vUF72WR8/BisEGJAvRzA2aqW+jwCiMaXEbAFHPhN9zMv4qMtW57ZSspL51iUFZ
VS6SmFoCvFL02wfTHt1hL6GAURB1ExwGuwfTsrhHJ9TDbVymfyh4rkOrSEVfGbXnxjAY8lHBfSeu
zdc4yDdSqR/NSOOZt/o4fb3H+/UfHGrTSVpp1k0GnCiPn9v6GeJLWx2sgK08g3YRzCOCLw/9YxtD
zmRsSdXFtjlnz//eWMwirLObuLyiD+k6wChxpnYj1HIgwHse07vMeBJFznoyv+Mlxhp9Ls5TCP1O
7VAAw5DtaY+h6gfBjl19OyZkue+3wy73Mn96lz4Dzr5gfUkM3cFNMZ0qY9r7GngwM/AP5rjkaUvr
BUMak7KtSB4EnGzSl+rR9adEv7GO9hy8AeR19PgaaIYUzKxPI4SfHnXQkUsfwilA2LTDuwgyV6Mj
OZgG8MWtCWLimahv6LXemR/iR/RiejHHrxgTJuuPMUE6AO68dSr3+sd0sRHqSwSlJNHXvBLv1S1U
xkHR60l3GBVOSOiqTntQfoPFJSOFn/j6M+88+b7w1z9hjR4XXxzzenMTa1Al6ZOdJbsyWhh5j+Pv
xz4gMCKKKcdV4Iv+tnmrSrVYrlZWn33zx1IHUFM+6sOf2/vjeyS/hqF8N0VTQyTWgMnAJz38EsEZ
VR5LeSKzyKMzZuyTFQtvZDwhoQhIj2+mSzotUQCscIIAcf+5qPq+k3+iCGLr4POX9NHGBEFJpPR3
p8eOMQ9HS2udpUErf2KC+uQ8henTbfsZJ/X1j6KCsNpiuwxgurTxDHX7tHUFtNLP2zl2FP1tqTem
eKf0HNDVPb5tJzB6oj1ZxmLQ20lsrLkE1x4eY6Z4n+b6I18t+/uNB2ZdQFBmKVEqTHMN1Q+5UNwm
AW2wL6aOUIXbWdhFRU9uLyNzQ1zAUZGo7a1OiFrAKbFIRsxlRllLFrXmwDC99QKG8tZRr6SpD7Bw
eiptwtYrE9SnlHVCElNC2/9gEuhGEGXAzmnR7WHhOETJUMExVv5ordaJ2rmgIbgNwnQ/KD6KIJHG
WSzSVJY65Oy6KYdFjfQnQqsWcr14vcSBLWhgRwRxrE5keXMblOV+FlpKMWuMsgropK+jl7FMem1q
+FgVuMW7RrnLxoZzMrGi1yUEdfYLNdho6hhmCdBpEDAsliD3C6mg6vm2KSyHuMShzoK4TrGqFXAK
I8Xb4YTsxYK5hqh0Ox6PHw9qXdWLmF/LpZS2KqBSGQT/JqkaGf3ydtMdsvjjtlUMNQwo4F18oXW7
XWA1RarPuQg5TmHTz6STiXkETZhr2fIJg7F27mQg/Zfcxd+Zp+jhObGfQ4d3f2NFkMvfQEUQ9LSM
vditngm54Lxwx6X0RjR9aNJeCB1B+LxtMyuCXMJREaQGe8pcmoDDJNmTIEObNsHIal0hKXQbiOma
aw8NWj+xxDR1kYQUkiL0fWertbcoh0o9muHPhectzNW7QKEilWXFWY6pXsij5f5oDhtB0Egc7Kc2
dyvzHPbebaMYvXzwmAs8KkFb1HUFQkFYVc7E/GOEJH9THLDhvWo5CQdShbbwgj6TjXxXex2G8MLH
2z+A+fnA548+7pVvhz7SBkUTpmiGvUICoaIwtmPV1nkUtczAdQFCuWQ465HwtagB+iFF+TXueQeM
tAYm+mhGiz8yEijAyRLdjb6k4HuZAqxjIZzq8lyE703oG9NHrH42w0lPdnp1DAU/FZ/+w/pd4FLR
JQAPSBqtO75dQkeCcrlm4EbEY09fveCWdVRcEZohH5YAKHVxp5a/1fkgI3uJ0nBYFQTz526p/2sG
G/jlhV3UJ5vKqgbX/uoX7c5K3uPhGLbvGu+sZuzpta0aJCfogceNmToGBqRaFmjT4kSDWnJiKF6G
YmNqngYp5twKGHkyQFxAUR8qTDN5NAo8hSZ0rT5KA1k28RGC4Ef13DQk34LKZW+9S5zOJ0Y4QR0V
2WZkHVGm++pEuTgQKmg/KOEI/emuOprBRCD/ClpAokolqhZuX3LyO4zdfAVHGdkpY2aMKeAq+ZAL
D1KykYSH2w7P6B9fdc7+mkT54qRXo1mLwGi0hxGaUw2YpI595gxFYQexKw1/OtVrzL1o3jfDXivO
bXxqQ6dHYIs4q8t6UuK3fFHiYzDEoNsJpFbUhGWETnTlhHfKqceXLX+q9kN8GA7dJnrovVwgwSY9
FHc62UXPLU98inG5uPoB1DYpAgH1rRQ/YAq8YPKqyIms98G6qyKeiDPXVuqgbWoxzmINUEro1MlG
BG0rUT8j73d6+Ei85LWUnHgbnkdSHCB/+FT5P3mtRTxjqbPRNMvJqC18+T53RtVRwQXX5G4c/lCS
l9tOxkOiTsXMKOeu0GEr+JyGYF9nuzl7aOfHIOYdHOuOoCLr5QekW4BVcF2pSQOkRj406o8u5Vyo
GRVYTGaq6NgDpYa5knlcXwlbtZIDddVQn6eTFpwwSDRlXq14S7GfJwfGKWFkL6rGuS198clRhmFy
H5sCDMUYxaYfC1HYtlU2oeYFeninQXybJpA++gmEeuXRzcCSm6RQjdc3ebUPh6MQ7WskD7S9rtyN
2ps+3qPVj8gzaMpDPw2cpBzcpSWjuE8XbywdY8HLRyGzuk3MYN8H0Do0QZkJ8c2uEOx2ehmiCsNt
P+Xez3LdNvKZVOl+bk5GJ3pTZFt4MIUyiXkRkOE5oMZFZxMYmVQQiFEnChIy6J9dNNwDEAHRhlxa
xzS1oT1ba41z20kZsf0Kigq25aguXSavUPEh1p02AlchhKUExwwdveJEdiYYRkJRxMJ/GM28dqNw
GUG0qgAsGywy5YsnCjrppDdhPJT9XVJ13m3jGCfzCvQPHhXY+nYGqZwEvFR4ETEppMhPYat7S+/e
xuHZRUU1CYQ+VauvdmkBydvcM+WPUvMV6EdXhrk1F14PFQMQlLHQREdHBPYHnYUU5MgMIJjTgybc
FcNqGy8/5u4oFPUpltx/P7ePJISMsUUkYFGQoI//vDBA+BdavS1rgT1XzzNq+JHujQXHOxjn/hUO
5YqVpERqC25Mu7BOU3rMpKd44IRkRqC8gqAcUFkUK0ZFs7e7QLVlZbR1lXNFYxoBGlckGBGu0Gpx
7eLyouhhEWGx1Kh/7YrFGarooUg4dwamHRcoq39c3MgGyRT0WAQKWBOJgvZi8J3fdmmeHVTET4TI
AvU8EOr8d1W7yoxcF9Kk/xMIPa6uaqUSYoOgzQKCdp22HU0VkZfTAsBZK7riZOboDFVLWCL22ika
ZAdDks5tO1jJZcxx/vPVv6g+Lr7HKo3YaSDyAW/Bcoz1gzanYDgHG+GsOFVcHPIOxYBoxGNcBEOh
4dYSxCYi6HwOBdFG0Q/Gxy7l1QnWT0Qdnlc/ijpFCjSddZaA1c37Z7N8rOe7MNxn7X4Ij1LqDv39
7UVgBNsruPU7XKxBEohDkcirT8ajP8QWEeLXTPaDlDOOxPue1B7uB8tsK2vdw2ly7pt6nxdPty3h
IVDHRlmHljmJQBjVt6Dw5U7i+D0r8Xq1VlSU0ONswaQR1irTxCczSRKCHhJQWVvzeRoE10pNb4pL
0rUPVpj+r+BU8IjCBXMZY4ANIT7lAfQLsMn7U76cW303JRYob/aFIHNQmc6IrBeOftQcvlUd2sYE
M74QDXaOiBUUbqwm6KeyjQmkoD/1B7H7ffsbsrxRgUI8lEjAt4GxhWtvNCe1rSYLeL01/MkbqN0j
F9ZLhSMq3AWVGRvtEota0LEDsUSdxphzPqA1sYEm6qH6aRyDx2f5ofkoee2QPNOo0GwGapZIUJi0
hw/xLn4xHtO7+XdtkWpvoLbtOtr2RbvnTn+sPap0NLkwkmaYrgw5C/+PtOtqblxnsr+IVSDB+Mqk
LAc5v7Bsz5gZzPHX7+HstzsSxBXr3p3HcZWaDTQajQ7nVAmk4nXqdD+YT1AO8gbQKYGZL0GwLWio
cDUCXcwzwnrIQqHTZsCVH5kVR4/6EjLk3CV3rtO0sWcuK1AiTCNFkJNSdAck8i7oQqsblhJES2I4
R9yIQUnTehKjEEvvthGya0tZ+5lxIIAI/DV4hXO/gz5oQzMJEYAuqK/Kt+iJ7UXwxmZv8ilSzXDB
Dc/eeecCOT8MyCDSxtMmVezF/9RM9aMGuJvghCtwoyum8DvfSU/oMDUekpfbZ3tpPSfzOds2+M2k
DEtIpvS7018kWpkFeb4tY1E9zoG0QywKZLIN9UDRc/khmvUu3CrMbjqolL2N2/4+tpUc/O/60nN7
waEonEPBra2CexeyURdHW5p4J6MQb6pAM/Cdd4K2Am0hRprpcVKBly8pE7jxHwSwyyX1hjQ08lrE
QHMe4m1/lybbOHISagNjwQ6j01AcmLdumlUx2EJxjOLVwnJPR/rSvUwfgDEAzBugMM2/aMZ+9I2E
yZgL7EozbtHqmivWQEzsLYDIIkxZB6ozek6aOwuSZ7iQLkVzJyfTfT1EwwAwUNUd+irrMgVM0zru
NmF8EIy7NNuXxVtGV6X2YihmK4WmkDmU/BbFTxVvFMUkffxgTOA4PnFo7YTdQS+89djGlgb2VepK
wlualbaRR2YFPMm6/OgDYtX1nQ/AajlfUwm0lv6mlTF1ifRFta9G0IPoHzowYIVatvrBFaV1BKzY
dKMU20xgTtFtmLDyoo3KRrNGF62+UodV2Z7i/uDROwW8KX7k2yn75Yc7H9x9KqKKFM2H430S3THJ
ViUXXZ05sBbYXZRuosElNeJV9pJifsBbR9paN16y/AF8fBZlu2R4SMD3JMY2+JK04qTXbhpTEJft
FXUb+Q9qtheAEqa9Gij4j/u43GU0wTjWRsse03jFqk+ve0LdhBknrV1nqqkNq5jeMZwf0gKFK/yu
ZPRH3nWj22qSEwJsP30j1XumhRZKIiaColg9BLoli88sOgnZJx0q2wACAAKWWvWxXEDRK+RtJdhG
+C1liiX772Q4ptGdkAO9GIUUqcWkh+7C/Kwoe/YKIFG7Y/1Tgw7D2BPvDmmstnrW46+u7Myg2LcA
WK7ZDlDszOituHV92alItRGaYl/74DiX7hLamSTTV3r8hm4hNw2d1FiqO81U1wAoh9ZYjAgSlIV4
9JZU8b1SCZqpGccSN9qmdGtg04Rmsq8w62ySe3rQnksHFnbCCOSwELjNicegrigDfwl98mj4unQN
RaKAOlaC+Gif2JLVWbHF7kqAS5qvJ3Xv22z7jcLRa+UsDZfMDIEiRX8mmTuYajaoWolL7U97kOdI
28IcX/3CTBG6Wo+aox1yp9oP62Cj2bkdrYTeJLZvL90Ek7flXNPFZ0zX0dl1E7RVVvsdPkOa8F4g
2rPVFZxxB7CLZ2bihrO1fWy+Gb9ue6brKOhSfe6aa/NYH4iGelnv20H6kUtOledmQ5f0m77/ln7c
TUfitCs0BfWr1EyPskV3gRtDz8JuV7Xj7ap1Yy2llGYKWZe6cTdcGoAzoNaxpulLYQYb5hYyUDOQ
f7Q/68MRrIhWtxA2L2nJRc0JLQFAP5mxZmypsvL6IxXWtzds7hY9sxQMp3KWAgxvNS4hI1L9L6Ks
R8I2eVSZVfeJipNtJP1n3Ukm4OpjE2wh1gDm1i5sH+J46YX5B87w/95UFO0uP8UwEik3ppI8gsEH
8LWDxW4T2fHRs7/iVW+Pj7jVTJRZzMrVTdBPurXV2VslMk+31+TKiEGfJEtomfwDqKzynf2dEAwJ
kTyEUUPpShhXLeBcK+2wOB9xtb8Q9AfbGNMRcOF8btlIxiRXwdCCxBswD1Vm5oJDJfe2Ntc7zEnh
zqTU0jHp0TRslaGpY3oK8ZmZRSu29k7ZhlqsNzMUr5YwlJd0404ow+iH5hdRZwnZQx095YrbidZt
zaafuLAXTjHuQCJjKVSkgWJCRMgmiYv0VRLAeOmAST47aE2U/AggTVvIY85ZB0DogeejqgCd5R96
MahdxXZMOpQDVwSIggSjLeVOom+3lbsepvqj3V853ENvlCUwnqCR3jIQ19li76orfyu9C4bl7/UT
e8x3yiHeKFalLd2e0+14ta6AuUKvJYjtQEt1eQ59bTQ6I4yBBL3BqdtoxHzF+IdDV9UmchClLQEX
X78DJ1XPBHIb2fhFE5YNBKqHeh8iM7wyLOVB++iAsh1s9eNiOuIqMcAJ5ByroAys0wIILBTAA4HV
EZA5ZolIzWVWtQTJcF24v5T2J7N2dhk3LMnagUBab4t3+qr9zhKzAoypNb3PxpV6VyEwCqz6E9Y0
rJfurdmDiLcAKEbIhD0w/f1M+iBmGZPGtENjFVpa23U3ZbEUdcloZo8F+JXBTYxOc8A0XIpRa13L
DSwrgq3mp1kRS3WEfbHNv7x7zQFD3HhM73237hZ8wLztYCwDpYsp1OMvDQyyNb6qQy4KS9/yAxrr
Xc9OvqQnDG1axV3ztXAsp2N3dTjO5E1/P1tORZCSOggyoPFK6GSpaxP9p1a4qjB70gGVCK+/hZW9
7j+YzOdM4nRczyRqjZeoqQAN9Q8fzF3IU7vMFVqAB4JXDKwNdwMQrYRNBCyrH/CEfORbYb/EZzCF
rVdaYxYXoKMGVprvASyTvNIzOjmjZC+LP/oSPc28kmcCOBeAzrIu9Wv48rpX0eWdmYUcWRHRH8Hv
Co+TG+h3QSm/TMxokJGCDkyvR5G7C9Z+HoHpUDFBBws6luKuA41zrFNT7MqTroAuOhfCpQfGdZg/
7cnZ53IOpI2BC06k6XZTN+pH9zmameoGp3z9mAOsVP9O3bGzoy3d9pao2r012Kd/3AFz+QkGF7hR
Qe7LRMGKAS+4IB9C86CHIO96BYXeggXObv4E5jhlOfCY44521CpFGFXwXyNqXWzMj31PVgvHatZ9
YOwIPNLixMDFGXnPNDxPJ48MMCwFaIDH5ugqO5oCRr42/SdlC6IH9Ei6pXtb8JJc7r0WeWVMwxpy
jVDayPm4R5Xa8rPBCZbwzOZX8a+GnB9uo0EZax+SdOM1DF/k0LmtyXRC+COKLhe0vKB5AEErFz1r
VR74nV/AJH1lVSHp4d2DfaljK5Elx3Sp3WNOm3NpnBtM1XwMqgTSBuO18d2sXup5WhLAGYSqhUov
TgJU/SSLv8DPenu5JqO9Wq4JIh6vHzTq8LTvojRQqrZlZ7XaV6XYWb2qQhfTLIa/dEPNavJXks4d
1KwHwLIWQ1JISQtWxAAZ5zg6pP4v34tdX6JoLk1qm7XGaxcyYEKx+oW0mGZQ9OzoJdWCxV937MJx
AAMItD8ToSraui/vk8GXC9oyfE/8AzAbw67RVFQBdPaIJiUkRGqy8IqdO2KA3cQ8IXDV0UHDuQ85
pLIeFFVn+R6gSrR9TlNM1zhZZd/e0cnnXuzoZI9n45OcXrKWimFHpuG+AR2JXoCO6sqJEnkvqP4W
kOuOgt65DIOTt8VexVec2Gn7z67nNpaUHisKbKOSmoDBM3MR3Jvq5raUJeU470FD5HNaA1LKxNKh
Rv8M7ndKwRr4mcQ7D9xft+VdbRqn1fT3M61IpsZFoE3yZCdA8ihAh8srWQIImJWiyOjUoQAYx3v7
UgpLApIOE64So3vSrxTf7poDFd9u6zKTuYFlnInhtmgYMTeYTmLkw/imNSb9AsKdcAy39au6qR/y
R9U3xd9L+CUzHYgQCzaPiXlmKudyhh/6WgWyMqxhmL2UMnrutuWPptqadNcCiD6x+/ZzWOqBuXJr
076dyeTiKL+uqDbkkIkHYxz99EpjdsOrER3rYGk88erCgSiQU2AqDxUY8P5x6mVBrQF3FOPKin4o
2aEJDqV8V+cvdHwA6+3tLZwzlHNZnFqNJIxDk0GWnAQmqiq5Z8tZbgrdwjFb0mk6hmdmH4pymKnB
NILdoLe/180i+xWi7oC2FFOFbwZwxsK1vaAZX6MeO78pSn9axfwu839r7XM4Rqax1O4zZxfw9gSc
o1RSrvBwS5aQTtBAiqBMc1/JUe22I64Yr95J+er2Xs05xHNR3F71ctJn4OyCQ4wwG/tJtI3i//7/
ieC2iWVgNAb8ElAwxN6SgB+ZfxfAjrotZHZn/i4ZD6ZkVHKceuJkc2EjOxFhJeZMEJuG4F+4Ew1v
iYln1vYQJwBpDg31wN66tD21znWwpk6T9730MkaRb41qb5fdsCMJQ4mNviKLuBCczOo4sZ0DtuEP
6OelTEMORL/swFYxFfvi6SLBIyuwE/n0L9YSMCkqBX462qM53fxMLBEgaKVlsA6ZOisaMssQfCsf
Foxv+iE+CIA3x1gLWHUnJtJLhcBPE1XViEUs2s8qBxktNWm26tE7VtqUOWK/IG/2XJ3Jmxb4zGGk
OfM7qYc8aVyDqIlKtl+/a+KB5QtzQTM1LbjbCYUQ6HngF+FBzEsp7ODZsYTdwTh2zBJf43WOUZpy
mzwDjlkwfQwheI7322jW8dcSBO3sZXYunjvVtAoqYkziWzc7NgkYxE32BTThVWhX6yD7x3aJYFEU
MUcM1mINAyaXyyqlgpjUeHRamQiYFKerD95oD9Lmn1olpFAR+aoJPVLTuSdTKseKNIzgmMBYR6/s
wW9d9rawhLV0nSxAdCMDVhfIC0SV0Px8qczQiWOftijWD+CBDFETFMwK6Ov0KG0NF2D02aqigBGO
UFXaahuQpVUWKNOWSpPXloqvAO6oQQChAv5LfkllI0rFBr+dlHYw2gIe2bkbZPd5uWCp0w9dHsFL
QdyR6HQ/AKkU1O3ptw+iPWBlVV+3N24GX+NSxqTs2bFTW6LXQgxlyEO9BzLsRnfpqsWyhla9blx/
FVi5gxo+YHYFO3KUDVnpjnxYQoaZiSxRI5eQeiQTViLQFy+/Qx5GryO9Xln+S/mtOiLgPO6Qp0cn
keawdfSqHMTtEqvSdcoT9nQulDuKoWL0oTQJrb8HDGBpyEOW+xA4w5UrfJTHYX17sef281wcZ76i
HpNAaCEuGvaV+KNO+euF8G5pHfkoqMklqahGyHjJN/pBM9MHwRRRr9+/GtvwVB/Ew8P/Syk+W9Ib
TVxLk0Bp2ETKhpKVsBTZXV9FF9ukSJe2MaSZ5nkJRGgn+orw0UYH3dNyH5R0Vcy4NAd+8qbHJGfU
DNP+bEpggezRwyO6iSs/4Sw42WZwQR6sO2iuAT+JF7pLLIzSddxyqSf3uvJV35OryRw7jHEEe/lY
u9E7xtO29a5/bNcT1LWGs0g24eb4099Ld5I9OuGXB0NdqiQtrgXn5NCCGVGvxrf4L40Dos995KJ3
l7mGE++jr+otfxFW0fEUHDorWi29vWb67y5XgvN8hjIoSjztxLBVHW+lJ6axGxxxLZq/94Ak+I7f
hQd9bSwcnml9eX+r/cH1ASikBPyNSzvLhQLQMyJK81pIVkkNEhw/W8AzmnMB5yI4j+PTiPTjABGd
0K7z3F+HOC1FszRNM3dF4XICfA/IKCeeqUtNNJrUdVYjGs065TMOUuRTUq0/gK3usUPHsssUaeEi
mTujmoza2ASajrE1zrfJg6cDOnJ674GFJvGPo6Gu2tYJxk0QUHS9mekSMvZ1xI3b969Efn7EKxQy
NO30Ospe/Kxw0DP50TJvP6ptsBBEzR1MpD2IMbVAITHMGYbU6HHoTQ8KNEntYr9+VFMgXgmF+tR3
3mNDWjtTh+fbfnX2DJwL5UylIkVRpgRxIgiw79u8s9VU/9aj0TK0j0HTLEAdoIsPRyMbBLTgVUfN
ICuiPZPEs4HZtGWK5uax/3j7s2YN+GwpuH0uQPTmeSm+SqxH12vKY9/lVhYUC9rPrjhCLFSGKF5U
fIwu62HT6D3OSdp/qLVsyhjjJBHAvO/Hfl1pgnlbq9nzAm5QYOMqeBnwtc+alCOJdGiVpO81Za4u
Fg/p+MNausuVJT8/q9uZMO46KwzV1zCWBJREQHLoLF7H1YYYlhrsqnoj6sGCV5vdsTNxnC8ofeCF
lSWWcvQ8ACR1ToRG9D5cAmpe0oq7vBpBJULr4Yz0mM8V6GcQ2gL5FKPXVt9pS5Ats2f/TKdJ57Oo
te2N0giB+mhlqNEhhrOL+pffs02ChunblrEkibuJKoGVIZmewSr7yWLAuktAq3hii5Q587s08dNi
3tIwZG6XJIAVa5Fo4LlNZRNQsMe6x3RFFa9vqzN7xcGB/Y8YbpcKnDbAe+BiyOuY2AAzEddD51Pn
tpR5W/grhdseFsqk0hsoo1Z7nWgu1d7abpPXK1WwCv39trD5HUK7BNoyVERw3NtT6dloeALsu9YF
S2jwSFIrkxaaGbAlJt9ZvTAzrE/A0dNL99LsCrUXqadi9aQwMkv1kRavWg/6xuwxZqIlLk1Iznkl
5GoBOzThZal87y/YVwHpHeDtzkrFjMtjCdwNdGUP7VspL0wdzC0iuIkp2j4Asgg03kvNmIy4N2J4
wGe+qKzb0kdwKUXhiuXKfeJH9dPtPZszwwmNXFOAm0LAB34pbqIIkdParyxaRk4q+cfB793bImYW
D4BAUEbCKL18lafNFL/UxwikoYbwAOyXCH0MWm6ryDzrSwXjmZQOxkYBCYnahAisTz5XVma4yTL0
elpBhHGF8dvIBVtsQWYYDm6IDLRGM9Ek3YD6xfjIlCW+IWRasF5c5CqCpEE1ZOQkVIUHM44yPR0A
4gFaPCS30MgZBe+aP8SOWHdkNBMpjp8A9NE5hPrZRghp+l1numq11MtOba4HT16NIMIfAGIWM6F2
9ShUkMjRhX1Hy/bY1GIHynYlg0XkNC6+ez2t3uKkp5ZSifkb2tb1ALA0uWB5gNj4IsCceqwKXTuW
ieFZaZEGazCC9b/DRk3psffkYONrU5yWjET9AcYuapg0CaRNPvagqPbHZDOSQEvt2ogV8KPFQbRX
ctQTTMBgK8REw7I02EOPHnFQDsisM2M1M0BwqkpybnpjKgdOJOYUHa5Eq/CM6AIgRhC1dfCSbH9a
EPhVZqBFARo9osaglteNbDOItN9FopDuqyTtnvR4zF8qoXiWKL2HqHbdZ0wDaRoZRwxyaEYGjnkJ
nL6lJ1E3bLvko9Fq3RrFPHlsUB8FTqAhgs5cQu8M64F1CzaBsMwdWY07jLelRF3JSkIdNSLRRkyY
5CQicnQq7bUtDo3gsLbExEHZFlulbfXNYEhSi5pDHzh1KzT1d+w1or+V0f0KarU017cl0Cszp5BL
jW67oJfQ0oIlR0PeCFi/hpECFMRlnJtAtM9PchlGCF5jXNReoL6keQnAN8Ew3L71wA9QaCqo4TCU
/9EPEWp9TYKWfFs2/B70WZEXucDtiHLgpLX+qRmrWj8lSd8A7URh0itgitJ1Lve5aKljGqNlVRx+
Ec0HiUgp5rmTCnH7PBjYM1tknpqtxkKGTAmzDq+yEBf6VvYL4wmRd7oe6qaSAK1QePQwoufFMIHT
CBp1Jjb1vpdyjW2BlyzL9oD/d1hBwAebGUAuNymrh9bMmKGNZhPmyPDQLmvdhjH5JUz92LOqhLGt
kBKyLrBcbo1Y+xd6tGQ8mGJJAzKV7z0pLRXttif1oaF17wIjX9pWASvWnlAbewAWhRKk+nFka6T2
13XSRY+l7o0bEOGiWDn2gGXIvDpcyZhzMkt0Zg+mryidb+eJ1m7aMhYwEB72og18OPGHhq2PWaE2
RAzVShh/Uf3e21NBSE5Ey7rfxtiEzmCM8cPQZfUamC3i70Do887sI33cxSzy7NRX6ENRiUADTpEB
Nym0dZWijcFHJvjlh5+iS8fU0tx/l6IIVaw8zPXu3mMs3YL3SkBli9TJg9xVxqmWCv8+pWx474Zq
0FwSU2M1dpLH1qMmVHvwt2i45ZXQd1LMsT+0OajJ7E4XEnFfkyR/VEAkvpMENfrJFESIZjcaKADK
ctU5us+A66fGeosZ+I4lmPUq6q06aoOtpGnkxOiqHRaCk+t+YABP4x+ejgZSjYRwoVZnaKmiVyDw
HXAibGHMrL5PrUEzbOAcO7jan5Xit5yAMCCA32zMePs1+JnNsoNC+q/bt9R1Dwn3MVxAVhGSV0D2
wsWbAAypfUpZakfaR99TwGz5P1nxXfjKPvAQc6JFMgREy8IHzF0d56vBxWqJKCQ666fUfRdtI9bY
TcFsDEuAWEs2BU9cy0AfVZPATlHI1anx+q/kT3kKtEnrVOEiD0EoIvBt4OpSy684kO2gClzKqo8m
ec1I35llC0RNNfPtJA9MI+8XIpGZwAd9clOpX5kef3wyH4wztAdbGcTXBdCNmi8clW3Ltgy16gVN
Z9KLF6KmTzl7tGRCM2p1A1o7IS/s0HBIVDjIbJolsYb2RQ1XfbBtlhBXZ0JWEY2GeEJLVMVoJbe8
MUlkD4U8xJC4AZWxe8HM/HociW4aTAMNePwoDJ+3FZ2LvEAh/WeiE8/3a9wmQRiTBiLDCgPVQOL1
pcAShI2XWHW0ui1rJpAU0fWErDoAEzVMQF+uacuCSs4xDWgF9BtzWqZW27cFzNnHuYBpfc82DW5Q
KjIdApq6CIG6KqdH1nlvSQRuY5UlxYK46bTxgRxGBUCGgUAS1Tpuu8DVgMsbmOoWa09l9xJEr766
gLQzu2R/RfB4YcEgDLnQQURPe1vtK7taAhBfUIKP7pk3yp0qQUJTfgGAtNGe/0V1mqIVWUF8P/ku
8U/y7GxbKEgSBgxO4QERBqDuaHDLF+gGFMU3JuX7NqgfRjBi5kW31Mswd55AUoJKJ9DQJFnnNiim
yQDIRwl0yJVoeukXSQHNvBWC0amSp36p42/2esA9BRj26SWj8sdXSPtBkGqU59QPZteSmdyVr+IR
8dMm+1WArfWfdhjiNsKcqYE2TuCP4URdWjtriqai09UYi09F5iTjl6DtEBf98zOFaS1AQBvwD0hs
XEppArxqCYV9ROyuwiAcUCULihDin7feUbCi/ZXDnV0lN+oujAm0AWEoybR1NSbAGhushJGFUu3c
oVIn3HMFrf3IWHJm0Qtlp0QBzALhxj7Rx/0QL3nyuVOlTqDg4Av982q+XLWhJTJCBZiC0ABkt1WZ
Zhc94LqZhKL77Q36817k3dA0SYcHuqzJwCrmZBlSISiYZgYDa/+GJ4+aOrsaTLOyNe5yN7TUk+di
BPcZlXeQr5vllv3zOol4/gHcenaYqE8SbfoAoLmH/Zax3/G44GvnMuxnQiR+YhM88hRMZBAirDGd
XziH1Km/KstbJa66yb69p+q+ey0/luYN5srOkKvAfeGljgo+Z/+KJjclE1DdqkrzY1xrqRl+BKLl
b04FMaU1iDcXm06mn7ze0L8iuQ2l/giQUQ+qEqvdAMC+sdX7tjYNMC0L7+pafoy20lG4J+ul2u1s
tK2i3wYJTAy8GHwpSlLyIaC1B3CJVb+XnpEni0DY4a3RUbCSTLRqhKdy1e1eblvw7Hk8kzr9/ex+
GMSkAc6ngK0FUAeARj1pAQFlMsDrBf2rFhc2j3qLV7EPAeWeBWa7i37YS+iCgFb8dVuT2SvgfAG5
sJExtYpDGQuYAhvjWL+xfegIaKl0lZWBYY749ba8WTdztnKccfqBH7b1AHE+2vTQ8m/KRWcm3dNt
KdeztLhpzrXiDBLv41wTW4ip7fQIFA2rcN4AK0Q23om4n9U6XFBrBnXrUiDnUWQVaDWtBoH0G628
6WEkltSZzVv15I82XVJvLtZHFhXvCuAAquiNurQ/gNuJkVbAPMA6VL9VK4yb/tYO+p2yVZbsYy5C
Ba8jVnMK8PGIuRRVRVVhjBj5spBTe6Sn1kaPY72P3vRN8CjLTrPT3fozWhkLd8TswT6Xy9llyFQa
+yiGYlowdoIXZoe9iaRC/4jObMWSjvJHJJhkFRyWBqJnbQc0kRi+QOYNoDGciaphWARZrCK+jEix
rliMjLxSDwCnCSJhg5FCqD8WqHblVEnhV3U5Oo0FqZ6zThNtLxX7dUZHdsjLnGTObcOWZ/zC+bdx
dl2PeskwWQS/wFqwHPabTOjc2yJmTRlpXsyh4mU39TJe7jigq0Pa6RrimlFG9o+exOK9k4J1nLZW
ztBXANTGnDy0SrCQrZhX7n8F85NyMHe9CgcsvBeJLuZ+XSYmqwXlZs35r3IGVxoIVOT8hgTKddt8
L/6qkH7BNUme9cD0f++Fw/iZ/GA2dKkCPOfPz9bU4Iqy9ZgFYq4qFdDGyEudS2vfq1ajhu43DfzD
ceFbeqHeV7n8flvfOXd7LpdzFECmQM8PwZKmwn2RfBXCVltiKpldUeA7IZzDTCC9CuqLodc1DysK
FnEN+UvlTkUnOXm7rcisbZxJ4Qy/CQU5zoZp38Jfer5plprhZ6MmVC4JHicTHi0fYgMJriOhj6iJ
3kEJqyhM7UjuC1v9Llxj06z7pfLbrEZ4YiKuR/4ES3d5zEaVIQzPcGO00gtAimOycI5ntx6g2pi0
ksBvxpd8S0wRaL0EhZoyQ9sxwJ+Kh3YkCwXseSmaRnQDbzqk0i616LoAnrCDFkP1mHVOMdyX8cKr
cVYEql54l0xDzbyB+aJet3WHy64Y/rzFj6CQNaOuer5tYbN2fCaGszB9TPG70w1eRBtFjsE2t5bV
F5IuPD2WxHALZiQEqfnpPh0GIIvvY23TCHa89AiYPpaPH6dK4X/WTOZmGQELwcbEhxRJs8ZoT8qP
RLMNcQMIcoyi3164+QsTz0ZxQnACbN+0gWfRsJAordwVAWDvP/XGKVqn3+rMpKtkG9q60wKAtAX5
gUUXfNv8kT2TOy31mVyRlZGolpPcbbfS7oRHvOcOGcBbD7UDQon3Zn1b0dmtwwgV/qFNHGMLl/Jk
0qg9rUJA8Ij7cAS7dBRvovJXLOQL5fLZoFz7K4nfPgXlnf+mkACjZJO7urpT8ldxeA3YJmaAMsk2
dfSQYoTdX2rnmY+7zkRzbomWYqcBrAWw+N+gpTZeg5P4mB5i32TrHky9VixYwYHsMptoC3Y0a7Nn
krk7skVtwq8ZmAbiAI2Fj2m9p81L3wBmbd8XS3NWc53MGCYGDSpBUyEaHTijJVFQdWUBPSvNrg5k
66FIth2d4V5b5WsUGw8UhJN30uNtE5qt5WsG8qMTYAyS5pwN0YwVsTLCZmu7fYXvN72Tv3kPDsZ6
vF8QNbuef0XxRhR1uuF7IzTM3xpHXRVH5Sv+nR2Gu740B1d2lfvYJR/+e2Au5gOmsOLK/ZyJ5o1o
6GjWTFq2NshkzHSV7LQjW78/e1a2WzSceZs9E8dZDmB+arAbTYvqGqa4vm+t8NCamkUfwaFgafvk
kH4ttTBPr4BbKvKRFcGtzjBbOSHKl8IuJvdlB2woND05t/dxMsRrQchkYgRVRQGLM1S8j6M08rCN
oQGKWVk0O+OrDTa3hcwGI1O69D9COFcaq2XdGBGYSwSwDIj9I6qUtwXMLdfU2iRKaDTC0BxnEXHe
pqnu43CPqNbUAxg9/OSQ9QBJyqsV08qFKsScqz4Xx1mEX1MM6eUQ10Semci+25QHIXfTpcHo2STf
uSDODKSyj/xQwsL1Lt1EgENZK2Zv97sOOEU7dBAqH81OWAMM7WEJ32pR9LSnZ9cfIKgTZNQhWl4p
3+gRyEBuHjuGI9+VuWU8yODm9Tej4zls6TWztJmcSRK9rGmTYnUN/TMNtuAeHhK0PaybyL1tNXO2
f766nFkaTad0dQ1BCnowAZmZBSsJFCK3hcxeBQA0mSA/0NlxPf9dpY1eTzFswRxfyNACs/OT11Le
JJ7ZRDsSPAqy2efAKdhH0lMMFqdgId03t6DnXzC58rOtJF4XaN2UxazTu2Q4oYPARBcLiq6mEYUL
6s6tKTp5cNKnwo/OZ0w1YDKOeo/QMBzuJOFXkbp0qWy6JIKzTKGsWkmYRAyZ+MAiJMBUz61Bnrqw
cZPT4F3juSqcHcYtS/OGQU5trIzksxGcUnL87IcqB7RZ28FgpaD7WEIkmblXYSZUIsDYQQjBjySN
fZcg7oZUsSxMUfxqm8pMU1CWnXoPPXhLDIgzruxCHOfK2ixMgMmO5w/1y/uCMVuuI7fFmCwedwsL
OnMLXIjinNmI16LeqdNLq02dso63YLRxbu/ZkjacaZStoNGhhog2vRvF10E86eOJ/YsnIxRRVQpO
Ocwy8+MiRScbajYFBH13QhOOEm7YEv/PXJrsXAY/ICIKtcfqHPfyoCc2ZqRtw09NTJW+12B6lvzC
qcPRHsN+XYTDw+1FnHtxXcjmbtNBknpD6SCbyG9R7nTxNsnXWfgyFk4VPPvKuqaA1d50uS2TB7qE
ITfjrS6kcxYZg0tHLnqsbuoDWJn8KoEBGge+6WUEsM7tgsUsSeON0kiCJJ5eXY1xL9LfchtZOmtN
ku7Qy7mwrtOXcw4FOU+EbiDJBF44P6JFo1xqdQ+aKQPC5ULYE5R2u9q/L6IAZV7vPWNoNa3FR1S7
7nQZOJ3x2+1PmFzWrS/gboIs1QVDjKFt1KMzSdc7EQ1upWhpYrHEgzu7sGfKck8RwAClDWFQtgmV
XSD4bi4rW2qA5VRKrCD99W8UQ/MJbliKoWBuG4k/BgkToZhSbGTAVWZoWlzdFjGv0F8RnG8BgUTh
CT1EiOgI7TXwqY3It+7jdhXFL7dFzZ9AEDH9jzrTPp7d2KIUAE5ARPA1bFE48w6iWx30X6jE3LPE
VLbyOnlYulVnyJNx6Uxd2EDDAnQMzzZkiH0stiFk1k+NE9ngcFmjAVbwTeCYrzXgfqZ276RubgZb
9Yg/7GG7O3q/DJQ5Wca1kf79EM4BFDHMskvwIcpdYr3EO2C9gMJOqm19j650a1h/xnZemMITe6ab
YCG0n71+z1aBNyT0+oalgl0e/ou0K9uRG1eWXySAokRRepVUW+/ttnvxi2C3be37rq+/IePcsYrN
U8T4PBgDTAGdIplMJpkZEdkR5FjEuO4CzwSvO6hWLZX6oSw3PJtzwafKqUmdsVznfF/5oDY4vLaT
NxwT3/mkf+p20Uo2r2IClTsXNNMBLnDQdy8WKTC79UgJJBEny3JbYKpKa+2EXsCpONxmrHUZ8HgU
zPRWHHqZTt2Spn7P3gFVUNwLpVtq8yXCSkeRPrUQG0CMAFBuvDWdAqxWwEg3/hjtFVtK6lUbW8LC
xnaVVvqMUZtXxc0tqjLDQ/LQHa3PuEilLjTWQSvY/9D8R2gVKwK/apjCKhM6Op0VwbTG0bVgAWzT
pX7T9G4y/IxG01WMVFK+BW31n/UVgkeVQDqQVTA3ay9TxNy+PjUckgFgtzI/O9YDCDXcuFaMUZp5
2Yatg+8f5QYRRaIt1OrLBkaDPnVnPNfbVvUIXgkdWmKXx7d+/ofwsLG0fskmNjJWg21qVfQMUXiK
QV4xoFLLFWFAbgQcK+BctYFJEU6v2G67lJEc1OIdUmG72ietvY+IiqxOPmv/mBGzvLSdtCXlMANR
0kTzi+Ahbf3RUZQ4VFaEfM4GM100ZQVmLD2y+VfnPCSFHzqLYmFUZoTdbAPLMOsgbIH68dCdSBu/
a0NRvxRp8lMfjEjhcJK3TuCF6OpvwAYzU+yihHB6k/M0RpfMAKUVjiL6A+F+PKAJvPWjEhGr2vPu
OQ5VuisffePcsJBE0b4m6C+LcJ3uDzS5nrKfE1Dil5384zF0bkPwP0BcSj2vYcOhgBy8jvkpXw42
1McaTveLpRDR+Rgbz6z95lPYbimIVfXDBGu5vdMg0NH7pPihQaNloYD6OEiFFbmUpEfv3KLgkpUN
Ol4IIYGG5oQGSnoFIFJ10107u8yNb9s9ICSG92nef8kOw9XoMpf7l+d3DbnnQeTcvuCrzFmCqEox
Yi3tdiEA6V2xv2zhY9BfLSByoKsFpFYiv+bQayubcwJUW/ncQ+fDue7q5yjbcUMxFJUh4XRhk1aX
KC62YNHa19GPhVwVk5eNfg8E1OUhfdzg50NaN8bGTaxhzKMJzFoeKd/BcmVxL6s5BDwVsVe+NjYH
lBM5ChGvSXMCmGxmAVSRoEs5t1PkBKfLA5Hvrj8WhB08kwikLxa8b9ETd4ao9RiXXsDNm6HUwP/A
/HbkXy+b/P3w9dHj/tgUdjS6hiMHGuI4shATAc8q3Twr6h1xsvwI1l7TgAhTTpkbozn/DVRzuWdr
dXOd5xl6w4tYM75TANXe+6nUoJRtTzdknKqvZhdlnwYtMW/jGN1cru0M8TFf2s5PKqRRdd/Zv7KR
BM/9TObvJjXQE1JPQJulBiQE8FRiAHwYhsew48E+75iB98nKSW/5AFFqPs/hKSbW9Jx03W3bxXgx
nEtcr2rHiN8HewZLT+pALIS35s+I1Ama0tIcPEwa2yXG9EQqnh/Smj0Zk+YczZKyXaPFD6UTa4oF
le4BAzRuqxgDB5HFuWdqBeVNTwv0/elvwGzMWuxywzXTm4mrjp2P2RU2wcbU+inbTdCMjq1pOSJz
Qk+WlriRfaycNw1E5Tq/TiPIQpm7zPIuu48sQtsMPUrorzUJ+c2+s7Fa92OiFSb2xDzlbtNm+7lY
dVr7U8OKQxQmxxlqZ21HXi6blc2rDSngtaUeFWMRbVag6RDYauCrghabnaMrKwG6rmq/J4FzS3RV
z7vsZN2aE0JZEHGmkRXOlZLHMWt3rf0lwfXr8phkm39rRIhivLGdpRxgJCx/oqoRp/6QPdaN7mbl
NQ0sRXSWFNvB/IojgK+oGGQrgjnopY6opVQAQaTglgm+QSy1ahzfCNx0/Nxj/7W4ExSz68ydG+jf
L49VOqE2+gxhHZAPUQEr08wqscsO5FP0B7O5Fy8vXa2IbNL53NgQFq3OmdGkU4NFg3xNvBzGkPo8
QQbxRvsfpkpTTD4idPEZOD4t3F7Pt59tpGXIRuz0wgBbXsR35veJlYp8SHYCoWz//0ZEru50NAlw
vCVeqsv2OSrYvmic3d+szB8TQgIE4nSt6DWMo63iXWRrbj13njX8uGxFun8dcCiiswm1GNH5HKNz
4jjB2gz6c5d61ErgAolvV8iooFR42ZjUETbGhCBsdMZCyxTGnOEpsB50u/JH9t3OSp/xExTyLluT
OQICPnA+CEs2GrLPHSHoi4oHeo/CBahrQ964ycR2RarYQP/llvHPsS26AhTjeWO1OLaLcKdVKwra
zZPeY8ZrTVxHu1nKLwD5OoMqSsmGt2ZA/0mCRFLKYo502pfItQBIQ8lccyH/4aWqphiVFSEN1nhW
LOVKvVDPO8agljbso+Dn5YWSTyFIXwlw7QgyYgMXoPBmWsww0idP4XIg45eFHVIwbQXhIY/3Wvu9
ib7EoyJZlXkjXlD/sSp4o6nRsm0mWA3ab3H9HOuJbw7X2nAy0qeUqZh2pBO5sSZkBRl0CvAuDWua
9hYb72bquBBL/x8nch3yJgmYpzIJgxVtnFSPQX9PnbuJlG5fXoGrtw07tyg94PJTEFlcNiyLItuU
Zx38xm4VOVm2dEh5eBMclmny8ji668fwruHzN97m+8vm1pURM+XtzhacEnwSrGQtDq3SuQtSPAfy
Q0ofkkyxtWUp1daM8CDYj+CyMxeYgZbpMevMQzv0bmPY4B2jbg/6hGK6J7oKkitzlK1V4bR00iB0
oMgIq/TN6X/R7oo6n/+3+ROWK+aO0VIdJvqVhml2ZmBJbfo2FeZ1q3+6bEs6HFSpV1kYEMGLaIaC
Z3k3mAMapxF9iW5fjSZ7a2JVV4HUJdDU9vvIX3V+BQ/symTWe5hhuLp5k+089JX5C3wwh3z691zO
aL8EXBXnCrYsCCbObTVJbNaQuEdzjX28p2h2GYc7I84U4WldZ8HJz6wI4amYTfTsMwBIs+ZYLZ3b
qNIyiXvDAPoPCYHuAIQVzocxW3M8pwEMMDwp5gnoYXVzX/afF9AxkUB7j9rcbe1A0X8sibrg8qEO
YJegEoc+3rlVB1wsaCTowATGkTWRwJ0s85GD/CApbrqbiiWPl/1P4hhn9sSQGKIoASaTBo+AewMP
6m15zKAp3KaKcUmKJvCKzcCEvLOILCtrIxjS61NlnhiFdu8BQjGp88zHPUX3UJYep+TAlt7tehuX
QNXzqmSrbb+AC03XuBixsaL4gnm+zebZpVB6Lo6Xp1PSdnA2TC5kVXnY43a0rl+qzbsAzCJm4gDC
CmFnJ0f6kex6RJNIH59KXHkUW+K/GHds9D4DWQqUxLnzpAtf5pH2jWcg52Fg1NHsfRa/FOZTi76p
gJ+gsOECl3V5zNKN4vyxKrisVmV0JHwAvKTf6xAFph4uh3tSH8LSrcD+o+yely/kH4OCz46BUeTa
gmE27W1t30OhuZ4UFxjpVIJbQkdTJ3CrpohSn00eVGE1wl1J3N1NTjT5pJ7BC68bKOM6ReWCor93
nYgmLjMXyx3M0lCkDZIQt1480PkGST6mi0jhliOK6o4JNBnRgKqp/bCF1sTlxZPNJSgUQL0NEU4L
1s5dJrdA/ZWOSwPA54x8koKA/y4qv102Isl/Vp6Gf4wIfqllkHZZBoiOgyjJm9LXjB4IaEq5N6rI
JyRdl+CD2JgSnLEjTgMKI4zHmnah5U3VY8xeoupp6g4O1H3Gapelt1H2HUzVS38cM28x3Dj2KX+7
PGRZXN1+h+CjXQwGCTQ9I67mkGcwngsy+0g/oVk+/c0KMvBhAE8OBQrxiSIFXIpFNcWIDYaOvv1M
Na8q95eHI+nhxrxurAhpV+RUUWZmsJKw3Ndbf5q/2+RqINdRfQjY9cDzfUBv4vRW597Uv7H0V7B8
B5nP5c9YZ0089LdfIXjrXBEydr2OABfv+IzlLL2+Zm4XcdS88TbaKXagdHcAXGuBQAwUMyLW0gJy
LtM47C2LU/lZy1BD4vQb65jqImlINjv4gfDGAITOCnITzscsqaO0ijDBDH3C4DP2mYuqHDSc07vU
RSEJDAUjyMD7xM1+NUcwC94kLz9BBXJP72JfP+DAfEFb0A05Vv7lOZfPwT8fJpZYrWas+2nEh9X2
UxpATno5pYbiLUIWIOhKYQiw3frKIqzrYoxzlhWQW8qb55ogRiTHbr5iy06nqpYR2TxvTQmxKJ7R
p7MYGE7X7ghqIylVlR5VFoQQlNfggEsXWChzyIrqtZuqKlbS02k7CCG6JKAsi80BJmKA4ZrryNyN
+beIHBMgvrWroL3RJ0VNSeYFFCQZQByvtMzieQjKinxO9NULzD0BaXl846hMSFjnTR2dz3hpA8Ut
YJGCF4AXEreTBF6APv2rdt8eHMdv3+PDy+z3aJvK/cALoFfq5hzioCV0cS87uixkb80LnqGVOcvm
dYhx1XgEcRrZNzev4uVv7OA+sYL/AP8UO7xtayRJG2OY83Qfg1Mx+W6V94w+XR6NdME2VlYv3bw5
EKqNDgBOCNiAY1ra0Qorr1U1P+vrJUgMyAZoPdD3BrwU+E/PrYw06/kAlhZADfI7jRyaaXLt5wCy
AYtrsPI6dR5y2DftvZPtHNVOk5mHbhqemYEKQFFHfMPMZiuM9HKG/MR035qjP/FHHr2w6Z0WnzXo
wCx+a13Z2BTGPS0V565km1NqAi0DxseVx0jI9Pt0aLvZQQsNODBB/DGzPTTBFLczyXkH9l881eNY
R/VB1Hwko26lDfisPBbZ7hLvlsUEnecvUEC2QInFtuJ4leyAM3NCWLEisJLGa1+2NiZ7sCrfGsAl
NwNyejYdL7vn72ND8Bxw0q3SmWDPtfD0ce45kW0OTeCg2WW8Kt1oP3oBOiahR4xOuavygC5iaAHv
vtt+7bJPg4dGPi9xQ/8999MbwyMuf1NJ2MrmevNB4jmnOZk5Lmtb1NKD4fnnzCMf4TSCVPIQgixi
/osL8W9SPgbZRsjMinnbELLS5FAs9fQVg6d5uelj1O/ta3R0UvdthH47d8Ezp5h3yY49MyvEBdoM
KAm0MPsM7jLihrXbHyAi5gYn8yG+WY7OfrjO3AnkQM5XvDDn7jfnBEYWNL8Zbrhvv9+Vi9/tZy/Y
Xf4wWYaJD4N+BNoq4fHigz1Uqwlqlfiw4Iu2r25Cv3vva9f2g5twpzdQP5ld5AcnFbxIto23Zum5
HwZhpukLFDO8sAVJtAGG3ZfLA5PoVqEtYDMwIUYaZGRDzWFheh9842ju4rvyLnltv8Re8MRQd3HD
J/O1QqqHdgT/Ktql7q//8ROERc+rlIVZiDa52WvdHjxX+g3ET7885Lfvb9UtO4wv4Gl2v2m+7TJ/
vlYBV2TdSmdTIJzsDg1D1FYxBdrxdrrPf9leeWTW0T69v5YHkrhB4WpfzSf7yTnwx9n9cXn4skvh
mXnhZJ8a9BGZMYbP7u9tD9Ik33V/cks3fHzXvQryPobXTK6iaVDSm4x151Bfw39wjxcjnJOCVjdf
1ubcYNdWe0ZjvI5naBr2URgFn7AWXqHyBV0LG0CRr3G0m5TFN+lmB88AOIgI/om3e+jcVRYfMe9L
h4uv0bkpMV0EZc+sD4ZxKp17u3XDHl1Cxd1i31Wqu6nsQEFLq4nxs1VSWDgjtYkupdnD/siu7cQP
k1MBYehxeL68wCozwh4egZWg7dpsGmgIYXV5Q3XrXWuiT3oXKPJgKrmqUAMweAtY2VWgRRhSBESG
zlZfcu4DoMSjQ/Bo77LT9Nn+rB+M4wCxJu22+PXEfuC9Zo+jZN/6szt57YtqV8kj5uZThGE3ScvH
UMPspjO2LaifWlwbk30OigwYnCBU4A4Hsl+ghnd5vmX3jzXn0dFIBnFIPCycB81p1kmkm2i7d7rZ
W/h00KjjdQ2WdsoXNwJ0EQ+s37rO2FEIVl82LgvYeBo34Ve4JX8oZWRaY9T1jG1Fw9uA/ByCT5f/
viRxphZQaTrKrRK4KZmZM4brAUmjeZ7csCp5uJ/0MEu8Ngdu7LI1mTttrQkpVxLW7VxPsAbNplPR
WHsoD+9mG0QOsenOkeJVSjp3GBq6AsE8g9bA83VruR6OPXjDEXJitLC1NxPJFLcb2UM/hRIHd1Co
/v2Cem4jTMoZNJhV55Xl7MaQaF4CtOY19i4NyusBhOsBaFk1Mz7yxnSXtoc2ZYaHQMMDV6Jqs8oC
w8oLjLrXCp0Xazh0yENj6BuwAEBoq5qAXXCC63zODlMwHfWM7osi2/PxaWXnzwkoUfr5VFDdre3K
bRhUBwzbi7Ty1PcjovjXpPiWoqjF+sor0ux2jm1wCnQZCqxc4eTSHQZteeTHBmjiTfEunJoUkC+C
L9frVz7e6I5Lu7fKPvTRA6vcqbi2iEqIWtZpRbc219ncXBmtgDWEtLAZtqkboyOkMDQvHHe5oe1J
eT85t3oGLbYeXWz7/i+e9s6MC64ZZQGdkhnG+1H70rUAkdifW72D8nzuTkENDajvl3eeNCvYDlfc
eoXN2qlbh1uhJw/vNFHxluJR0TJ9KwRRfe0bzZGAjd8wcXXu3IwcYs0rsp+QEubOT8XXyI7q7dcI
9yHUT7KQTPganrS+M9387ixlPp12S5BCuALY4lei5W6RvtTZT81+UtiXtGUCco5QhIAODWPxVYKl
gEtHtMf8088NsiEzesYNmtITg4IE3zspetJUNVzZlWtrU0hLzVjXq8kcQPKSPUXD3o6vZs1yHWM/
TJVbhorIJAm1js1xlUYVEMQyIsKGcRIVgNejSb/NVqmLp7qxvZhlrg3puEpV8FzXS7jfnlkTNlMT
6I0VxmubaxHCaW5BvxYEHFJxn9IRtHbtrWkoTmW5Rbw/c4JlJKJgENojzSJtkVvyONu1DZ7LzJcE
yPc+N57G/lcWhN6QqvoXZOHewZUN13j0kqG1dvXrTdBIzGToLIY+PB3LyO4o4IyUFq7Z7Mh4otkO
bPCeqaG95hvrwRWcnmrjeNl1JYfa2RcIXhSBzUYLHcy0wcvXoq2qk9NRFWOJ1Hk2wxQyHjMetbBc
2yahz3EKQ5Ags8fGij1Uefad+Re9VxgSSnIOeKzWsHg+qTzpeD4tWEonJjtOF8+OX/Q4/gzdnv2c
wGv1SuE8kqxna1FUjkXapidDv3Zsop+3otkxaEMvzf7i9R1m0L9jYnOAvF2I8hqgb4BroplXw5XM
rbTlKyHfLruDJKicmRDCOtR4qpGuvackKY54tHStab+2HRShP0Hxh2qvl+1JPcOhKzchhJ4QOs/X
yoAAXZmCf97TCnfQjH0b3DcxREs9iKb4l03JN9vGluDqQ+HMTTvCFl9K8jB31a0TW4/94hyqAd3R
BtWeqBm3ro7XXndqs/khwHvPrmbQlsjy5L6z8/yL4pskBxdISP+MX9gZDsQpByfGNwV58myU7dec
VHdZlr4H43OO4lwaBP6oBQeWJu5iFrjsh+8Ax6rOEkmqd/YZQrwtS9Yn9tom3hZ3g8Ou9NZEreCZ
/3uWObiuA+AvGHdNDkqm8+Ve2qJEDQl2gO21yQGiRqcSuCtlE58sPTkzJKy1yYYpNnrM62C/k6g/
WHOHJ9GAfwmj4mhkb+BXPupQIgRfh5+3Ly0dHnrmvFSYYb1I75KZQGYkV4QJ6ebajF5Y7BLF9YlE
+CjCXMpvwMMYt/Yh52gPBVJlUnEXSqPSxpywqJqm9VpDMdn9jLfvzp+gtYp+msseLPccrCba74Br
EEtbI5kK0ESh3a+uvIhX+wCIW4bmq1RXXEfkk/fHkBCZysQKhhlyLF5a/DDZ8sDjx97es8Lv53cj
GBVLpRqWcIY0Y9TGaO/GhjAM3Fxd4rQHTW/uoEh3ef7WP/Qh03H+GZZ4dJQ5JI9Zjrb1KH5r8Wqe
ET/vcq9jL3Xkczu9nsbDZYuypzUcjchXwfVIwVYmHCNpgM7F383/Sz4dp3pydbQaFHEFLrHyLjUm
T7NAy8h+9P0vVvykae3iJuiSwvGtPld8jMxHt98irOrCaJ0WOc6bdkwKt0Ft3x9rI/LNOFLpd8qW
dGtKWNKKlZmdmDCVjuEpG3Q3jPtTsuTeMlHv8hQrRiUiWue+muiEDnCP6dptWePF36BHiyvqW9ID
bTOi3w/Hm+wRXpNBBAlmAi079LH5opVAWbBup4WGm3UUUiToZButwwSytnlIdhysPa1puvGo0iqQ
7U5EdbpKiUISSuSNssnYazWDG7fh6GVl41od91qH3Yzd91ifnkZQtioijyx1AIPEKh2ClzRDLF+O
yFKayEY0NWbji9P0sduWSQajRe3XBjQOw1BXbFb5uv4xSc+Pr6AK0AIPRKTH7ZpD0Wixd008Tm40
MFWBa30JFeMC5JRR3+LYqKDkOjeV66MWcwMTmnfWbRz+cLL+ipL+QKJ0l6S/OEuQBToup/2pJIMi
+q2n4wfjqyYndFqhAyM2PNt6YhhjDePVnOzjhH1Kh0XxwC+dyo0JYePTZEpIuSDA9la6B5TmSLLM
LyMVWl72FITo+mcowq43CqzSb0WtJLsxoi8jpI0m67GlflpfWVHiZeRVA3jh8v6Xhhqwha+qphAe
Ep+5i9qBAEyLQ9HqcdfJg32R9AdeUrSUqtj1VKYEl+yZBZisCVORbe0m5BDJvAq/OfeQbXu4PCrp
HkdNBpQUYPigIpIGmqUO6q5YMi3zkK0Cs16A+wA5VZN/Z3b4V3P4x9o68E1wa8K0NUHDg+Cm31o2
SpjJyYliN1U9c0rDyGZUwmkICj7CsxmjmsMcMnKjG1e/HNJeTdHLoOmKg0G+Wn8GJXh9GZU1zVZE
pNbt4sy5Tfn3LhjvW5Xby7IKZzMowetpEXcpjQFPG+bY8eswSFGM7h47Pr6GdLzr5xGCbMCfXGdW
Ao7+y34iNY7eDpTOVjonUYhtQJsQ0XMYZ6By0Cp/mt619uTksVu2T1n1K1QxaUpn9Y9BUZatCg2A
XCG/hcfww1h/6zvfSV9ypSaWrhiYyPOKKmwdkHZchVewBcJdfAz8Hm2yrumywzftdvbb+2WX++GT
dqNi8ZHGy80YhX0+OEMyQ8IUtml6YBkkZKlzyg3VoSpPDjd2hHNnYTq4qnvYSb+ZO+uK7kx7xz5V
u3lffKrBvoXD7kCuVXRtsmoclNv/8RlLuK+F4HNmdrWafYZ2WuRrx2Bn3o7P5s/8UBznDIKjXvML
1EFMEdSk84oovepP62jpEiqSAHjGJUj+V/nnW0cHCLr2Z94o8gZZcQCdf3+sCKsHHbrY0FfPSZoD
a+9ZCPZONHAvrU8avwrLXTgfatzNcCA5w+fL21G6Oza2hRUtcj7EUC0E5qszr+cMRkh9AwKUQxNb
x8umpLF0Y0pYRVBKkKQKYarQxoMGzhg6QxwsR8OClbkIF18um1Ot3fr75oiYqqDqswLmdOet0h/L
tadZFcxUs7f+vrHBMjwa4ZEUs9fEOBoe8+4Y8iv7L+A1aFBD4Y8Y6Of6QM7YdkYX2SnBKVRcZ5rf
VO+RSqdengqtyot0JZYyRUREDZLa3KbI6lj3otvQFRgrUJ0tb4vW3oL8YTcs1WuhgwO4fLq8TtLE
YWNYOPViyAwVwFTi1QcPfE7tlQsCSRe4I/qiLFB8Jhb7i2qFs7EonH8QKYbWjr2mKgRg84nyfWK/
TcHwqNdrrxhRaBqsfv0hX/5jTjyAooJE0bDmKkkH+EAffhtmALEuT6LKhhCoigZ68Pn6/mFi1XAz
CFwyE9WTkdTbNwMR4hQI6pjZr5K3fV+BzIowL6D2buE60q9SlQzJGlCBfFqZDtDFh0ZUYf/Wba3P
dMa0QYWxXA5x+ZAEb+i/NsPPnYEHyPmFslOfPFTRqVUV82W48DPjwsYex64s4hUKa2bQyr426W1o
vTBQmUxuhoJafaMzaHsoThtpBrGKQ5pgWEZmKYx4qSveljGMFloOdjwgD5LYHyndVcx029ZyK554
JFdqFkhvkxu7wmCnNrIna807F7T4zDHKtBYobe15N5XPgFB7+vxcRGgmsJ9Zqnrhks/0xriQYfdt
ZnBwAiF1SQf0LtyWxR1n73MCMUN+1fNDHfhhcwxUzyNSX96YFaKOFi6hEw0wq9Fdm9iPdW+5LKj3
On++vDOlx9DGkBBsCCNj00UwFPHoNOMyaWvFfsXgXzajGM/v8L45iZKOJVPFVjOTE7j1OL1ExgKZ
cfB09yoBiI9DYgQNQgY3KPgHAT07P/U0sIOT0TQgdDzfWVBzz+d9OP28PB6VX/z+fTOgKDXRO1Bj
QAn9pVe7yfCC8BSgZaBeyaHGPen3U+sO2IcKw/KZBFAG2GQoNoiNdWUOLRYe4r7QQdYiBHlGOoVA
EmgH28hdoymPNJvx/5uTSZKdicXUFv6UAQCXOc+z8bPK+5Pii+T7888XCXG3agDJnBsgzAfQVvLd
ONwPGfB+0RWbK3BJHTTUY6xu54SKhE3WSO44q57qf6ZCSA7bDLzIhY2pWOq3JjQOnQUZwsm6t2YT
CBy+q8DAqyePXT5fDfaEqiA5sSg/GeTJyKIrhwWfa+v7aL+tqvekp3DF6GrgKFZBVO/QlfrPNmt2
YZi6dakTd2hRX1mZgMaaf7o8hdLUczMQIfWE/nPKZoaBZMMD+B/D5L1GK5JJ/HCaFaslD+J/5kzY
HE1QDU6w3m9ret3RpzaYDqR61Lt7E/cWjaO08/ny2D7uRvNskVZ/3myUsCGZZY7wjsoMQCvmHFui
A6I57S6b+S8b8s/AxEBdAIU7gPF/VWqw+a62QVKVuyFBg9kpTb287/1hcUGPfFAYXr3sPH9iBC0X
4GcBjA3vx8KMVg46BhFwMMD4pg0gcWteWfB4XJH65HuKp7Mp8YbiZsr9BnLlKI0q7H+cYNhfdUAt
tGSCIF0YuGYNRovCN5L8GnRYLd7Q9im5NmPqB7Xt52z2ePnQEK/JCm9pQVpu+Fl0T+Z/z9p4/h3C
kUVBJdBHNb4j6pZqjwecEbxCEfHNorkPSqhlgGlu3l8evHTsDAQrAAExJCZCBBgXCilShlDfO3eZ
eQzrz2mpiDLrZ39Y3lX8ikHHGNBdYXqHpUWpdQbYJwDV8zyEB2gD7nrbBPAnor4T3LTAziiC/Md0
+fwEE/bMZDkh+uZNXKgiUBliSZX9V7KJ256Rwqjiuc6CaZ24PPIGvNHPd3X2enlt1o8UJ25rQvCH
Hi8DjqbBBC/uNd6DwG1nhTddqwCQqswICcyI015ft4A31bfG9KMEoCF/tA1FSUO+Iuh1wCsLqAFE
Ecp8tsZwzrAiPR3dLtyn3c+/ma1/DIgUFUE82zNJYaCan5pmratHwRMdAoVnfQz/8Cxqof0GmqA2
NBuFaMxjNFivsxUMIQgr0e6OoLhUAfthJX3xEjIt/bGYVfd5CRLwX7dZGihuERKyfHwCWg3RZG2D
XE/sRF4Si9rzApWWZl/eAUJ+Cr+y0G0ZED677Jl5hWfdXS8/jCfuj682sD8JtLbB4nV5viX1x/Uz
THvlvUTsFkFHRm0saJUBW72Z+fRq8uOv1huwpsfAzW/S0i12zmft3yuLntuk57Nva4MZ1Q5Qdjgq
rOEz/fel2/O/L6xu02mJnqwqGZFx01RHy/niJP7leZMGjs20rRtlc5znsTNqpg0Tln2nsVNop66S
qFC6pR1olgJpsD74CFt6sOOFWAls5PXKTvEN18uVQAE04pfHIrMD4gRIpKLdf90U52MhaT/By1eY
zmBlB3tJh6cssCM0fNs9/T6lUalCjq5hVYyJeKpFwyTR8Y8Js4fnhNToGg3dfVmJdPNXaEEwtYTX
8wFcItPL5fHJghb6xwnKeISBRkSYR5QW69HoEVPMCWxPtoUbiYpRXjogoBhRUYNoFfr7zqeQLyQx
cguno04nv7B2M0vdBqAi8Lh1T5dH83vZxckDggEPDwZAgh+Xq62SLGu7VfDcOXav9NYAr4Y7vY53
KYS/XPpun8b9cme5X4pb635+mO/f0DlwdI4cAEaAEnaXv0c2u9vPETZzPS5kiSp8zrqIUwDxz/n5
sgUJeI6heP5nxMJ+jsvcoEEHE8ae3QW3AMw9dD4/8rv8qn/T/OGqurVc8HxjlPlNsesCRe4j2yBb
+4K7drStUQ6DfROMQll2Y8d3Qan5JS5Bl0cqqTGsI7XBWI3HtHV9z/0oyVCIbkf0g2PXvGrIVNO5
8K0JGHwrOGS5dTT7LnEpemLRAo8XbZ+U/b8vfCN6GhZ2DPYm8MCCLxeJOZLSxHahYQRykVNO3Bb6
FrmKQlsaQhkMmM4qXyASRU28zucWxM+Adn+1B8BOA1DNWY+XZ1S2MdH88I8RwTutiGt1txoxEdni
h2V8yoZnXFXcvm8VR6lsI2xNCV5ahoGeLSZM2cGNBbB/0ecK91hnXtz5WwuCHwIfYlXaAAuj+ZrH
xym+R8KqV19a+EXyWo6K9g5Zyo9TYdX5Ra73gVenm9qmTJiD63j5uTDApUUNt4l+RNW7yb/Gxeny
Skmnb2NNHByg8CMejdBvMR+hBK9VinKCdPKAM1/pUGFGrJykRhqO4YAzhw0vXXhjkLu0woOM88Yh
UTZ79fh+eTxS997kd8JWLgYy5/aa3yWDuavx+o64DSCR6rqpMrPGrk0i0vDcyccKZjJ2Mh1g1A2k
q39zEdtmCMIuWmoj1MIcaMdifBmqK+J8uTxXsgC7/fvC1llSvcqHVaRUb4/V8Gs0YpBZH4ZcVX+R
RQPou+IkwUMBEKyCHWiLJIA8wgfI5Otj5DJ6HMjJHlvcyhRnhmxdtqYEd9aiIjODGutSGXj/XFLf
iF5qO/YvT5zKyvr7ZvW1werCpIMVUFHl+uChZ8IC0d3fGAEpkbVybKGZ7dzI0lPH6px1KPRHUHvc
BHNhpGIhkLoAcLT/b0S4JjchOuXCCEZiwAkXI/YtoMXTVHej/vPl4UgtcWAhAcKEBqNIKUIrPLkn
OtJdDqEoM7hPpmNAdtB/v2xGUqrFvRKXy5X53gLUQ3C2KZ1jGqNo4g3c9GrGnxOTu6axNBBwat0F
h/ucg3ggCPdWq4JkrN4lnhRb24L32XNnlCP6XDxaLF7PmofF0RVPAbJ4CloWiNKCOQ+HxPr7xvXC
aIkK+MvacxUi5PTF4JstiNsT6DR7WgnC7q4JUp/aDegXx15RrZU5Pq6scBiwJZm4IJ1bHzgN+BLj
tOAJMocQtMWVfRPYneKWLvMVY9VyAwYJBCUiV3yfaY6JUxeHUrCjgH6GQ+l3oLNz6v1lb5GO548h
kSS8nssxqtYLhEFafXT1JuieIB47Ery05NgRl63JfXNjTrjy4Q2/nPMSmYQVT24aEzdLyNGecMhn
vHaTuIBiLVrXp/u+WlR5kiytwEslsF14qYQahbB0xv9x92XNteJamn/lRr6TDUhiqKhbDwx7srdn
+wwvhI/tBARCEojxvX9Z/7H+yMy6Ze/jtvvUU0fHjbwZTg/agFhraa1vaJzMmWCPFWdo1NLwRqkC
wqv6vKjchDrPBvpWH1/te1H/9WnzZEE/7CdqmjXqs7GNbFPkcc7KZudqaEIPGOHqrx8v+O7t9QHK
h2ouVPMwDHm7O+vMWTRdLUF51R8yuLsKL4h42296F0oIdR4N8xUvICNYPH+88nvb6PXCJ1EUw3iN
Fg8WnvIm6stdAwarmT6p1N57KXw8P8fDcBEt/5OkY6uwrTwP2dryt0sG9ZJt4P1gy2c3cX0spzEM
qAIo8zsBrE5PpTuqfqS0hyJO7ORXHpwywaqPy6reDU63h+PfrmTzrae+gbYLr/YGNHHn4DafmTm+
e60w1INUQAB9rdOGp2W5rgXw8eriVsdA53KZR6JN1Wfp772Xwv+vdU77nlNjdwEQNtgxDb8hJU+1
o74vmZ0Mbh4p/TyXn8H13ovfsPizbQoaCQDOJ/GbLgL8iQkqBVlJIGxPFrFrJY5gfMquCJHHaRyK
2JVWFruO+5lB03uvJADxqxGNjRPNaQyABU3H2xkyDIT94OPVIF6WMZ66zfTrPNKVWkBgoeWvRtyn
h1nQFqy8cnF094Ivqttz/g2mcpX61ttPn8lmvDN6w1oUWjcM4GBUQSdxho9NPyPC4I6ipdwPmxnz
pnHjFJcO2wTOJnDhnOR+cT87Fb7bwn297kmynyo4MdnQYoPZ8uZ5iq+tXddugu831kPQpmWXtg+f
RJl3nx6DvsXK98T/TsKbt9SYxqxM+aAGMZedUzsizqPN74vPFBHfe/2CVyudxLOajTIo15VQYkUw
slP241jF9DPN8XdQTHh0r9Y5eRnyySdTsK7TGCBlnd0Q1VFzINcGHflEX+ksZncfR+pPruzPFPKq
fMpG/vc9LFcuPhiz8ous4Acibj5e5x0WJS4Npx2HMWjMuacN/qXzJZSZJzSvtl7s7Jy7jYxhFRZc
Ot/z2yXmW30FMY8xWr59vPB7qej1uu7bHGhqiKrLYMSu7H7kwx4Scnm4+XgJd/0bpyni9Ronb9xg
10RWFtYYNrUbuQ/6kCXTPth3SXYr75wxaWICqTyW5I91fAb+QfzfOVG+/gQn717NfYtYNe7u4rpX
1WJvIHgVewBbLMHVoNv9nxf8P56mf8tf5NVfl9b9x7/j6yep4JmYA3L09sv/uFQvzT+u6senl+7f
11/81w+e/Nz2RV48ip9/6M3v4I//vXjyaB7ffJE2pjTzdf/SzjcvHSSq/vz7+JjrT/7ffvMfL3/+
lbtZvfzztyfZN2b9a3kpm9/+/tb++Z+/Qa/h1YNf//7f31wv4J+/AUxmXpqXvJU//dLLY2fw+/bv
fwpErqO0EAe69YQ6vqzfcYLf4cCwFg/INgHmbPhOI4Hk+udvlPyON4KEIZSAKIQbVr2PDt3S9VvO
75gJQiID2owocqCW8dt/XvybZ/Rfz+wfaOZdybIxHT7NSTm4OoyuECzfhxDa2r47hZZazHJZT+oq
rslgrxS31l6HLYZ2UVFMk44moyYY8ZXGTfthhi5Azofag8hNbfId/JO5l6p56tJBKNdOmzzwzldq
0pLycoaO0VLP9h110UaBzXXrP1ckGEMwXkVYnzPXjMlYMyES0FZ0TA1tX3wKbuOWWqG/EbNhCVSe
Ww19n6KGynIO5BJtKAd/fs4EhCwcPt/XE7OjrNRLBjNgvRTboIekqQQsYInpqMi9ENag4TLYTyy2
l4XDFXFqv88O86DzkQcFeCN+d0+oDsuY4g5YsZ/RDOgeJS0wuASohYA2oONjOUzBpDu3IOZLLHIt
CaUvnq6lFTu0lQeqrRIHzEKWIlmCMvhmJqBAoZliJJD/3PdV0mA2J6KRMXWOfnp1CGyl+ot6Nm6w
9bUsdqStBQQewVy1d3R287t6IfmhtPtlwqy39qvYr4i4qLzFa+MCt/sbRMbYl64jronmfpZn/jIN
c6R6KScclbjSqQpl6oyuQiuRzyirlC08RNoRrHQb0vUsklQP99ryEKmKHISvKGfZ5Edh1vEcbjEB
LkLRufqj6hk9TmyqLvOBkh+s6Um/FSJgACXKPoR4Xi/C9giqEwreEm0zPN7e2YXCqUE2DqdrSYeg
T5tlEnsX1XERDWPhWVFptd1VI6eNDvsQCk95UZ0HkKH6glIzfPBcY7O0z2xy8Psezgx1GVq4ltpY
cyRYeONXVv2ADQ4vdcwJsykNrGqAukkGQbuoy5gKE9NWbXtRgU1+tZh2OXPVEkxJWEo46lJsvmBv
+cp5EG7tYPszJ0/rcYRLeM605mkOwQ0FQmb+aHtZzxOrG5176lnDYwnVCZBeJwNR1lrnmHZVAzVe
PLPcZ5Gaw9VDUfntN9teakhqmX465pXVFZiaknaJKlmZmyo32XGEKADWCClOuE1QiBEVblnvRePV
UD32uQdmRb8sAiS/vroCDdVXceBPTRdhD0kaB0vh8wjiKnSCUZK02qiwOqzALISSSICMeRE0Fkwu
HE2BJeNwA00VKmn4aE52+QLT0ELuF1sNx9Dq8gNDBNr5rgVcC5C9jUhkNbfiIClR+076Qm+YcHiz
KugQnHDsgUMbvSfHORsBigv1dO2PQceiEJ1zbMySCsAHis6+FqVtN3sF9dpzQThMHABvZ5D+0Ojm
3BnhmxasU3/w/jpp/1J+OpZPrezkH+bD7LRmsVvTvryY46M6/cn/B1NUiBuD5PJRmjrDVQ9vUtS/
funvNOX8jvcvJIDLQ7IZWQXFwl9pCgnMBpwc/xkqmSs3802agm4bWRklSF+QNUIN9DpN+VAhxGgU
np4o8X4lTQH78rZkQ57C7JoB6gxlKOxUqE68LdlqnnGxeFUTu7ZubxhXy8Hqu3yvWw7ZcVjiJLJO
igaTs3yW9mZwu/rBZ+o5l/X3YSYHFNCPHBoDKZvFgoylTITik0SSIfxMi0+upwHZrg9DSDW63WNe
TuMGTK1IOvOcBBMCiaXHS3S0lw1psofRHxJMleGj1YlryyHlrghmC8BTN55VHsZ27ly6/XQl7LmM
hwGGwsRyjkFburctRJUD5zDxNj+0VnE/lebFRZiOrBK9yMadgbpuhizJ+g7OCQ7G9VbZ9pFXZD+c
cNwVnr5oJgbz1+orOoMHCvWEs5xqkhgAhzGtyNMhrM4z5HWQn9UNmALguPG6T/x+qnfjUl8sGBrv
Qeo/8315HszlmQ+3KHjssut+prfNksGwYEaGmEMpN7ril9ya63Qg0ErF+3UlUFceYNIb9+2844PF
ttAeb7YhF2lQdSAi+w5e525ApiQgx3gPprOjpQ3jlnRwMULcgtHGGE2E3Ob5dAGJ7jik8sYO51T3
alfqKW2Xdl/Ci61RZB/Y+flgkzQo+/NRCaDIArBNoYAkuIixE+6AgMJPav8eQi9NXGbkYfZDGTuW
XUfAlGxD0d67k7thc2btzOI2x5mClcFtK0WELNOM4MOM+VPVTsDYL1s1Gz+pmsLdF1oFCe+WfQOo
lwBqohFsAUR2ITFSVNJ0pAcopE15AfED4QvQCOukDqq91ec7t9E7jRqjrINNWfFtg/ye5LQqE3CP
z5TOz0aVkdjiBArTrYCKNiSyHEf5kCAxJkLNEreOt3E7/6UMsg7lSJYuQ9VHUgNH3pf+NuP900Cd
cx5WgFF3IMPBejmGrc+W6gA/59Rb2zVV5C/FjmsIWNtkfqzt+TtENLcztA02c9+cL7V4sLrqSnj9
pXa8pOqGu0yAHwPYFRImbB6gbYM+BVgOzrZUfIGLs5qSkQY/dA1Oc1DRjdfA2MR2mibmY1lGHLZ9
o2/vMsfcTIO7h7XxOZETHIWrEQ1Gx4qq3iaoKQjfYP88ZI1/gfyok6D3bpwAKO5qlOdWqfO0afWu
moiKM7tJ56XK49Jt5pj1IYRMWLxwV6SK5reqqTaQA4XzSPZlBHgNt8L80CUKoaV4oq71MDeNPpAc
7tADfVp8/7HtzFnuFk++jWxsTezObf36qfdK6D5n+8l3zgmbzwl4xdWsd27e+zCn0nD9LLfccy7b
Rm39aroOrbX6mcNzWU/3hebXuXbTUpJb7ebXyrFuyga7JWwjF8Koceg1dy4nTpRVaLvU89azFw4E
QPiFSJ30BbmgXfa4aGzvhejrNpCJyszRKLVbuKSRzcMYNsI7CIINUQN76kzJZ9/Uex48uzWUEe1O
3o6OdegyHNlNTvOkBah5EzQIEhW6CMx4ZlePLTB8gj4FfjvsAVgWGzU9EDs/y3KZoDrHDW6xp9zG
vcMXMOLo/XSGHCjgvN+wRbO4rtwL4VORco360UHA0ZZ1cLx+kxG3vtTcafZeyzYeTNn00t27o7gc
HBRR7dRtK+no2NgGKniOjTlTSHIgHIv7wBoTryxjXYVfSk6SwJXHAXVIEqy+32djlYTeQ9jcF8G9
CKYlnoncKKeYE2sk1wN4T1G+DEc7GyIxuQ8o+LYmzJIumJ8k/I0MzTvMbuGRUXYh33VmclNYsccm
tyI2lRc2h2x/RpseBjbeGU5uR4G6V/Ylg3idlhEfF4yM3HvmN1c+w8vWLxxvCYZ20ZwZL3I7smd9
/6302Q1F96lxxQ5gliuX9l961vVJRhh0BvM2RJsWYU3Qi2ImPFbL8NxJorYkFyQikl/30/BdyNzb
jl24Pr/gvh2b6xCOV1hJMsjbicexKOEBLtprqe2NWACEdBlCrj8PX6CVoqKOwuHLhh7WDmqKP0bW
AFcykcNoN1cIBTCCsMYvHgRcboepeOho8wOymufQNnmaqXuVi/orwvm+zWxI2YRLVPfwuXH6B7vt
d27f2XHWt3tfojczlLjdfHY3tZr7CLljjJjX2JEmg4zteTp4uvxheVaBBAZRnMUfE1Wb4+wGT/Uw
Nckw9kUatjBh8oSfFF5t0oyry2mkyEyofJ08/GN0gIybXdEjyjs9zp5lnnLfG86lzr9Po/014PVh
oWLbyjKMkNyqKA/9J5yDzmSvLktio/JuLLVRq3ZliMgQ+XnzpXG43kAH8qok84OwrZcBeHEUrGZP
Z+fGzB40wT1/l4X+9ehXRyrNFfzqH0EvvXEXx4+CYLjAqTo2BEIEppvOgmAso6Dyd3JEyY103qVi
AhDO99Kix7lrLB0VceI++9y9wuO8R+Bqz6tK7dAmBco7C1SM4+CNPypMDi17weuOkAFkcyz76WXK
nVuTcRkbazgzobpA6sBUTBlAcDEmbjmHmgtIftqVm9Kar+uWT9HYBXoDcBgci+lBqOC6lBXD1oWu
eDhgbLhQXcblmP/opgBuCqF1SWj11LnBoQjBn52bhR9R0VQINjC1RYfjy0ghDmMWIDn0OKeyAHFZ
lfIGeupfHaIxJggxCBkaHIShsp7imJoGznAh1rLL9OcYVd7XsvvDCglImbqGsCv5Q8gptdrgbAiK
ZS+UwLs12ltKB2jy5w461m7vHEv1zQNdqF+KuPRAo6+GvWGAyphwWxgIwoYGR2TfWRAeus0ISlk9
Q/q3CM2e5aSKnWr5XnrBj9mBPjjoWUHUM/ty9vk2VMs3meE5eQ4cpD05RWrkeCTVY+fS4ozM01nB
kSPccLiBH/MSGS62RAUu9n2H7dyQ87ITFEqaCmLKPQSIJymGLfhVZRwK9kjIUiemHI/wI8Y032MD
XIe6Fe4J7NcASrle+D0LxH7WzZMePCduw/KIw6QTOwIdxNaUO4806NebgiacVXdWaZ+7LONbBLI+
zQYaRPlU6jSXsowLux1A+oeGQ0tDCKjWHYIto+daoIUxw0iBcucww+AjLrL8yzjpfrPMmmwJMy4a
MQOPhLHzTcFqxMV8dCNZ6LiiaMwaHkDBT140sNlyFGz2WuSCTTebC8S5s4EM54jkcKpzy6MfNI9+
jcdVWmjB4yRoxeWMesvwpLfzDMrMxtqIqmyiarW21l0NThihac2Ce+PON1C2+TYu89EVoOx0/NHv
fdiI+gafhlVD6ha6ikBWJMkMecPY0wqlQFbPsd2sJ9zcf1Gk91LExTLh1Xw5IuNS0IB7qo9aZYAN
DuMlQGNoUGi00icEZqexL0Zo6xpKzFkwGR9uTdatGKftPJkz4ZJDLmcYNfbkWfnUOfOn8XZRwX0H
BYvWCv6AP0kI1hRjca02RmabwlNVsjAhNxjf49Wy/LQWSOEkkCQem2qKB+nXSWdDuCecx28zpvc9
rA2jIhzP5xYGRwimbWTUkJTenO15nd2MM/oauucdQiZ/rKb+3HE6gxFHMCYLlFc8yJXGHec0JkW3
bETe7CqbIn/r/hq7D+JEmftstLzPsmbP5z7hgqRqIGjBz8sdBN2yiNf6rkG7I61mcta581fLh/iO
RUC6a6f5zs0A9efkTmTeZVAtN13Tn2EPCzzW8Q7a5jrmDvvRhcPR2HxEz2Q6EF7vMH06owXZ5wB3
RoPhqLh8ls4cBRWV/dVQ+0UEluKLK/VRNCiGFwWS5MDDy5wZEZl6OBubVX5swYacuzpBQ4xBJoVB
YL/KdswKr1wV7k2X/5ERCDJitp/WyCrccpoo6yQ7aDF+qYKcb+G18b23qpS14d6iTXBuB0ZshcE8
vCq8CxryOsXdixCLNnnFj2iQ7VB2pUQVX6U/IerYqt/b8Abe0cAfNp5l9zutQlCe7YLtC4ZwHcqy
3809RMoUwiosrI0N7G89HkjbHBY23WcaYhkEJDRdho9Dj8IVHDUUuGGXYL59UP2qJl131qbsrRpl
Cqj4rKyHyITYqp0JDxOxq01A7TKxx/kriJZwh7TZVUH7qJ87nq52rzEElb8QI87RSXoIdHNWZgFJ
M0lAvPSqR+jAY7oq/SCGVcFmasMRv9WiDBwYzDCadsOh1JdYXESzbuurYSkhsVBk6PaMurxuC/7D
cYvljPbsIBiBgLFGSJyItaUybzF772EJ5uE46uf2BSnEVVGwR8NaeDr6/MJYtI50KzcW05FcVxzZ
tQ+ERwWvC4oqNuIGf4RiW1g6tQP5FTYWJQ5+EE8VBYFZIwsbVM/zd28gsRDlPV7XJyAsL4tyPV+0
wkVV3j6HMPqIraW49ZqnmdRfPNKKTUvEhqK2xglWL+gGV2NqrFpsqmpxvsO0qomDQhWp5wATsSiL
xHOl6nOIVz86BfzHMge/JUrPRt+luDULwMjo64OlUweJV0Fi0ZstHCBCTMq5Az2IMlHe+RxYX3lx
LVAImto5Y40DaFLZ3MF7HHbZkJ5CezwiuR85bh535fAcyHSZOWhAKEHIPqPmCjqyiM2gtWU53RVD
deORy7DhOtbo34AX2iaALe+Vmg9UQn7MRjfSCtimzDq0KAvvLLQt4Hfc9muTF+iaAGUd0d6bU89y
S2R0em3sr9Oos72r6KbBIXcRZO81gHHTQH+ZBrTpMr08aN9DFTMfM0TvbJwvZEfaTebDxgs9Phn6
27AR+0mO102VsRjaNBeLlGdlZx/BGzgalGCF19yj0X4nFLsNK/ngjM6uKwoTMaAs+wXOTsV8hzYC
jcDdvPJV6aAycVEFuWOd1u63TBon6js4eIIs/ZXzC9FpyIQxdB6Lrtq53vzcLvSgOxxNKSqwbFyP
8YWIKtX3aOYXTpwtnhszNcGiGmJVNmkOQ8gxakRjFZRUEKtIVh4MqGRW9kTcLyMC4rDo63KYi+2Q
11/PhBcepRLHYXAO9gQDCnvILot2qPcsyA4N1mnFTGLmFS+dD0UcGLt4tthaCqdpm+lzHxhs6lvA
lZdfF/Goe3gHPAKPHk+mahIfls9GoSYBJTruuxKJ1Mn2wlx0be9DZ0DeTD1s3JoSwxM2Fbcz8a0z
qCSaxLC52uhhQK3v2xezT+9kFdyTDrrfAj8QzW3r7CpgGmQP1xn5zBbAOPxmuWhLH6PCftz2ICbZ
nnOhujB2smHntd1dWch208yPjLNHX/v+vpr+4PW05+gkiMa+1KpfLtjiR720nh18oi8gt0e2HXxt
9CJ3vameZYarCIZ5uJjRHY8o9WLXK8bE1yyITMndtA5tuLmHmbPxK8hczQW6dTyILM+j8QhN0a2D
Ph+ZGnx2iRclbEr3j7YYYUlpUOhQ12Rbl0p+HFhgHVjn8zPPECedHLQBIDtdJTSzFhjtsdtfn33+
/9lb9ilKBwwiA3R+mQ3I2Md95v/1P+vH5vkf+279V/d6JPruH/pX79lx4KUBahUiKICp6O3+PSIN
fycOYEChuyoCUmCQ/jUi9ex1RAoxUMheQaocQ8x/9Z5Z+Dt09h0H8zPCgOPB9PQXRqRvwRArhgwW
Sev6q1UJNIhP5vi0rbRTDhA2deUUwvy8H9E58A6at2CKU8iXv+rL/z2hfT2RfW859Llxp33M7oFe
fdvnNp6GAmoIb0SO41aqJDLqYGqUvraAURV3/b/GIm+m9q/XW/vm/wVT+Ovy1sE06Fq4W6CHv12v
6ghU5xhSlg8j6GQcHXNkc91f2fU0J5AthMFHJmcDbcQ634Q49u4+vt4VhHC6PmQVcLn4BKhs1vvx
CmtSib50AiWQMoEx3Wsb+kkNZ/X241VOpgfrQ3RhcAU1Yn+l2v20Spsrxx0cPEQ1Ngl3O7npG5DF
4ag4px8v9c4NRZ0VYMugxAwgO/T2gloFLRii5iWpaGB2JrSg2Md0iFpE1junROaBsQBLzWgtCXSl
5SdX6rx3qQCTuS7mJAxUkhWX8uqG8nApetHa2EBChalXwNpC9yZPQ4B6ribgD2I0UTdKtWEylqis
PQzu9tggza6TVn2JvVfu3ABtbCvLrP3H9+ZE4fDP3Qakmw8VBoySALQ92W00kEujGfpoetHLEHOv
dm483C+CfjAiQVRAqnqr2x4jelsrfhS0wFQfG7DH/N7Sxe3kgS6Jip9W98soIWeXD4AtJDg11mM0
evN0kRMNGaB6GDEM/fjTv8VB/vXhYasFOBfa1RhFnQCTgQs2jcqyJbEcnA4gMaK2eQ9o25ANcdmh
+NKlnyWtdn8NafafC8NjHnAQzO3sk3dEYiKczT5Zkkz5/cY387LXwzgnzTA9A1z3VzL7P0aEnzbQ
em0kgCke5DWBUDnBtWV0waC3nmiicSkbFFrlNc56AkhPpeKP7+hPL/+61IpCBrUCUuErzOX1XgWG
3gug0YWeRjA8eFkozyFU131CFfspomIR7DmMDm1gScmp+MeSKeq1RUaTyUATTnWdOIYCFlK+apd4
Wfz+kwDw7noUE1SEgT9XfHtRltN3fGg5PN9kNl6NTa2PA80KaIa2eRI0Tnf38U08wXZie6wXyBDc
oPAHBkx4sj0EONJUe1iwFPCaqzEIiVuRw3ecgtNj5upbN+TTWe9pcysQDnYCY6vUYs1nAujvfxBs
HJDYCBz4TgGtOPeKeQJsI2GLtezQpNDHvMY5fKyzMhKYTGJka5kN/NvgO8YmvW+rsQGqCCn141uy
xtg3SQWYwlUzAO2GAJojzskd8RRw+1pULFFaqMgr7WwrqUkDCgQGTFtUVBk3/yzw/hQe1kXBh4di
OhgZwel74zUE8x1MsRPXwpilCrJ4qmGyZmOgG3s1L1Iy0mYLS0B8hiBPbTEh6kHRZEMKEHG8DIYo
w6jtpPDJBUz02jM0FEgC+Jj5ZMO8c3dgWAxlBw/ws+AndkyvaeNZgD8nfV/feF69XOckEzeAYT3O
c8+edB0Unyz5U1L0oOOALPznvXERWt6+E9Qr8ywA3x4gEq3Phs62cATyykQioN7ZxfQkLeyTMNDZ
JqfyUxTy+8v7FHg5H7Ydf+bMVznRc2UxN12Ae2t3/s4o7d4FQCvF3AfFbhKUJtCQ6zcl3GbTMqjC
JHOlSAzU/LezDb0enD9YyqbO3fRKeEk7IpVXUvWpF2KUgEa+SD7ewO9+YN+DAAhQFaB3rzH61Qee
Z6nQ7FnsBMMCTItGq8URGt1ZZxhUUslyr/Ngdcp6QbFYfRIv39nHIQ2xNZBvILtB6Nu1/TIsnbHD
szKm6y+qrC1i1ILtQXXo5uZOjjErEuHdxBT55Kp/zjzYJa9WPrnqDgMk12gPG3NsqxSyIMDENrAV
sHDu/PX7iyQHIAlF4UlOU3k4eqFp/B4mLJBk2zpU+bsma54Wm155aO5ihoO+5JQP/hn0Az4xGnnv
9Xu99kmBpiVwU3rB2pMtTapb5STF5Adp7jjFFnr95SFzF/pJpv05KSGdg7yPAxaw5Khg3j7Uvvc7
XmV456UiJNEIL+c4CzT7qqHDprFL9skmeu9RQviOQtKCYeHTVICxiFdrYGsTKhofiMWs2maV98Nn
wDp8/CjfyTq4tPV8CE9Qd2X+vL00y6KLbJH+k0YIk5RVPiRNM2A+1GEgGEIoNdae9AFTGJpksliR
8hDDbEiqup882BOyw5qI8UnA5YBHr++g1jh5c+BHi4Fx4dpJG3RtRAbMJIYS3dUGfpSpL1VwafUD
HI1FT9OlQX8fw2jgVeauuCQVQEtoYEwHibPy/pNbtG6pk3wYeuB8QalldWY95UMWc09LvnqfDAwj
8ALAljZQ1wAauVGbLcBzzGLcFy54PD7LsnhudYv5AkIgWJRj+vGHeW/7e/DmRYGwFtOn8kYce1sD
G+QkZat57NYcRimNouiQqnLHZ8u/bpfZ/JIC1V9P5vWiJ0+G1G0LxGvvJLlbZ3Hv83KTLTlcRNhg
Ikd5/P7ji3wvfiP2wzANHS6wQE9eN68fCt8fHCcRHChdDdDrzhPz0TKhjJhdl2nDRszj294CGtNU
n5Ui773tIBGjeoeOJo6+J68ExHlwgAvw9uWy8faQ81Dnjm15GzoGgI9mNfpqmL0DZYqDV+6P7cGQ
bLrAjy1AO4eYaBKlNoOqvT1k8sDAwFHsvxGPUHpADQ/hASSrkyAI1hds7iuCl9ap2MsQ1nZc+6Cy
aSDlNnMLNtvHD+TnpAaYG/jbFEh3H6fzdVe+SqgjultzBSY0XOYKgFcwwYnttpn2WSskgDnOEbic
uO6c/OHjddeN9fbNw7preQDPYtCRThsPNHM9tD8zJ2GzW97koS3hGEaCTx74z9sNqwC8SVebLDSp
Tk6mrrag75sxJ+kR/K8C2IrHIemruKip2WfVDEiALMROsew5mILgk1j/825bV0fRjxKPQKRp/XSv
7m0/cDFKG/c2tIoQ5StzkwKDtvsa4L0k1/wzXbD3niWI6+iSoJ/jUf/kZQbqu6WVgMVKiDk8clkR
RmxpMHSHiR4OPf2yz9gKhBqB///1p4ku5Hq0QHPuJ3kjkrmt4AVWtkEbh56zEyRdVf+aOO4arPDS
OuA+QrAd7dBT2eoeo7QAU1VcHw4MqcMkoFd6hpdUHSzJxxf0c5pel4KgD/5BZXBalwN+XWZAauKB
KT4njlDDdlpsk/Ty1xub61Whnlxdp1HFnMoHdfnQF7Se3WQABWMz1tWPYshyTLYNmmEQbfzkUb17
ZXBXAFUGAGTIX73dlIuXLWZgDQANvIM3uMaB1A15HrsV/u/jm/hOBeICl4zHBaVxKBqftjFcS8GQ
x0g36UYbEqaBgrApsueGGHuGOGQzgZePDYlsUX4NkKcTJSbAU9uWffJJ3osDHuSK8HEQ9NH1eHvR
7qKrlrDBTaamrzZjJocUoXxMHLt9nEcxgZQS+lcz0+PGFJb9mRTLz6kdXXIHfbq1x4dK/iTtSMsj
A3oQsFgTwbCTDVznbTgzc/vIhV/tRJ2ZT8L6e08ZxzkIf6LaQuRZQ8Wr0NNwAfRHFjpJFgLSBuPH
BejOskkCjVDw8VN+7+IwMmeQ/Ue/HGf8t0sFc4UxUoZI3s9lCYHiKUtxQT1Ua5trVlkDyvmy+KS2
fS/SoXr20CSDazDSx9s1S88BCjmja/aY89SSljq4bjFswTtqrzGYGCIMCeytp4Pgk5Xfi+khzLmQ
UmzEBfskP+sConRMcUhmKMAIJIDeqRj/N3fnsuM4kqzpVwnM5pwDjLLFm0gBMwdIXeOamZWRmXXZ
CIwIFUnxfhMlHgwwm3mIWc+qF7Ob5ezqTeZJ5nMpVCUy2KHIILsr0HHQBx2Z2e5Oc3Nzc7PffpNo
hmiH9nRt0TX5eek2biS1BxK1BjDV6fX7OdtA7dVDugolR1PFz8laa4E9k+hqdWIja1WnO/sKe5hM
0ZvRh9prUJOq69AD1bJlvOFU6V37Q1q/lIDDCJ8N4osNINDJEDr5GRUq6mwBZnO2Ti1vtlq5gGzT
GAqKmKInLwMHsE7WwVW8tfOpDWxr9t0iqSyzdppA0MluuWHz7cJ3J4NITn8gAhEylVVOn5+qYbeZ
ivtMQSakzGru6sKTEzeKRG9EduiSyukvVEu53zJSRlPbKEvn+7WLhB/ELNABkympG8y+Dil6X/gr
oS8ZP5CVzs7TxVCbJZElz8tSPtUfp0G7mI8KFaLZA27WmofSswJjmA160iRNJOtmtfVAhBBMna7T
7eaEdu3ygTWPj9Qj2cIdwxJ3XvXMpukiQWDUQOX+1l+P7VLpfd5oIKTGoWs7n9wNfdOGWf9z4dIv
VXNd51xZ9IYfHC+Ofook2h/F8nKVp9JNshFccH6qkvy2I89HGTM7VS6jaDMc9xahTSAogrPdpcVP
bzPMinGhS5t8RNdNkhKLRVRo4w1NTWXaqQdlMI5pDvGtD+i5HMf2Qrtc9OKNTpEETGAjuUyLT5uh
k1wOvcAvSQop+W2sExwYESTUP1h4nwIRAiu158kenCyWPDA1T9lQS6kp0npS0P4ynkt6EGgzW5dz
a0QmA4ylRi0gSD3dzX4eLjz3V2kd5oTicyuax6oz/FGViSZN9GCw/cmXfTDtUEIks4h25DJXZyb/
6OPWe7NhoSU5xiFKlbHTW2W/FODOb/tbTZpRcsP/LJU89UNETdzPw60DeDfHjxkV5WJK1APQZSBt
thDHDJRsM/bBiDxYWu5AKNHbAo6kbq6MR/o6TH809B6epJGk66/PH7GG64P3LowSIoVMeLymFiUX
pp7HKVG1lZqcu8Hgp9jLnSnkMqDbqWsarUnFnjhmTWqvEorm1cONRVqxqoraCmIZQ2XOfoBTrCRD
8EVQYU8zouMn1L5xKoVHPQBDPk6k8I8vYookF4a8zogv5ViQIOqnc4qxwp9KGn6dsIuN9hs3EvQP
iXlujNpcss3n5NG6P0mHrj5Rhpl21fdt+Zyyq2sqE/OPmU8ZEHibeDbcWtI0UbbDMUA57RIIVgAX
qLIFm8+rAfi0NitKLZsv5Hw4//4N13A9RV4dh6ze+Ks00o0M/L0/WVh+CFg5gaMFgvhxmFHguFq4
xfV6dYqjs0Y6sLvayBGClODlrwJ+qBlynyqdOJKgZnFLJwdFtgZLNAKoPOTmLiTpJ5dXoToGy0qa
3aZ4+8ErFvmXCITwTwHAtl9B7vvXljOgpMFKaWNUbhIXXJme/mzTjO8HSmlo47sYWMVd3Ev1r5vI
UR9yZZsMTrgDNdKLxw8BvSiILyDZqZNbFTnUVvo6lSaQO5IM3uRBPoPZh6ox31sNwlGkrFwg01Zu
UwOxsb6uV8bm23brL26LGEzoaOV7vY/9tRSFJ1bWcFXKZNr6kqzx1ub/aopuYIICf0Nkp6frM93Z
/pJGuTreGH1nNkw1+fu1SKbztQx1C3RmJM6r03HxSAsKFpFD2gccrW/guLP6Fukie/DJdXWHEh1O
9POq23CYZR7YXGGYKx67NVc3KY11HOgZ75TYsYhK0gG4hKXnIgM9fWKqGqvsfqNhkCalLtxNIDbV
DwTwSaG+wwcC/fCAfAGzWxjcGHoBwk/pyYuJHqaL6bAoeb34Bu2q+/RLiberX+h0tDmxuUKatbtb
vFzQOQ3kLkGo6mJWaTFMFpqHyxUMY8wLRStr3y4vIyeA47xfBBQogLYEtAaiU4P+6Xm5UxT7dH61
r/eFJPD76w8oZ73iDWCH+GEubHWFvPWn1EGAKVC18CInQPvZMuT0mhKEgLjHaju3+oF9EUGLPd4E
C+2zG2YPvry6HRKfuORRok00aaP/BFpySyFHT/vAx2/NnjcgIES/c5CpSjqSCze77sdZnxLVbf7Z
HfYpwAImosbBqLSzeLYKdWp6NDec06CVa1u2gusFcpoBDzJmceAr1xpKeanlcjzLPTmfQvdfnJBN
07kTmTuEIiAD9YNQboYelS+Elnp+LM2j/upGTTZzmYa3l561OtWnrOlJD+4MDjjSCiDg6qgvKkaV
vrElWrFJF9GEnJQMdLSM507fp4ekLRC9RGhGeqZQqytPKEtSARfK1olrVX2qEEB5NEwNkQzaJNWO
v6xRzQswX55Ywr44BfwMTrGWz5/Xuwa1V3gQcZ1qNIOW6qyTAx22rdQr5InmDUSbQ3pbRxbFXN46
28wILwcTt0+3okB1rIs8LrwTH9k0PWyMZP7InUCqVjMBZGNsb01dyqRcE+9alJtyEvRDfbJa+O5M
XXvaJOzn1ixK7MEMGuP0xPRPEVNwxfH1hE1gbOSVUJvf9ly9Ty9beeKACR55sTe4yvvr4WRrSP4s
WxvbcxEKJ9K3MaaGt/Fmmk4f8HxhUf9TDOxpGHmgUh3tsxEV0YnF7VADNZMELa5Qewkgpm7UIhzK
oi9Tu0enmDTtbW6iLKb6oOeMlIS+u35sJ3CSRBQ6BRdDTxpSqNUfXiey8RVaj96MuPbq2opT9Tw2
qE/k2lZHNpHakS0NeuNSi2ZKuVmdF+RE5n0vHEzWivO1v7CUc4GQ/iqDmr9yosydaRnfGvSNYk6X
GBg1vCHIthRwQ9DXGTzXYRGUy+RKKwyKMnXq0SxFyk/4fWIbnkgCQAdwVMHrpdRuJWe4LqkrUGT6
p1IRY5ey9CnBR7xQUtJYrkJtxLYsT8UlmibFlwJyiSlQye9Vb4RNLgO9GtBFxtpO8yRxPyh5UM7g
g3XOvbzUr7bZqSSi+Iz6Z6oiKy3exhyLmjauVJrKbSLRt6ZQKPUF3j+TAfITU0vgodRtRaQz85FM
QcW83PbWokZm88UdJqYn8Os9jfaNz5uHBtOrkFYl5E39D50YajLwYCDJwziSQV47yW1PH+Tz3jr6
mkbJYC77XvL9rxZCEbSz5aWOBOp4LdcizKZ4gTJxJI3y4kjjkZrj0A+GuXHiUqmzH4lQO2zyKg0m
oFp6SjSoYXs8a+gpE9LV2ZWj4S6u7Ww1LjbSikgiJR20RNboqtsjJu6X2UVE5cIJvW60PyKNgfER
VE91ftUwUZ3ElRbI11UWF7FH0aSSA7hIhmF0acTUPmy0OJg6hGypf6EGb1aCZxtZWZBQaAKlRX+l
DqYFNcrUVLHu53e/6QRw5dI3gv1HD2oOr2PRWDWAzGxSUhyMiQ4hQyr1rwGVQpT/rehHugrvXjEl
aWqKBsF1P2mXtZKccLNRN9xH+B8fAqnw8HcTgDYW1fCIcGuPsoJCqednbVJzrAp3gAzbxY736/gJ
m3klb2UqiyYU/7rTQaLcO0ZoTYaa07tSV5vhqYOuNhx0AgHgr+QdwLwmWE5+CtRS3n2lcSG5xGUG
cD/PFkYYzRdKtHQG7ubStXzrY+SG6cXCxx5EayO4gf2jgJsJqtY4KC6el0KD7w+pMF4AGT3RL6R2
2LWoyAMCE+qkVJOHciGDWEu97STTleCEvJsUC0eb96qAShjDmj23hqnjOMADJ3HP0q911XMJLJf6
PFPpwxZT2XtlKc4piFHTpACHVPYY0CkHrmrPifOUjgXP2ITCv2K63Vhz2KDcGXTAMqiN8AuIqC/f
L1DBEUtuVAd8Xj8/G2ntrYJkBcDB0j34YVT4pdIYeorUOdXkWWrIF3A5ArmhoFQgQWvOgqPYliYl
hUJcsa/8MrBgTSCrcJWvrHw8jHLsGvmSKa2EjTlUF/J4w/1/HQTb/szQ8gwth2MNBH50EbkQyQYl
rF3BGh9jG9onLK+Qc/2Ww7cG8j8ENYNoavtgpZbrAvadGL0tHQ1jywxyKbm0E7jeFmvXvcy1cj2S
QluagsU71YSpUU4831Ud408KoDZ7EELyYIVQgVjGFnrGDJsGp8Gakqo0moPxpFDNX30Z0FTuFadr
CO4SFcSb4/urn20XRB21hcfEtkZgqm9YlBFDepFFUvaaqURzDAB1YCnrGRVaLVLjF6Pp6SJIxkZ/
7Y88W95OSY2dysLV+oXtHvHUCEHVQa6VQgtRi3NsOm3Do7xiQ1w3VFYpXT9o5Bg7UAAOe9KdbQTx
zcYeri4pzTYhANJwYOh4qJXDzdwrZWCM+bQf9vrzhaFZk8xQPEFUOZK8pD8aEFcBjuQVVxbX4twa
0PAltBfFuNeL1ROhiCbTMAQPyMMfowSQofoR26TnlXAbqiK5v5nZEPJMlUCNL2OdFle5la7xCmAA
et46NHkgAGN59UhEaUGp12ZVetvcDdIC0cW5c+ViuUb+AnTKRg+dSUICeaJ46rfcH1jzMMy8q3V4
uk92Q9gB6wQsECMMF2U92EZL7nUOaYo6oRbEvQAEo0CAGBqjtVZQ7JQOy08D1e1dh6JpqxP1s3ng
DxeXvmMpJ1yhhsvneCF1T8gm2bdwdXQ26kGdIQHe/hgZ+s/OBhKA18hdG2KSwaINn8TjU2g3N6uF
rE4kaw3yOAOTEGmbX92gMGYD4ihzyLLycd/fkpIc9HrjDWSdJ05oU5BBRHvIgw3ITeHtVDXOtXO9
6PtEDugcv5jHa9UaFzKUlwG3/0hbr2Eaww+aFkS7LzxFodgVCrdxTi7h+xE8hFrRexLpAiRVM0tp
yqvOD1jIQF1LM3doqRcu7t4nYOtUUgdUgj8v/aZ9Jg0nkn8UIdDRqfrhsbPpJ2uA8DCtWcbIkHvu
xcoecjsmivuaqUhsivymTB6kBo1KLX0bFHAiTuBTwHZoNhZXW8MfGvdO7WeDQ7crRTxMVTvKQeFt
ScuhvatwaI+wkv2pnMJL8rzsmkLj0KlBxicANTQpqGmNbiz0FJ4ZeKyCbWYOCIWNQRO5tGcc9i/S
tYtxlCBf6kPLSMNp2s0Pe8TGnRxMZ5p5gh0VJocTa2qyIKgN1XWAcMnoiuv+CIdhb5I03oh7jd67
A0KT4AVtJSJmIifxTB74yb2z2KqjrAzKmyKMwgs7Se35qoBU9vmViI+v+RUCXkTArA/0Xapj0VYK
bEK9kOIlKaBOfgEn2yRRFqWgIHAuegoe2CvmGwwoMyHlYoDgqX64tqUGLwk5OfYqonjcj1c3Werp
l3DEBuPQdrVTrwahRE8+kOCAxruBaGi9PjRStIUWb0pMZP+TqlD0pgWbX6xeoc1zSqXJLgm22lhz
jaljreKbIrGHM2eTut/spLC/G1VLzJCaI5BPbPqTax/SH80rwxSFL3OYbhaDcp56cTyJ4fWeabae
n+oN0nBFi40lJktZhOiPU5V2RI96L4thOuQB3B8FBQRNaUTwuxeGPxOPXU0yG6Lf53e4yVYRgaV0
hBgsR65mq3rbdRhBrqlM+oplXfpeUEwomE3GuhOfcgYUkZ6rby5szBhhhIllrFkQXS2toicloCbV
Upv2qaci859upranJaN1YKWTQUhOYuhmwwlcNPLYy32JRh6L3izp9WMoDgprCq+ufqllUXQB4Z1/
bajUThqeSsvpOOhNCvIbo7UqB+eFrW1HslVAbqF64TzW6DMcbBRjZvf0+KNHFebMdgIZHI5+KqrZ
4H8DyRNV5SIhThV3dR9LFYa/XC2ViR/6zkQmuD+RbXswh/ctEexgBPZde3uR5GV2wno22QdcfnLh
1BuK2vDqzBRkDY1EhUUpN/R0Du1K+skSXalyebXgEdTvv+KIqHR46Cskgqk3qV0/7nqgO7IaYx9S
fTuWnQ00caEFYDWCXzp0lMH589raJNnj+WoapET9UrMBbVNZlUNltE6UKRSj14Rts4tULdwPeaLA
dy1tkxNNj8TRq6uuiNjxH51zUn/N29qKtGgfiA2AZ/dXQwuMS7h9eHiUW2jOrKF746NNYyfWrVmx
Gp7Cq+2qPJ7MT9pOpnUPIO/d0Tq6gXpJ0vNdHiiTcpUPR/1F6Py8wNu/DL3h5sIOjGKcpXJ27m/U
xaxQM/k8pkbEhJIqutSD5HqYWxKplVQfF0XifVg7bnBiZxpXKCpveJKRZuGurKoebX/R+W0sE1mR
V+eDdfCgbGLeY7qWzonRw/ymG8VosYXUFLI3eWZkZHsoGu9fp/IgGRUwld0UcaR86FsD6NZx52+f
151Gf5T0D+LjgqEVnVCuIxlKaS+WoJIU6awe1C4bCKunoS8/OKWynRVJVMKxGxs/epY7mCk9gs24
td7H/sJOTtziTcpEKesQkAcuDg2gqwvR3EzKNoKNTJWIDkDL5o79nqteGOXCuhzkg8E8X6s/l1m/
P3Po1+K+wuQfTy8cvSM5+LaWbK0hOZfNJlW/LgiGUK5DLBIWnP7XEzJvOrDoAzzKwh1Geatz6Vav
1Hp9KkWkNSy0lE3BeG+T3/Cl3LktuQau0kXhQmGrKT+4mUH1DqGZr4bh5rdRGVGVR+hgpNiDYhRl
AcR1PqgyIzG+iUfD/Pm1NqFL+ELgGAQUyEzUIS3kptVAygFpcpPkP9g2NcbUCurAni2akBiqcr2O
cv1S9rfxzWpdRjO+pLgqHejQHUUtP4b6aj0l2UZTcxhkJjmUMd/iYiB/tPIomCuDVcAZXG2XpTuQ
p9paP5VbEca9biPAuNNiEaeFhtK1E0g8qpBkHzrRbMHSt76dzMkKuHOyHskJu9/kqZArGQC7AmRK
z9zqtmqqszbyNTnFre+6Mwn0EWij3P8QES0f6cBZJlvKhE+0vWv8Po6vJEOtwJ1TO7+bvsFjMidR
o+lePlPWmv+tKHRTArJ34vncNBMYGLGnKq/nelZS8nVeUz1mShLYMgHHXwLApsmIrpy6sBtnwtEl
MSw8TK32TdR/xNQHYzVpchVdyH4AKdZaouOdXvRO+PKNUw0UwXhDtBaET3XPypiQHWBG9kwNgUDS
12Gmp/gnjm3EJ9z4BvXApSTjTNkFBq6e4/K3GpHOBSmfJLWyi8xSrLkmhckYMDIl3y7p5W3vZLar
4fs0GEGI9IC/GD4plBzSAtEIoqE8GRTGcBpZqgcqTtuMIB8+Fd5tiggCkyemhcEQQbXaIzWF2WS4
2JJMWQ+TYL4dAGx1APJM+3Z/cNNzlGS6oQx91uslxS8rO4hHtiEoEgxItamJSec9LyQQPLSAlEIB
MuFK1WZl3DOuQW0aPyQkqklzK+EykjPrqvQWwdxdh9bcSaNfnjd6TWhD0B2wfpCPgtGlXm0kRbKz
B55Q4xSeO9RUjCL6I1wnHvTt6wWtJeR8FYz0FL7N2N1C6Lzpu9eQBsEWXVBk1y9W2STxC+VGodhs
SoY/mVoeVNfPr7Nhc3kREdLmSSiaw4i/P7qzIEheFf0Q5c1Du3dp2/CRqYRvzl0bIsHnpxLXX82M
Vqaq7S2xQknUEgNJ2IJEV/VNcrmy+4sTJqYpMkqQnOp3g3aMJPxrX+QVvqNlBK3AgcAWZunuGnrf
/JPsS4M5FeH5CEBI/xq3c/V5GNCUAnS0f+KYNgmVFx+pSEIaROtr781+viVNvYWFYZMkDpJ1VrAM
Z/e9Iknnz8u0cSa8ZyiryL4Rl6xun5QpgGsEvMkOrfAWgsZinuQ2YXQFr2A31Xc1wvh7tbg4atj0
pA3TvlnUY5OmXUOiL+Hr/tGBzUt0Y3o60Mv6OomX2F+eDLRrKfXcAJ5Jp6P8gc5PmvaOEBxVzCKD
KX64LrwwsB7/2nhHQsQAUoDvyjxHgnm64qc9rF73b55b+L7ZlehoJcrWW325qr8jb0fgWlTRHn2y
pL7DkeE5Lwqexc9exG/o00UVYLtPH7wjisyVJtp4HX26/E4873XYVGhWuft5c7suEJPtvl1/xxVI
8fThI6sikIbvBMUSVcgHGbw1Ecitj3z/nSjzhKvq8ROrElDfEfwQLipF/7uft3f0xTuklRLArcir
nIwy5Vu7H2R6dA6k/jtI72CLw01nnjd09IX70OrL1eE7SioAAcK/cdjd4y/X3oFe5wYncHIQzBuT
QNu9HyjviJnqpCof975648niQqTcmsj8G5WAIGRppQOa9I4PHIIR5lEjfqoGAO0nfy7qGv84HG9L
B8AFtRSBMnxHbTlZHwFMPdL/nv5uyF9gGUGC7H726vaGTABV6S0/Xh28I1tNdEWkOcUPAx7JwHgn
wzcwgPTorYrg0S7vuSB/d5+/w+tVhF9LRTo2vvLpsvSOY0HkiUfS7ufNXQCD/Ype/+ma/I7UHAVR
bPLup2r+xAEAL8nT7c3aP0IYbQ8AjWlJhgIHJkAmfmrXv/xuf/0dPKA39wIgOdVSBKgB2FGAySJS
dHT4NV4GPN85BI+Hf+9vvyH7R+S7g2+Hzw2y5scXXvUI8ASA3YVKxccD8vYegDzVW4pAxcsxCKDy
lft9rmqBzCMAEyjLooJh97Ob7y1pgdr6FjTwhCVi8oK16+gEsP005zRE9vd34/C23J/dmW3lAaq4
eNz+XP+NUZ+eaNxNATzFWnsRvMEj0P4ZjAtIGyEBk92rOLfKsRqo3BE7aPfBDXr5EXjBOfk9jDi2
He9hF0B0lulRL/iT/+AQ9Xs6wGMAbdf3HTr6P3rW7v6p6BS/H3wfTBO///t9mP/ROH734D36y/+C
t3H0a+Xfpk/+8ePHH891/EdT0a7+8KmN33D4w3NnmZjJPXXfuw73j1+1b1g/NgPzwTzuzCC4Gv5Y
5H/9T5VVHlnL50ad0y05ED0fDkMJEYq3RtuBb5Yb5z48jLMLXw64wdsOe2s6QXb2CTklyzPRseLG
ifMlSnwYeqcCgmi97UxfA7r3PpzdZma2TA/D7UZXeY22HX3MABT2nb33l4lzX9lWkf/FPv/NGVjM
75bwua0dm4lzd7c0K6LBuu1aRZ8cv0mBf48LPT2A1Uj49//94+fu5EsF0+99P47P1DNn8smRfObf
/knn9/2vlm0GTppVN6SDo/a+XCZ3prOqDkzY7G+q0As16H3iLwOnopw4TW1HHZmB5ZkPy9Q+jLXb
9Q4EcbM1A99MKsN2sWCbFuOVUySotVuLIcmDpXMYR4hA1FK1HXVs+nfhQ3XPBCtY23FvE+fs2gzc
ijKoz5mpF+oYBzyoDtqB4kJRaJ1dif93+/7z4eOFiKldOPwqnIDX3ZkXwUMYLNOqkGlW0MnI9VE7
OBaXZlRVX0kAxNpqxNU2sbbQ6dWGFvjNtkN/oJmNzf4ly4pmUDvRfuzbMG8euwPFuDJL07WfiqSD
c31thtz7e8HuFFnwTbSV8415b4ZPjojWgZRvOHuhV9NlrQMR35jeg7OuOmTUFHQhC8/c1s+0gPq2
FfKHZWR6h2F2W6d3sHWfzMS8X3pNDdsgvTlM93ob98l0n7gqMOB1MDCPPyeCd6m6hxBWtR/71gks
M8JsHIYS4qa56OHX14vji2069VcSddodDGyunKeShjKsi6Gdomqcdww9bfX5S564wi2smzm5C4v0
tbxbNohD4FXarvubs8wC0z8MtFONLkzdxzRLwvUZHGpJHp395WyahUmY5Y8n83g6ATjq4EMeJ7zK
AzO1nYQpD//VaZqU5jkd+BC3UWJm3rbJ3lBx0IXvc+M8PHjLs6mZZsdCo9L/2dG5FV/0Gn6U2q3t
UANsBkjt9/+6b3p5PCnoLyopOgivcF2ZW5MNShzv//33/5m64rd5siWSwwrOzbvQNw+7VrnfiQEA
aO4gjPHF8cOkd71Ms4pVBL48hDrs8NGvt4y3Sx4F7kHd079MHJOmfhlf9UMePJiVCJDIPVMv0X5S
uk09hAjwi+nyjHT8iptIHg+KkA4278rMncRxD8vd3d3kjymz78CR+QRbn9O7tx2zl6Z5wxwd7P0t
L+2GkTuwQddmlNk1t2YvmpMX158XWKKbwD9jXMmzCCFWTkAH6vle+O+VQTs4UKMwS3FJKsMKYra2
V/sId6QSn+nCfRJNfIIH57A6cfq78HDGtvlwPKagEm37/Z+XUX7nOfdn4a9nmb08G4vX12FYsXCR
OWw7yWTph/c4AUxzer4ONJBI1jIJq4F9QWrV9jvGIRdi9TEtavFbD8sAu4D+ryKeH/wuo8PIYhu0
Dl4iYzNann1bJg+V61xgutp+wWTl3BEcqWi84NJpO+7U2kbZYRghhi5e1dM4N3G0HVIo85zHZMWm
CHqB1qtOnKwWf9I7OKrTzHZoAVlZbhce0ReO/ZzYb3VkowMnYo6TWjGugum5rXTnpEIqMhB8bq0H
faIIZLvaDzv+7f9ky7OHf7lYh041tEC7iPbDXy13TTD3Hy+Oh0h/tZbFtXNX9wpAvnQw7jINM7ty
udArsoNxnbttRSEg0Wg/6g3vLMtM76s5Icihuxh6C+F/xQgDrOliXM8snMM4O30QREFtzwYP0dqg
HZziGy7S+1qSv4uH143JezmDufnw3TsxiJ4I7cUgRiYNW9W1Lq65m7AU9hc0wmGZ+1V3oMYfHFz8
yqhdXBm7UWuCEMUWbWW8v497IydNzfww3E4WAnrcdvTPv/01D5zqjQSwv4OBeZlU8TUQFrUf9na5
vbeXnresKDMwqw6G3qWy3u8czsNoQs7Uchx+bRXXWVrVF74sKn3b7t+tgO6YZ9dLUqiH0XaLFnRp
rQcnnFbLOlEx38G4+UMtkt7Fzf+FiuDD2nYiUDq4oG9/+1/h2ZfQ/+2vO3jUp+S3/x3cO1FV1oKC
va2sv3AMa/kyuQtcxBczKOsGmsKN9gv+ChVt7YB3gYwgTuACYTibmWl1NwVFVVshA/1zaj49FHnt
x50Sh8mcoOIS0Pas/cC/PHmDQL7WwbCOf2feFVUtHnQgiD0c4PbJ+RbVBm03b0Ry5gvOXCX7SwlO
+5Hf322r0CFIjwS5D2zcNAyTMNSn31N/Xhx2n9I5YF7HAg0s7qnvROger//xf378R9NOQLcj005A
nB52bOfFdOA4j7dRUvVuu3Cb58BPwKsmTlRZr+A3aKvKF0n1/pO6uFUv0sRcVg6HJEpzOlhrfBhl
t2ECN9920MswqbkAsEq2H/YqL0ynEhzbkQm3Xe318s4Maj5yF1foR7+mBl2Y4B8gA6m+bkR1blsR
3Jr5g3P2PjHr16fo69l68C2Rx8MwO9etC0Td1z3iXKz5bOo7xNprjwZB1tR26T+SCT4DgltJa1IZ
2H7kn5fAQg7D7IQiqFrarvdDeIbS/Ut6VoffwLTafvQ5Sa7g7Da/ewDPQuC+chRhrO3CLOMo3zXh
JgTlACT/Hcjo/V1+dpOnFY18HL0DGf3H5+nt9PO36eS/nQnlWSYIrK7/lBTR5IzeCLC9wSEBUetJ
h73psv7HFBjQ7oCsW1v/4w1WGHhY/apd6uCKeg/amRf74ayJg91B7OJ9Ls5bZVRBb9TWWoyWnuXk
VZBXBwdsFKYIdvegPl8m5dIK6UVfWbwgAuxg8WbNLewiFTDKPYtSoMpylQ6WO1mKYovKPdKFwb9I
lnVTLxgA2gp3mmZh7XDoHbx3x+VSYHgO6xOno4sY6sx5UpQnGIDaCmFmJuGy6S6iYrL94LwR7peH
cXZ2ooMTPXfuSKvXPMQugMjznJssXW6PFyyaAreV8XyZ4LBUh+1CDhRqVqXbRdB7nITEgSrqS+yg
vRDOc5DYSUUIu86vbYV7AeadKN5hgULJKNg+/Pr6aPdFZnrV1QrGjbarvVwmNQWDgqaDYXFZb8xt
1dnetVtsu+BrM1vXtKGLEOk1HQ7zumtCE/j2orj1wjWVClUF7gLtdO1g17NlgL9bC/90Eda9zjdL
6vTyxDqIYKfJXcDcb0LvAZlUxhW9qdqqBhU9Zj3V28ERIS+dVRfbRbj4wxIYXCIsRXr48p2Au4jq
UpxWmFVb0cXV/Em8RKuGrYun4SdK6fJaHm/HJdZWHz6Taqv5UzuOlrbjihMNnLOiE3RwOWzj6008
YGisZuIE1SxNF6+O26gWI97RlbSWxNrkQZdUdEKWO7jsbovlQ/XykLsIkd4WTkYlel2Nd+RtbWXx
1RVh+IpzSQej9krxGHK7onDsIaw+G7tAS30TcFn0buxkFYshd4IUCgMuqKWVVBW6i1fNLYQCtSPY
BfiRQpulwCjf1KLIdJ/sIFCxrxqmpnVJeXZ19XC/deHPXYX0i6pIG6poFUq99or42/8Q56bpaQZ3
Ke0LRMsl+NT7pNhPT/fnhdagWEL/XhJaIz0XYBVOEHeE9/CXnPg3FdqbP43co87iIopNak7X4ye/
sGDtfcCj917Yj8M4OxeG0rTD74e78DvHrYM2GvCm3zfiNE/CKsBkH2Ft9fn709xEj7Pjd2o19i74
+AQoRMldS9HuwQQNa1Yk5Sn27fuE/FGchKpVo8GCQas5Q4W4TDeIvj/Nm33fHJ/IxFl120mjFpjR
ZIX/QJ8t0dfpuUAU/vaLyjHRGbOmiDSpp1sDTdVptQ3h5YBeRXVNz/9g7HrpRCMeGJSs3D6hcaKz
G81UaHVCgzdNViFH7WK6G/DREQWmfnWryI9oQ82ghyY9PnQFIvLnnJeXftuNadnJ8u4gJWEfdEWh
1QnqQGt2fQit67N19S+d6HcqqbO/8bKindDQoDU73cvREFiGn3Vw9tP+ebfUnmHrJbfUkcI9uYWO
1//3A6AsPaes+b2H/T7Y/6NFvvD0jUOq988+1+6WToBl3tmt6a1NckaHZe7U8sll+P2LnlPxswTf
WbkPn96G3z8wbEEPwhwdL5j06eHX14v5AwJOTCuvrFh6ltzthRv4ifKZatUzbYVPLfhYYafcDIKT
8B+UcRVeS9vz9gYTro0uGs003vBOHPj/2u7GsTL93azf+yS/qx6eU5JFSWhU9BwtIn61w5HcJXNH
ZnIH9PMwqLBUJ0/RS2awaGZWtVNdkNCI1WJYq3aqgxisqB0E6IhBqQzdBaRpbG4JEzY9a7uIdY9r
2tFFodSExsVB7WLsIiR9GLe5MrgLBiuoXOsMsV1EkLl2HyBYzasvvKfPmVfcu0AfneOzJ3VBSHKJ
Htf2T+oCOEfsWCDm6/VdXdSOk1vJUlEWk1Wk8eyD5KWOAlnuLBSuXiVuJXcBnttz8V45WZburOmH
5dqpWpAu6I72s1zn99UXldxFQO8L6QDnwXzYLf9LeMfr93gH5C5QPYIvay+fMXoZpk3GEEr6w7yv
9zb3gvrmAMKAIllEEwUXxN4qPKFb66K6diSKNFP77JuTWE6jkQcV2P67vt4+O0MHF/aI3GattJv+
ru1XPuZVAcPiYaCde9FF5eatWfWKZNHblE0ny9BCfQSx9hRYHjmLam2C3AWiaa+duDCZ/dtfvaW/
PaxYSEXrAsMB+19GaoEZqskt0dnnuZDVCy3p/gP2t8DZv852YKd/O/4IhcjHG/b8RdDjn/IRJpCk
9WBuFwljItC/hp77aK+Pd5pmQjLdMoeDAekf0TXzNCXG8XPpH/v23see2z733uDjO7GEyavCcJ+l
CnzhQR9BXFtDQXWRnhwlZlktBeyi3FdUz1XCg12QcYxDL6xTyXRBlTm95y1RDQx20RNixsPn3hY8
QDVSmS7gPjPTc/9marYDr22eQ1pfiUBIz4bsX6jEt/BcECKsqAZNYA9W7PVugiAeJnxSub4l47nU
yQtX/GmZ5IflCZ9AOm1UT4diviZ5fbF0wjxM83opfAN4UdJ3pLJxpD9OjfznXQNNycJ/wkth306F
CiXTDyub04WHOQLaXQ8XdvDAuRXmNmx8QHXBpj8OxavzX6+WpJIC69+a3p9dvAZ3CXtRHCZAdpi0
pnm6AKKOw/Dgk1WCDVoHkdCZs3IOR1jYoC6Y2meA7UQp56GV0A4A5dwnT1tIGB3o0uNdCJp0+6RF
RReJp8fxd0gHsdkizPA7UkV0CKkibru4GAhAVpB5T1EO+R+wgBdeNudLgJWPGrr7hpv7CUEA7/Bn
Fc0CzXJQitffGFdQCd/xtD6MtLviuuBhGdsJtavE7hseKlIXdV4flsXZ2PQaUHVdQA0/ODXCrC6A
ht/MgGRx1Z3oIkbyAWKy6qhdnFkh4F+WJLZr+G9DOSjL69Xuk5PdE9tqvFzA2HQwgRmRTBOf8JSH
U+qGKNur04h1cBy5pFIIrJsbaHQBKtiHi86XHkmZ/3z2PiUom0Jbto80ixNLWgwS+HEe2BU/BehT
+035Err4phVNpbVrF+NS1nUYRlgwuYuWPF9ykO61xXagmT+yvc4+8j7LM7olVBbeRa7wiZMpd8EX
MBb9UUTW5nBoj9etEWSkUTExJ6DHfaB5XdSePKLg9xg5OioGYXL2MafdA/5ioxunC4r9PhX/BlEw
0Tb1LT98GmCFbR8+x884YZufg9FU5voj9Hf67TpfhuRVKlrbRWefz3laA17KXaRdv/z2f+FB2y6P
lRXQ6OHXv3WDHUvyD+E0/elRo9hGkb7o7x+zJMJ0NeFaKwM/buwzkc+WkMB/xFc2oVz/Cb+yAV77
T/iVDdjef76vbIISv7GvPHFwH2+De49H5r//fwAAAP//</cx:binary>
              </cx:geoCache>
            </cx:geography>
          </cx:layoutPr>
        </cx:series>
      </cx:plotAreaRegion>
    </cx:plotArea>
    <cx:legend pos="r" align="min" overlay="0">
      <cx:txPr>
        <a:bodyPr spcFirstLastPara="1" vertOverflow="ellipsis" horzOverflow="overflow" wrap="square" lIns="0" tIns="0" rIns="0" bIns="0" anchor="ctr" anchorCtr="1"/>
        <a:lstStyle/>
        <a:p>
          <a:pPr algn="ctr" rtl="0">
            <a:defRPr/>
          </a:pPr>
          <a:endParaRPr lang="en-US" sz="900" b="0" i="0" u="none" strike="noStrike" baseline="0">
            <a:solidFill>
              <a:srgbClr val="000000">
                <a:lumMod val="65000"/>
                <a:lumOff val="35000"/>
              </a:srgbClr>
            </a:solidFill>
            <a:latin typeface="Arial"/>
          </a:endParaRPr>
        </a:p>
      </cx:txPr>
    </cx:legend>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_xlchart.v2.14</cx:f>
      </cx:strDim>
      <cx:numDim type="val">
        <cx:f>_xlchart.v2.15</cx:f>
      </cx:numDim>
    </cx:data>
  </cx:chartData>
  <cx:chart>
    <cx:title pos="t" align="ctr" overlay="0">
      <cx:tx>
        <cx:txData>
          <cx:v>Chart Title</cx:v>
        </cx:txData>
      </cx:tx>
    </cx:title>
    <cx:plotArea>
      <cx:plotAreaRegion>
        <cx:series layoutId="funnel" uniqueId="{694D5D5B-46FB-4AAD-B6ED-703DC7D52498}">
          <cx:dataLabels>
            <cx:visibility seriesName="0" categoryName="0" value="1"/>
          </cx:dataLabels>
          <cx:dataId val="0"/>
        </cx:series>
      </cx:plotAreaRegion>
      <cx:axis id="0">
        <cx:catScaling gapWidth="0.0599999987"/>
        <cx:tickLabels/>
      </cx:axis>
    </cx:plotArea>
  </cx:chart>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strDim type="cat">
        <cx:f>_xlchart.v5.17</cx:f>
        <cx:nf>_xlchart.v5.16</cx:nf>
      </cx:strDim>
      <cx:numDim type="colorVal">
        <cx:f>_xlchart.v5.19</cx:f>
        <cx:nf>_xlchart.v5.18</cx:nf>
      </cx:numDim>
    </cx:data>
  </cx:chartData>
  <cx:chart>
    <cx:plotArea>
      <cx:plotAreaRegion>
        <cx:series layoutId="regionMap" uniqueId="{23788F94-E2D4-449A-B108-583A77EF2EFF}">
          <cx:dataId val="0"/>
          <cx:layoutPr>
            <cx:geography cultureLanguage="en-US" cultureRegion="AZ" attribution="Powered by Bing">
              <cx:geoCache provider="{E9337A44-BEBE-4D9F-B70C-5C5E7DAFC167}">
                <cx:binary>7HtZc9w4svVf6ejnj2osxMKJ6RtxQbJKpX319sKQJZkbSJDgBuLX35S3scsa2xPjiO6HTy8Ok4UC
eJA4efIk65/37h/3+vHO/uYa3Q7/uHd//l6MY/ePP/4Y7ovH5m44aMp7awbzbjy4N80f5t278v7x
jwd7t5Rt/gdBOPzjvriz46P7/X/+Cd+WP5oTc383lqa9nB7tevU4THocvnPv2Vu/3ZupHZ+G5/BN
f/6+fbTNXbv+/ttjO5bjerN2j3/+/tVnfv/tj/1v+mbW3zQsbJweYCzDByjCkRQcRe//xO+/adPm
H29jdEAlkkhIid7/4U9Tn901MPwn1vN+NXcPD/ZxGH77+O8XA79a/BfXy8HEH549Nk8LTdL3T/bH
19j+zz/3LsCz7l35Av59YH50ax/9C2PHKb/TnzD47+Gn0QGXBEeCfY17IA4iuCFFRD9sSwT3P+z5
B+B/ZinPI/+vkXvQ/+vGPvYXN3899v87DaMt7z6h8N9DH4oDJgUSKPwaehwe4BBFUlL2bMj/xEKe
B/7zwD3cP1/fh/1//wawq0edl1Pz62Bn6IADvIxDbD9DOOEB55hI9olvEP009Ye4/4n1PI/+54F7
6H++vo+++hsQTuwf74vfrh676a0u7z8h8QtiPzoQIY1QiPGHGAeUv2R9dkCpxIhj/uwReL+s75/F
5zfh88C9Tfh8fX8T4jd/PfNcGUi533/a/yznhuwgkozgkJDnjgCBMyBZRAjHH7n/08Z/OAI/sZ7n
0f88cA/9z9f30b86/+vRTx7b5s7WnyD472OfAfqEc4kZ+RDc5KvYlwdRhCWPoj3i+Yl1PI/654F7
qH++vo96cvzXo761j4/3j78OdPoEK6NcRvwrtAmGoyDEE+N/iHX5ac6P+vKH63ge9E/r38P80+V9
yLdXfz3km7LVd+3Dp+f/7wOd0wMSciE4+6jdvw508nQOQPuzjxyP9qT9T6zneew/D9wD//P1ffQ3
u78B+vau/ZUBH/IDTkKJIvK1uiQHIZNUfFY/UfRpwz8E/OaH6/g3oH8ct4/5x8vfQP43CPjr5fHh
sf30+P99vDOopUQYCcI+plXgki9FTXgAjA/KUnykmj3kf7yc55H/NG4P+U+X95G//hvIysOpze/s
L3QRoJbCEgtQ7c+KehwdMAQGA40+3t6D/ifW8zz2nwfugf/5+j76h7d/PdVcd3flLwz7ECyaCD0J
+Wf1TEAPGAspVFUfpf4+z/9wOc9D/3HYHvAfr+7Dnl7/9bDv7OOvza+MHEjOcMQJfU5IPlk4IgpZ
BNbas1XUTyzoeeg/D9wD//P1ffh3fwPO2Y13+lcyDoQ1YYwhGX4G90uyJwcfateP0mc/6H+4mn+D
/IeH2Mf9w9VvUP8b2Ddnj2PxaJ/ifviFiZaAsGScEvy1tmEgeXiEQM9/rFv3aP4nF/M89F8N3tuA
r+7tb8PZyV/PPZ/9jV9l24f/38B531B5Hyv7vZZ92/7M2OXuF3IPCM0IUwqs/6+myJfcgw4EhUI3
2qtlf7yMfxP5H5e/H/QfL38T738D0+bC/PJUSzCLaCg+evJfl7KgLzENwU77mIj32f7Hy3ke+U/j
9pD/dHkf+Yu/AdNcazPf1b/UrZTgFWPMqPgG9JARySlQ/vu/Pf/gZ1byPOz/GrkH/L9u7EN//Tfw
zK6XcvQfku2vy7XgI0iEyZPC/4Dy1069PICYj3jIP9W0e23Cn1zTv9mHLx9ofyu+vLe/G/Hhr0i5
/76P+7mhndyNd+n7TvgXrdzv333/qJAx9oZ+r6H+IWnvHv78PQrfP9iHHvTTN3zVk91rhn8a8Hg3
jH/+jtkBogKa7JJKAt0vCkbo8vh0hz2VEZxEXAB9hZghmKSFTnMBt2AQx5QLRMMIE4xAUQ1meroF
JTeBrrEUlFEGJh5hn188AH5ac9N+xuHj/39rp+bClO04/Pk7hEn34VNPqxQQXAQc8RAm4VDFMwpL
6O7vruDdBvgw/n9eZE1HR1/G2ZrlIlcDb5dcjWGGqqQMHbOnPGLuHrt22H0B0TMzQ1LcnxlQIRKB
mOechkAyX84slqGugrwo42FomkyJAqG3PR8zkea0W6ckWng07iY51o9DMzVGfX96jL6ZnxIeMkrB
qQMmo0/3v3jyMRy6oeOViSMhDFK+0iGNJR/M1gwuuh1XrB9DsrYkCWqP43LssNmOAwq3318I+3Yd
gkDjgSBYDITHE05frGNGRvf9GlRxVXl2jGhdvArptBxNhQvKHzw0hNoe5hR6sCGJgDfAGiB7mHdL
t/g5GKq4brJwvpHZKhNWZ1VwOlICmM+GuYvvP963AQb5g7AwIiHClIm9ABvc4sYJVXU8er2Uqhsc
q3d6nKNGjWXgttaVqDsTfkBvvz/xc7iGnEOEs6emDn26/wWuQ8vFSjpcx0GbWX7GXZVVR9QF2qog
H+ofIPttNEM5yiiB1wcgmMJvdnEtm8nVVse11ux4aIaHKpzGaeNdq+iM602weqsqvbTtD87RMwAD
g8DJxSKEB2V78dNNI5VrTZu4dpwdz5Wr03zGKNF59dBYHO3qp7j6PrZPm/Y1azw5egTzUMKOhmLv
7DiPJq5p38QdYugtwwYitQKm+sE0325hiARwJxMcBnMBQuPLLWzpQCTpnI4XBvSggroYVNZO/sG3
RWN/sIP4Kfi/fiiAD6YB1wy4V+4Tgghw3faEmHiuwuqFmBuexw1G0xbjchpS1/GwTkZdFLWqJhqs
ahnHUcarcEHam5Yh1RTt0v9gWd9iIBABliRg40ECwXvnp5YoN2O2mngqeroeo6xZ43aM6uW0LIvo
P+YiSDgYGBFBRgDxtzeZX1FYuFwDJ3YLOx57VG5ZTotCDeHSvf5PY+gpucEbNxKYIaQMMtyXm8uB
gSo4IyZeyina0mqBGGq6Lu/i78/z7ckUoGFBrGIMu4rY3jONGXaQG3MT26WdT6s10Fu/LCzRvp+M
An2V36PANTdNFszVD+b+lm8FhvANJbT9gXnZHgeN7ZCProNnLASB7DaVflXE8zKPOalIfTp1BFLP
95/327MpBIGaSAAryG8PTY9lztuMN3FBvLsIvNYvgHll8v1ZvmEdjkLw/CGTAO1Bv+vp/hfsOonK
Vx6eWLUWBxcyrLLTrJfhUV1OWexC2V1jOLwfKtYPquriw1n8Uqxg0LxfH1HgViGg9Hg6qDDrE95f
zGpsMAd0dlMsdVRExxnN5aFuXKfqofDyMNB+zbdzLfWStmaCgFo1zx/KtmkPBzT7aFchUdPDeqqw
/8FWvz8bX9EHbDQHz5dKCt3Xb/QMNXU0rnOwxp51ZisJquZtxVleKExmqUQrquPRtcVF1uRRvFa+
3Q3VnMMx9vVjKaJ+jpljvUklncofnetvDoFATy9WUXi3BKCDsuFr4GZXelnRxscjruRLO87NGx9J
zFO+6vLSV22ATksdQGCCTgQZiL11JF09EaoFgfiSiaU9JJOYRRLlMzkSIluWNLSTyJNBW7cmne+A
kmtGuEttNc29mqIlrBRsI3fJ2rX1g7EQTPFM6tlvVifHZbO0DeniLghBAIbdOgwK5Q6dLtzJx7nB
rTscMl5VG2d6vWw6IuFzZCWRSAmq9VG+RlO5yZ/OlkVVXqmucLCIaBqvnMXlBaJZuyFNWRcKLU7f
C6zXGC1Lo2PpmiKPQ8AkU2UwuwtT+2BShaPymORh36q5m0ERjb6R9euKV+6sRNSN6feP0f6+AKuD
jo+e3rLF8PaJ3E+kunZFM5s2Ds70vGnamOo0TAyffkAKHyqGL89OGFL4fiJA7kcUMxnu8WDlJjtG
tpCKhCUv7gISRFZht5ohJqicjfJ2KNTc4jL1qOrGpBrpRVbaXGUomwcFb2nSE+5ydsbbvGuTnEfF
hR/8RtfFCXUkUCG8fVOrZanCGHJaduXrxvcJhYNXpEXjx9i3jd6SpSFKZJm3m2Us33gyB4FqfNbF
w1Ly1HSLTkvXobtlWA+N66tXyNa5VTKrl+synNtcgeCRSgKaQ1x0ZFbDin2V8L6/fKLEctObLDzM
MtFd9J7I+aQs6yrupOF2W40oc2qUBXB/PmX0CPhAJEUbWqcyIVof67JeUJotUlwunWWntS5iUgeI
b6YiQDbJoqDvtkHd8W1RrG4D1pU1Ck/Yv6R5uevCjvo72HQchwNnJOkLp4dtQMHHUgNkHrsJdDPf
ICwilflpiIeuFmoa1+oSzx0t1AirWFPc84AfRl4GR6jxJqmYHi4ztHZXfSjqa0KK5jEcpqFRUdEP
QmHNBhznXeW22ZSfT1HX063V0nYKDUP0znbYGjhqAXuVza1bY4O9zFVJnYhHOtBJWeGmC1Rm/SVm
s97BWw7lSdtn7CgY6YbbSG4sdfQYwEdn7RrauAuDalvKaaBxgNlo07ztw/EQYfZYZOuboCpWKCWn
JXplIaKuioB1ykxTXytTLkbpBdPXI+rx4RJJr1qdvWDtQi4swoOaPXnAVd6mVSnloqQP8BKbdV43
kdURUnkoyOna8Oq4aRi76iK8WOWnnI9qrmitYDL7zq3CyNgEIE23s5xwfaaz7l4U/LqsBqkmS5Z1
O7vGUxV67bWSFL/olrrNt1lOyKarOnRJqjBXFWIuCfKOqrz093aZQY+xKo+HufSqq+l0JXQ3prqO
+m0WNb5OoHwz29BUMuYQiGMCrDWwuJ4AwSoIeDoEwXgE7+ePTdpmdZbFZWnFDc6rm4JkY34ERYve
1RbRImnactiSqGNV6sdVvxzc6AHJmmlgjDyHNBKEOnbaTBeND9BWuwUlEw79aT5xdwRlNofDXb6e
adEqU9nrjOpRjXpR/UQ3BfIvbMVeVFA5KkCVKRu0u9VlLl0gj6sFiEuRYukSHjT1RvcTZqmfI/ZA
qsj3cWNGrJOBtu68M8OcKV/kq3I1LeOcLT4tteuVr51N5zAPL2eHg3NiC5ADYxdnJKfxzIrbljG8
E1F+3fVjfzmtfflQzLzZtUafVONwE5UsT3hDIEzZXef8XS2srtTQ1vMbUDsPUQjJzQXzW+v68FW1
egHxHIY750kdz3Nz5aL8PFhNe4z6MHhZZf6cObHEdV6+xv7BtuWtzKOHYsEu9nI9WlF+CiSVKzHN
qRiHbe9xn0S8b1M3hK/zPJpjzcg5DoYyHlm3qVp/S8Xo4ga545y70zbPNGRTc5sHmG7ZWr+bVpZ0
kryOWPcWFeVtxBamODc8bqZexkPu7lAkpkrV3XoP+u7KUX8jUY02wQD+B8FBrVjXtbFpm15VQ37S
QYzpIlOzxVd9lsu4gMR7YhqqLO5GRWbHY2uqPCk4PtfhCjvkZxcXVX4C8lOrTBuweTpOksWswVkz
houamkUrHEoKMyB25HiBEiIXqprGhKpog7jPqTlrcVQp0WeLGmknoBaih0FbB6ql1U2+8C1IHQ8C
gfWpg3MylRop3eXXhMIZkq05r1cUR+PSgBIuH2VRhDtQb0wmtifhoCrMHmoQHp2qmsA9jJqNr9iI
26MMztlJaHwXh229wV0JS3dBdBh083k94CCeA+Kuw8COMW7aW7TOx15Ym9roqciAN95jwnrlOr8D
NXHqh7lWUQ92ncddopcoTDVpjmc8vGrr7GiwOtuWrm1VEE7pGIJZBFZfFDPmaJLbski7WQ5nWuhb
AT/jaeIQI9iYRtz03gdJO0y31Yg3AcsvNegvBS6FU5otl3Ul73O+zjFwbH4S9GxMu6C4H0heJjMB
RmxbsSph8yZug4ElEanz06rr7klhj/qilkfRSI1yun0ng6lQMHf5DsrDIg51hlK5muJhzHx7bDVr
NjKM9HXIRn3rsx42hRQRqJvAp6hrOyBoXCR1Xm98jbagmrfdQlYFMfFImshD1IGpMQ1reVo2rdzZ
br0qcHiIl/m6abuTcequ2sFVr5zrL8u8ZHFQiDUmnbzHq85TU2i687Ml4GetVcrLrFa4t2mmnVXF
WJ55YOcr289XiJlCRYvbcr7GoXGntO8LiPfw1tRQXMgoV7LPL6q6OOoDduLdfEmKHohums9IWJ/V
orvJ/AyKE1yLw3qZ3xk/GmW69aTIMfBG257MZGJqyQujwgC940PUrbAphB6XtDUgVZfj2gxcmYaQ
mOjlRA75tm9Mq0BliF02uEvaQvRvMACp9NOGN+Nrkc9DIly4DYBwehW0RX2G8qVRFHFFora9jcbm
HiqbQoV2WAJVEzMlFow/iEUfTioX61k/rEejjXxKp+g1EDiLu9K/yeayHBTOIYlTXoFOCfITXBJ0
GjrdKaJZbKSfLpcGghKsi0attV5VUWZGtXM2K+vHICnMmsVtVm3mqEx7VG8LWcQ0XOEzY3lVkwgy
OVtQbLvmbgkiEde+fUBlMCpwA6KNnEYlw7ZQTVhYNcz0vAUdHS9LdsPb/oTrCkwZwo1qou4uX/Dx
nEfuvM7q6ZDlIU4qOvRJsAYv546Xp7pZRTx12ZkxTZZiMBh0U++QvslEfpgta7LOXRr2+LhExako
qhRJC9m4bad4yQKk+ro3yZjRdNb9QzkX91yUu/wJ24L7G4Zsq1Yfit3CbB0PjYURDdhwlmic1EUn
Ve/5tivKbbDoasMsuZAYogxd9yzMNq4ftpwGLzKo2pZqijEJL0BpbFDkZxXWXQKOxgPR89FQmmOP
gq1FpFDBVEdqYMEmr9fNLOQFuMq3qMkeqjbcsJGl4Byl4VSmxojrhTXnfmBa+aZ+LaxPerrcGlkC
dUOGHQxOwzkMNyOx9YZKfQH+qd64aTYpaegS91Rz8MDKDBQnbEfEcGLaajirqgUEOx9UWwC/02w5
jBxEQdnSbcHmVeWLve77IbVB0G0k+GmKzU+CJzAv0Ci5Eg6d6ABdkVychQ3YTdwFx9iMVapRPR7x
lWoIqbBQRufHQVi2W8M8ADQGbaMCHr0pwe1Js3q1T6mAJS5aL9a1OvayPam5m8/m1tyLlQWxWKrq
xEhQ5KCmX8qmvxByac8nz4tDRko4NRJSd+OVJUF5SNcsuC2hKrnJZfSWTx3YRWI3o/5K8uCGZUE8
DmAQOh6+K4WcoQylULoJ8QZFlVUl7xq1iB6rifrTUpI2JpAEQGLPr8Fev5tGKVRmRZfyVt7wBRNV
YLIxrfZb5111JBt6U+fyuigCAbZGfwn9m0uRO3OGCLOxN/5NuARHduxIXPCpSDQVV07PoBuGLEub
vLsI6lLHQ+Y0OKRiByJtu1Zs2ETOMmh6MJ2AaX5eZrOIB8P7DbRbLk1fva3txNUaFOem06C3Rqed
kkP/LsT6shkwkD/4SArx7sWASBP3a/dg6HKJuyjcdXKltwEeG0WWkcU6y9d4woM7mhd/Pgo2JgHJ
5w3Lq6ZW/doIJYv+rmqmE6K70xIS2FHvgyyhUPUkkK9KpMALrE8h7vyxK+fXY6t53DYr8BzIEQ8U
eiKi0mRJg3l7mBXmPhhrdzSO0RiLojzvx+y8HcqjZZ4m1TVVtO3MCFlnFUEahEsdY9stCsuCxKbG
lULE27SiPEsqW2MVVc2L3g+HQjqgM2AWhXqRrk3QnmhWeQW+R+Kn9tY0waNnvbxA+VCcItmvR0b0
ZNOUsM3O4CDVfMlP6dxvUJ3tioVsoTEUvJ5bmJjrYBs1Ak6QXLJtq4OLSrYbOawv8nl8YaJyiJc1
3wlht8BmCRqjUg2OnphxuDQT0Yp0/Qn1WRqxdYzrtWWQvEDk1E1xNUXixlQujJm3Fz1ir9Y2Oo8m
ejg1CO+sBJgCKV2ipyWt8uE29MEtLnt03Etzucj8qsfmqpnWUtW+fI3mfktbOHeehSezNi42Azmy
LDry3qWy704dslCWQAUDqXpTjA44yohNONnt4lwKPsZO+xFDYhnaM8kMwTGX7XpCLJvTfo52ZZNd
4rDN41m4GhyTbBd1zYY2y4tGNzLJNU4dhqLW1RIqZfxu7NzT2e2wKpDgqdCii5TG0FhTNiMIalYz
Uwk1KqlN0lfLwjfBYu0U12yJbqFgHK8jlBU67lFQN0ngugJYpaqyTiuKkT9jGgT0FS8tpOl1jPRw
yOq5OO2HoL50uenfDWYG8gvsAJKxpyU9I9oacLPKMQyOMgeeT5wbRh7AyWEvgrlxhwEqlrOR8nzc
Yifciy6ruvOulCiLES4DvSnZRC6yLsggWeM54ztDtU5HRmqZwJGSfYKGZUq7Cd+YuZjwycRGccO7
sbgg4ConU76ee5LdRHK9hN/BoLfOuTDp5R3wXRdX61tq/fkiLFVlT6ojnq8acn1RVXoDbwSMrx0A
BBE2UBVlhkPFW8yXjDTTRoCfFQxQLFTFaRbkNy7Eyrewbuf0VQbFs/bTBcmjSzCC23i1yxQ3ETt3
hQbrYzXVKXFBncV5NmRvWVHV50XVpaYSdVwZFGe+ksnah297K0XakGzZaWgSA7ebJYRBnsUogNiN
mYUsY5f8yNMqT1vuzLlp7fE8zS9reHFADT2abqwgr1vZvRCiBBNOt2CFd4V4WzkWQM2RYQVtKn9c
RiMofVG8LGrWg/to0XzYAJcoPbAXepX6uunyV6SBAwuxYZiq4ZnCwNBE6JEqUH29V5lpRwnGAYbC
M+8LmhSzXZImbw/FMO8C2l+VEz0fvSmTwpHsGNrrb01dmW1eru666IJmPpnc1N5BXZa/7VsrL3RX
9xtXSn2VdwSc3dLF5ToGDHoJyxUYlMmay6Ni4f7CzfCz9sDm69ZMHPiswlBJVUV1gtqcXcMBvxus
uyhBzZ+3ka2MkpGp06p1wS0UwuC4ZtDYuV5H63eQFq2ykFhvugZqPO19dSHEtB4JH730qA2O4I38
i5xWL0PYh2MTtiYtRORfBLyBQADRNqTDINGtNlDRT0VdpEsxNreRBwOBlw27xnkOj8Bx4RV0Mndu
7KPEMb5cdD4q7uFdf37PZja/mDSjSo/hix4jeVyUjT6v8gB0OHPVqZbZDFICuuiqrJCqeucU/Nz9
GC3NFLuOMSWXIUUFhib+4O4rMZzCtkAHbbF30NnWiWXd5dKb5a4rwH2CE7NpXNSD1xYWx9AeaVPb
d81ubsdpJ41uDss56w5Nx+Zb6tasim3EXxE8krQHER2DlMKbMGowvEpAprSOmjqF11XTEqwhFfYr
OaQtl/HsVj7HE/S90eqv+VwWsSG0PvJomDdwAGtVsmhWgoGQsXJ4tazLu4q2m1XSLNWgFWM9EZKW
BaWJNutQbde55+Y6t6gJkoZwezp2HhwrSmd0G7IM8gLpyk7lUfUaTJIVDBWOXAwNenxMSoe2kSTg
nwXrFBfjdLFSUNKacb2b66xNRoYirXrr5s2MuuFw7ZhIXLNgC/Sug51ZeXVmG94dlXkYLMoUq9kY
TvN4lXl+LVDNTttqOgka0iScMv1aj2Xxuh0q5hQelhVabgLdkaK2mwiM40cJ7yNBk4C6WU15ae9k
3Xt3Di10XajKDvi+ezKZoVTqq8RkE2gUODZ5GDtSVBCLK4ukWkEGglJ0a8fppvPTDN6RFKPRwGZh
IC4NKts2UlMIsXi4WgsmRQCGNRzthU1xPlbRnUfzyqEu8UUEYlvmXXaEi9Ka3ZyNRQsGNdi6R3jE
Zfg4jssMB3ecbKZ441v7poLvXF7RyEIawPVI87cRaUt3gvzIyx2E55CnCDoKL4ZmfN+QgB9tpdMA
J0tVRHYohvwAbcgVBP8IMhvhbd9nlO0gTXAD1Q/Py2vUhPxt3uT8oodaPz8U7zsJtq+HagfKdA1B
S7TD4YTKTl7qGfTdURjNgm6ycaiXQzM240vDNcRTW3O44GZHq1GtDhr84IGIoDoqiFttXKwTpUU8
EBe6o8Wuujmjfegu9DpVdkMnRA+LeeZRbFmRQWkFliNY2bZZ0dumb1DcNEiax5EEQ3i+zjxs0oo1
IYMuGUN50udL4DbWmak/BEe+mWNXcBSk0LdsIgVJKwCTZ+6i+oiW2SjTCgzVxAYkgUp7i31wuYYO
zFjZv22E2FKybKOlu3JLvbwyFTjPEb4Plgo8wuHc1t1mtgMHS7gDpolwfziDu3zpwWlN5FDgY9jt
1wUI2mKeHuWIfFqLxb8edJmEEozIdZAG9A/YdlBsgdWQrgsUPaNbeLJW4LU81e/FJjSdgCrzjS0W
m8eIB9Axyge8gQI+a9RMfR3n9qGM5OEcLG9wPvIzw2ek6v+j7MyaZMW1LP2LaBMSIHjpBwafPeb5
BTtxBgYBQhKDxK+v5ffezqyqtqrqNktLszgxuYOQ9l7rWzsSu6uWSt3jW4JnqOXihSVz+Eb8sT3M
of2OpwCndr3xg0KhXaB7que0U5SfJF5r2goe4xZDoSyMZgOkOrEkSbcPyCSjx7XrYp63yYKNwOrI
7U2wxHU6jM7iEYlUzy4zJ8N3FayVykTbLMFJmbVnkBluTuvOX2m7HlrToJcPQqHjfKgntASSM3Qm
aBnnGcJOl+yljF1waVTrZKFGpG+zWo/NULBVRfw8NJ7pUjnQod9hwcRmx5bFkjPvjRfel/PCowOV
jceLwANdUA5bKK7+UpHovI6EySNub7Md/IXSLS/thNfNuQIxBlwEBixAjmrdSTVR8Yhi2VYvU+c6
dhGWYCuIFg//d9iA4pQQmUw5Gw2pULuUFx0k5bSzQ2LqXR0GI8HuEldxKrWQ7NL7m2PPgq3aPydT
aLoDabptPcR9KEaV/nObWOJ27r+WKFLNQ2BY21+FgqOTk3U2Y5uysTJbmkQ98a5JNNLmgJ9cQrvQ
dXf2pziEkKnVfRVoNFeUC3cKZY/TMBDmHmt4m3Z6YZNXMDAK69ucDEnBtB2bNPFqc+g9dIBdB2Xj
QZBRH4CQrTe7501Nxo/TcjRJrlcYlxVKzrutGpojbLg/Cd/ecZqiv0LtfVaauXvs29O5CaLzsMTd
oa+TaA9S4QZ9rJBxWDjteyq3ot5qmRlPB5mvEpRFQ7Aea+PVqb757s7C0srCaGa/5rj1drDLy49y
oMa/KWr1R2+aet2ZFTwSGnyt2wPUZ5SVi57cZdBjjXquwVoIDVPnjjNoQHUXJXe9dfZAm9ig30ra
EB3IUBalFK7NsZZRtPdmMC83R2U3JzifrRYJljmLh5/KE66YdXipSiG+beW7R89P6ONimrXZr7HQ
Gfe26rgR8jzTAbhPSJodyIwIGk7HG8hdpsycSszOq2Z6arBFqJNFL7anc4dpJl6bi6RUz1RTNDTQ
4gK8E7et6Pz0V4Kb9lzDOfkSzbDmpEtMPg3BkHU87PyUSA/X1DUjClkHZWvTJDhshjWnwS/tA0eT
+sCx7rKEsvdg2GiTwaSl3x0EBHhmfKI5zA33KuCxvtWCyUfh8w+2QtNZ/T4ueruUj2U5j7YQsXvo
dUmwM8gu43QYr7HWHDr9FN+LZF5LqHi4T8R1AsakEctRJ1O3jyORfK+YNbUfl1Ve/HUwd6wkc8oh
TqLxDmka1bfdTtVvPinZmY/ztxa0K0D5HXlT2ouzKspxYkx3ycTZCWTRCHNJjz94I5oy9xV1hdDD
TR5t2SJ3MBJZ0YWqbPKQs+B79upqzrxkUH5hRI8VJtbI/VBctGvalh5Fx982Dwk8u486cNPH2sU4
Jhh59PCTrszfovuZwRRCbTFsJwLTOMkd3LK7FVXIznjD8isIlXkctto8eHo+tcieenBRVn6AlgDB
KtQMGpHfhkGdCbmxz1ptcTq5WBVMuuHOBBU5aA4EII3BVW6ZP7di37ekKyIwOhU2nq3+qsso3nm1
JGU6wdKG+zqO2FfjGQzXaCER13QCbkbPWw258JYEhELS0zVbx5BA2F8rH49KHOeUxfyZkQGdAGDK
PbzIBH5eXdJ93VG069zrSFatw7bbAqKulbfob+5adteK5fdMhkShTdqOaGeqjMtyanLWe+Q49NIe
VYQaNBRJePYbyFjlRsJ9oNbGS6etDB4t5evnaEaa5OWi3JUmJHwaqhWVhx67YtuG+A7aTZwKWR6W
cDugdWt2hswiHYl9Ag7ivbhomB41DDFUro3cYf2DjEhIu1Ndw96NH96atjJkxyrESkytlfypbGD+
x7LtjoleksPYzuVhbjnEuSbJ25jIEx7Zoxjq7RMgHQTtCrIjaSP96AWlyWtU/GhmTSueZ7b6H2tI
q7tQNAvOZlpDwonoPbXJm4hu0qrf9+1+Dv0mJxJYAUi8OktQ26OtM/Qgmo3ty1rMD9s4dygzuhLr
v05+s7U0v3ox/O7aYc20mucfS0v5nZKBMuk4Az7lZsbvgZ0Hn9tmBG54Fq+0RmHTdifHzS7u/CWF
r70LlHew5bAcw6jaIJSGJ0pXlTHejFki3aehbVuAIXnte/EznECYSK9PfTcGaTiQiwwTFaBcACpY
Ug81kYpECyaon3Zef6tvPK/LBzeMGSQVexFoxE262foJKvhwtqR7WlA5L3HfRLk06CS8GU4kA3F7
kpZgsYYO3XLVe64+G62aXbIs1RmIx4QbgT0xWRMcwD3kq27ZnjeyylxgEy0WLOKsWw0oKpIU1Ry8
cNJ+90DFdmHsVzm8wAK1l/86+eIAlb099Yn7Go1vihjX5rcncR41bG2CLGLudYvH1U/HZgUt2JvN
9Wlj4/rkbX3yXvZlD62Suwbf4bfYK5fetHlcojGYV5xkqQoH79x56Kjlsnov1ozTic6rO1c4nlNd
z+KQQEiD/m7NvVExtCTe6QwOcX2OBR+yGozmXdyNkM+hODsMaNhDTkQTgo4rG2IG6C9ZSNaqfnxp
iAdSCZtqMXR9uJM4BXfBRtvCeT3PR8gu18qPIAOTHmpg45vMNzw5T4PGKRhW4RMpubtsblavYYn+
tYdI+eFF3tE57yTdTGi+tFJeIGBnZNJfzRz2D/McJueo7ZsTAk/+QWnPvJZx4J+1IvFFVkr9gm5M
zo2nqrPvD0tasmYGqtySe8BdXllgP4PhAIcMfk81ZOHU9ofRgR9M4lvNKLcGDygTheuGZEepF06w
LMLpYY4G7y5u4FhU6PlfRm+MH0rApkXnQwaj1Wa3bHGdfCJ0/BEzM1xMh+NwZ9wiD3yUUdEErs0m
66bvZILB34GnTtHcYXvu6TmyaL2uDgr3U7XWMIW3vlJ+tkDlPXkLVMZbyQjzRy5FqXyRl4TbPeQS
/8TXzkvrEu9g0GCv2hWi5k50xpwia5Mx1c7FJymm5uZvyy+HncYe8FQnz1qKrsrasbd5zY1xMDE9
eXDWxx7QdFPhQKodeu6mAlgCnrYm1Pq91CgxIXvEic4XsgiTQrQjZ6u94FRBTqEZmxV/DSpK/tSx
Sw6TRk22uDogr2MYmcc1CLzXoZnpVQ9cn7Zpe29V3F8tWqxH1ob61JeRfPJ619fpWPXsGHE1ayjo
dOuzFb5YzoYFTT2x7gpVvytCNIYkXaDgy2MXDdjlo6XyIV1Xeglyb6p0FkUTmTMZjsNPx4Z6LhK6
la+1msQfJsoEdoqHsyCOYTJME8GyMcnSYsk3kiTpKJv2hY4uDFIAcTTOG6lC1MC+OU/GiD02NNRs
XbgB/0LfuIL25f7OTBuHlLCB4YwgLgs3ywevRrfw0q/Y/SIHKC4rPRbfK2h5LdgZX/tvAXAKFE9t
VJ3iYSgzdOQRO9ABGgMZ+2ZKbS3hdgR2CWVaL6PvMj+Yq99kahdYohyE1liLE2WD/83Mqk5TsmF/
CJmFgcG2y5jA/qu6ZbjK1Svf6bZ913aIYcbD9hYh9rG1aS5CcHvHLBE7PnrrCFfw1iUH8lcQr8eJ
jGWqkvYq+fzZYJFDSLQNzRpZL2CSwrhQNhBobMax7zMAV8N9CFiqKsCfYddDtX3wS0+lDW0gKs2s
VVlFS7n3q141aeR6ifcUeRz0URykS8R/QsFrdloNexOGa1HPg7l27aIz3QkC5wrpBNDYUYogGNa/
DpNd7XR/pGgaMmbjnwmvwDeAo9z3yp/eW8+vjoksK5N3k9IHKFEKDxAYCDS7XuqUrR5wvYEQAcU7
C9taYKerXHYbMjg7UTvoxhtukldPY77BwPDOCdn6l0Wi98yjfo19fHK4boG/PcTJyCDIu8rbTthX
Yc9yGMeooKB3wRoN4AOlPRZfXNhmao+mGlCj43OkMNik4R33ikAsA52ChqQ6LBFjOg/JuhQVmJId
lD9vzoY1eFrhMO6QnoA1xAPwVzb8WlgYejj8b6uPhvyADmv62IZmPfhs7FA4xMOaDsYbP9gcwksd
ZcA/dOgBE+Ta9depDNvzSixeB4q+EnYX+uVqJkvuLeQBVxubs5Et7uEgt2MD7fV/5C0B1P47Ghi0
JQCdCEFhjkQwB/6Nz/97UhlZrmDR8l8k/RZrZ7O1j6I2hSYPnidAiYA969Z1Trw8ujWefsCn5/CA
J6ORjUnQBR/WsuywYu0AthW7oX1IYEaiGmvtINJtYjPNx26qvd/95ODLiFn26z/R4X9l7EBZ/Z0Y
+wkWQjdV/a9ptX99+L9fZI///jFf9e9/vA27/fuj6/+ZkvvfftX+t7xNOzL/+Ytur+avn/X3JNdb
0O6vsa63D/6vyN9/Eer759Dd/+KT/2+Jvxvf/ddA3dvv/g+Jv79Gd/4dEbx9w78SfxiKExHux4nP
Y0SQAP3+M/CHaTiAfRHbDOktEIjBOH8F/pDrJz40Xzg7YMhDxF3+DvxF/4vxmAS3ZAZQZvjo/z+B
P4p04X9cm4SioPMxFwYP/W3U439ORLSYAVzHcLczkiyAnOY+SzpX2JV/gHvgO8bVKdFmT9iejeTQ
2GAqAvuFCnAGvA3jt/OH+gUu5+yA0dTidW1l4SmVQfBB5/TioCandR3uS4bl30OL9pswQtkOraSj
dtc0L8axIPeD6bj4S6EDlkayhu2Dkz6uluMMDZmKj8mE8sKSb9RjJ0djkA1ghwIoCnlgmlxWAt2G
hpw2glFbbjI7vQ4DzUITP6qEZEPw7sELmxKXdR4/qn5rs45s9/W6GlT5bE9LqjLQFUjwwIXWV7Av
AGbQCon2RDr3af11wqYs9sofdwoBPQ3LNTDlx+K8AxUTist2LpqwzHX1hVRmWq8nf/yC6Y0yOP6I
RBGMAqfE5zz8GmGNDvZ98fDEOkHZgaOHWQwVCFyak57Jq+r6/WDW11kEP9F1ItKQiFe5nSisigYt
zy4W06UzJGUtTDSP2XMivANfBkBnyW4ORHVaqd6ypK0PwfrEbHla68G+ccUyE7/w5J6j5iwgtGdz
72dW2nvd1iwb/H7eo1tDAJLXj6qNdromB4/xvaL9hdivemmTx85PyJscY/Xie818JaV8myYKv3X6
6hNZkDV+92HhdUR90mA8TQL1hH5ua5PhAITCV4Ep7OsJCGcVADvU8tBJCn/mG3zzVZjtDC0T8IYd
C2hmJ2QGsJk5BrUfklSsmjcNTlqtPaiQlugibusnMNLPyBeob4hj6+94fC/nPg2t+6FFm1dl/DC3
3YNGy96BZwbU6pXI/XVlnjBb5X0/ygzOh4a63W8XCmHBaDRAQWLe4AC+QnpBt9sPMJ2kQzfclkMK
q6BLZ+nvLfMzkHw5H5DYGF4R1S1W/9ps3SONxnOEGFEGYDub4gCgZXKHUjtF5CM3c3Po2/BxTMo3
KXFJnUqFOAUdTY0AHQmdb5X9sexxRFTXMToi+ZCxnqSkDg7Wk3mFGlnT/jWmNgv5rxZwoJRnwft7
00OyYTBZwnNI551blvMNyEoS84Ju+Lnpfm7VuXLtKx3P+NJrxMRcUFSY0fK19d+JeYwCZCPrOQdP
CnI8r32bVuKMBGBqZ9Tnpe/Oqzd9+yVPiVWwr+pH+PpoUXoYf7rMtAF9XYG98kw2qOZVOfKgt/Yd
/ugd2YLdBj7CjzLmUDfVVmUxP3Xx0F0S4NMqGV9UVD2O/Mhsd+TlQvMeLVIPHiarbKxS2irQbksF
doTBuDfeH9vw5hzG7YMv9JWp+Q9qv69ez3WxufZDVhsHnE/AMrC7hMJXQRZI5UMbup/+pqqPbYQr
s2K0x74rhykn2DeKgfmom5bltNnY3PdbMu8AlXq4/N56XLWts9aLlxTu7QM14bNm8knE61UkCBVA
ZvgjNgevmq/ogucqSBWc/xAg+pB4KW7Y2JgnsMa70NSnipjDUnvXWZBcg3zX3HxtsAOyCUYeXIxv
v9OHrpzO2nnPcF3ajLefQb9m4OGnwsZLtRs6AyEudj4a93jNAw9ymKqKSv0oLYBCOfBMLvR+YH9W
1edrG9mPOTjLDfGGEf58zKaqWKKq/rWWq00RVvAoEHGXuIOFSkvKGPUn16BD+418rbPgF1/XZVYP
sSwaM00FFyTZmwHLVMV8Rv4Kfr5R96I1Lm+rAKo+IHbAXOqjp/FLDUd/3yaewTmxkZ+Lihmkky7I
zKZcEYW8UOqdcvXR8i6EFf6h+5OHxMETMPDRdHieO2CJqkWeCzw+asljOdp0iHIP6BQ5BRMkvGQ/
sZ9SZ1OFR2PEDqnOaGqPfbV8oe2GsBOXh65iJ2HITmAZjhJLlv1okCmtkTNgDYQbVO1i7fIS2I60
wfUWWLblBpjLr/fEfRjsZ5R7nwRpE656pOX7QOzDTfKi45KnLl6f/BIu2aovNEbL0iP1EEbPQFiq
JiOd7M5jH9/xsfky1q7oPy0Q0y5fNAQe/dzQC1jfOULFXJ8o2fItfoyD6rNvmhwaYlY2cT6bSxA8
K+yvipKsJtVX0JockaoUxNW+QsG8JkCLUGfG8mj0xVQf5aS+PIOHWp0WBuu2U2C8dbr4vEj6Dg20
zoVX3all2nPpXUPbfTbcHiP12nf6Ix6dA1/szrEPJ3qtmCsGwm9xHIm8VdTtamjJd9FYgT0GfAnm
ArT/BPrBrMvFW8Ujxe8+Bts4ZX1VbQew+1nP7yBU7nmdZChH77oAPs+Cu+ySX4HTu0rBEIx1nLbh
VGV11+3npTnbVh1nSILViDIDzFwWymU5JohYpk3XIoAWiE/IFi/lOnwH3Yi+niOM1INJQ2ffYwV7
W7STk1ye58HfgaH+Ra2IcoS9fk1R8j75UBzWajoFePKhT9INQoaOdg7Y/bmEdJkOIZZKgo6T8A1H
yaeNPGx4dmMFxKw0WLsPv3L2CIYUzyKNget5W5v2eDNkeVG2PcoEnNfkNTtEf+Ck6o+Q9S+eD9QK
4YKdmsZdrUqg2Y1ycL67Bmpv9VFPMP9wwguZIELPzmNkd6Xdo/nMJGjINprfpmg58j7AxR/VnG7N
ZlMCG7LZJMwG/ywl6Mr2GPgUYN1KyV5xXB3l0ImI0wChpEP+qAzWM6BOVAdyZs0RhxjNhCl3bcf3
kPDyyDb3UtN0Jt7vhYE+SJAEdM2j36vnkfWPzoOcGtkniOqFZWX/yQKRdnP0LNT0Scifvmf7Wf7x
HTtBcvSrHxWs/poNxxXqhvXWA1fdXkwaO8JlJCjrhms9Xpf4q6Qnsrz5eKJL+A1NX6zjKXTvQzKA
ZXYH0SIjhV3WB+hUo71L3pgTUHJ/GLguobY7Ku4afONiEebWEe5dkFsSvrRgpwdpD6tf47jov9pb
gQf9hL4Dmc9pCbIawFoM+TyMrTtQQHgpSu2zv8GzWSBmevNzu8bQxqBPyrL9Q2I8SrM4w8G9NBJO
NdfLXVsf/YCfbefyAcbjHSD5vJmDn3pWWWJJgEpGHsDQ7ggDkgC8ZewSIKpjk0MQ9fEIP0aConyz
38OoDisYx1Qv8ENieqJNdOwqeLlks7sQMZO4NcUUqyffXCnAsa2mj3PzBwRIvkFmSCQ5mZqe2DY8
YOBIkyPXCGF1Etjn5zcFPyOJpqJsQGQxXRZDiLhlk7yhhz02KJ3uvA4eBDBWPzMCGyerHb4wqG+z
BnobQftQGbE3KBXh+FjGO4hWkIFPLLzOPezNsGN/onJ7lSveAkY6ZVU986ekZeUhcitaipY+SGWB
b/WP4ai/o5hMeWJxT4CVnZvWe4Ko+QUFstj+ER/y7ycnjqv8FUqVlyEah74O5KkjK/oAm5mwfZ63
1wHJrUTjgkpzZCLJ642yFATDlXTm5Gv9NgXboUnce1ivbwKBMsjdZ5wT2QqUHizcWTGSN7S+UikP
1KNAZrb5bI2iyL4tK/ZsC/aZ97uBArOsIWxTQcdibOvzTQcZwXynW+TA7/hAIOaX1myHxBM5Gp0X
h0vurX2OURHgWzdkEwaIFGbqOmiA02vcW9S6MwG71W77FuFYRGMRH2oBkjXoAtaZ/ETpqj8j0N+5
sD65q/oIohNY6f0m6JSVkXYDkAMvzEuA6DrzOHIdnqfOvBybQ0XdXo0+O8QEaEuHjFAzlc9dtFUP
nfWGbDF6fNWbxo5bQ1XgCE9ZcW83aEqRP5Idgph9jiRTuoE4Qy29L2GX4O8KxHkE+ZnPHUp/hYuB
wNC7jWX54FG0evB4QCdOdudKxEI0Gw98Dl+sB4E6VgkWPMa9ZKO0yBp6q59huOyS0mE7yBhtn1zm
Iua1914jc5i1Ay+/QJ4/tDc5n4ao2H0q7l3Ltx1dhTl2AjjgKCS2g4AXo5Qn2MNP4C1JKuV4VzcS
MukwPOilRERs+NW0YdFpOLkRIpyFaoSXtf3ww0cA+aEBlfvLD8Egx13cITDrg0NH6aYY27KVt94+
lp65TByOcmQ6VAZNkykMNrhEEw4yXXlpbIl3CpfghXpdnWMSjMw6dFrhMCA8Qn8s1DCA5+BwmoCC
jVRrkm4mglG1aHZE/bMffY3Nb2wzh9wOZN4NNJvZjQjgpxGwbiWODdePhiT3Pco/hEBSXyy/+KbS
NdjmNNJVDgH+TxR3lwFGLJ8Vak08LHTmGe1RPU6+h+5PNlG2rUN9jwCX2csAPe6E6TDwH4cIQZHe
7Bw82MwPYfFMxHyNmn6Ay3hiIz04wy9SqWJiw73Fyj4LxJKC+FOTGSFP/mdo4NEP4rdewrQx5Q9M
GDjQ/mecvCE48sZ886y74CVENvtUuvqnx6MfoTZfsjef3JufGoZ37wX0vq91V+gt+jFWeBQIUKCk
Rslsp6OhY84kJNrmV48m/lxHwD3j0odsubAoDU0I6wIWKMBPXF4UEu28vWsSVjvMMEHV7jqoCuOd
53kb8I1HOtr6wLqv0Z+rtCKQyZtwugdUHhVh13V5NJvr1pn6jrcDgxMXZ30sd1u1gMMkbwZHiOn6
F3NrCZv5plevUGS3ERsNQvHx1O6pnU6yqt67oX5G7OCuDM3dSEUediimxu3XAg+I4eAFxQOyUYk6
h/IPmD1C0ebWwsUELEO7R1f+1I3LbhKBgJ7hfmAS+YnrcrnwuPoD55AiWXru1PIwkOVXMkUqx51F
0w/ytNuGj3hDyCWqYWhyhqJ9KEC/fui2xwUi8ZQOI3wdyuFR07xq/a+mnR6aujyEW5Sy20FCIwU6
su0KYBdoVqu8o1CNg2SvDThQ6wOjYCBDAe5382tIe/g+Pd+Xlu+WGMEcf82R0U55A6oYpWSaYKcS
kTvoCQp2BX1oZvR9a6s1bQLIG7AvohL+0Dod6zlCKcV/BI089LE5zQ1Owmk8zvBKULt7HaYBCJW6
pLtUKFHdUvoPiCDeTXGP2LP3hj++tSAhPCqcuG1M0hpl66Ey43zh0tUoRe1x6RxwjLqdpndURPMl
UfRngLNu8rbcX1H6xTUmKpEFyfjFraAJ2Gj9Y81cc7eCihKpx+poTbcxto98rboqX8HaPrZmAVJJ
9DNToJNawtwHUiSndRQQpTC9P52Wesjm1nyrKCwS+wv5gVz000vd2LulYb/lEABykKu6qxhMvSwM
tHutymgVEKR6CE0KJ29QzI44sHGdrna8VfLQeoYgLDqc8bKnrCXmeXC4gxsekmICDZhaZu8XORXL
YLJwwRVk0Xjf4c57CVwsqa41uBzRR3KP5BBQAEwYy4Ppds23Lo/hjFeNKequfitDDLMIIMvMaxhe
Qog5d8sGwtxHi8xa9zF2/8gTBrshQEQsHNfgFBn5pGfRXGZnXcGbYQdPgu77yZ42hkNZgNSHq96K
F6VHnfcO5J6/1iL3RoH8BKSgtOntT/CGRYgE7EM7ux2/qRQDD9CJHNaJg5ZYdn5Pqh0pK6EwawDL
flqq6A6bvHiPKYS9Fr0A9uvP2SFDU62oX6ao3+sbDgEAx93NobGvrm/cD/Ad1R8xQOyc71TvHRpV
/WR0avbVyMp0FqHMYuS0FogicFFgO3vRaeneMDKpQF4GeX0EUOM5fJ55Da/YHgRGIe0XdgQp+4c1
0D6E84o+bB6tHHYMIOCCMA9Ci2q7IjD27jFy7D0ND2VD7EnVTxhzUqZVGf6Zar2/1SgsWouSXOr2
7GEolIwC4INmj1DnS8x+smnJ/G4skmB+SobF5b1iVz6vvwA44BRV4G21ODe87w5wHZ/aQF0V9ffE
QppyC/51mbD0u9t1qbvmSffkiiii3ZFqCVIPOYz3rvw0rb3Q6SnpnxTCQXLTx7KMqnsIU5iOAp2z
22NoAbJQiGl9bcZhIEIbDsWCAXSj6u4CY69N+T2yZzcHsJXDu0azDzcWOvygkOUg6VnYkfHS3jXW
y27ggQdHJAeyjBwhoG4+bx/QPDCyhBx8HwoIZ7CeAbwioIJewFfPSwnKNWjCT4/0c3rjcdMIBTpU
+jQW8VMzhmk7RV/OIjiFOUNFpIF/IV3FIayocxu+mIrnwFJ3E45YkE0F/sreuZP+KY4g9jQQgAxp
DxVxmYdiDykGqAg0OFboelyCoOmKfB4IpndbIrIWlnEKV61HJy3T0cMclWECI3JvIEpjnEI80iLC
weNCu0dGP43AUQR8w3a0lcicYHzK+jEE/h+PV39uT1W0jBkZ1N7T5AOJ/xkrcXsaB7xf1p3WIdfD
ETroyfDwiKA3mLsmw9yaJXkXWDu2JI+YvPclAhIiRF8WdAT1g8DFvE7P8rZVeC8ySnKJTMiKC9/a
6boswV6R2+ac7Af70/rdl0nqfCs/bubXvOxWF/9u0eF4ED/FDJJnq7PIkX3E55Ow064GQAV+nz7X
/8beeSxHrrTp+YowgYTHtgoo71hk020QZDcb3iR84ur1VEuKmJmQFtprNzH/OaebLBTyy9c83/xj
lF+F964KwhAUmr3ySOQoFANlrfyjS3HBYWOk2wapXbcWHL7p0hX2puu4MghxsXxtk48UZe2qO5bx
36bmVBHluaUGU8f61hsgcChCVom0gso2GdjsNU0H0prZIx725jr5hksuv0ArPhjExgxzT2Rkr423
QqAg586wa0trl5L2lbZzs6tnz/wqBhNITRKOtXEnkYSpYGnbwRiJY7T5tUvzY8SdbcXAEAqnCGZs
UQKF9kpqw5OzTN+lFf+pBacgKZhb4RlBJuMne/QOC288SXC08BaMCWBjh1Y33hr6q458k+OlwgWJ
pldhppsm/jvjJch83Rpv1XSdemz/8rVWM7/cjvbBUt7g3eiHyar22nzPofLw5zlb0hxQLEgyp+NJ
b2sE4TgYzfd06fdpM70UxmeBoZ+N7n3srG2mqpUzJ4GIjrH9YaXermpoYPe++2uwazKBZXWy8nSb
yuJY99fIH+oXIlzoTdpOZkBL6plboh+4EUSO6GiYtApnjRy52mR2HC45gAbD4ND31n11k4m7ftQS
8/I+WS9w4FYeneezkxKq/RyMg0Ls7fePPrxL/T8ndz7qBzwe0Z64RxG1KZvzovOrQ5xMDrm371La
NqA2mI5pGucMimlYVa/Fci2ccmPrnxpHeHZqiLTF7i5jfkjmF2vMzlNKalZxgEQ8OweM8lWax4En
ZVDwyDyuhZSTdunyJzLnwM/mJ7ri2LhvnqVIDEA3Kboz+nI9PWTn5SIo6VeTuaErdDN8g2COuc3I
9VvppZVnO8fBqvN5nVmMSShrKT1XCL17V9pX2lJ+9MbrH3pNFeryaFdHuzg7DJ8aLQOkoo2ZClrw
P3P1anZvRhSmBudf495lyT8q6nOUIocYxa4YaeUthIBL7bUVWdinGB0jwS1pGaG3bFVj7mqaa14x
YO5cWoPnNt5Kf/ows6elCxT9CeQVsqPNqaq2HqwF5OGeFExCgt81aOcsxD/EN+CZ58SF49OWN5/x
AaPiEWKyV6zLPMIlkkFclg9OUXkei8xfJb77ptRkhvUy7IB7MSNOIXmnvUFDDKcg6KiMJnyIhayJ
UZS6C0MrcncKQyNrFvAYiWfwwhvwaxIOH/K+ZK7KvaU6rmfFqRFItsVw6uAF7CqtufZJ9DU59aep
cb3thzcAb/ItG4vq4Bs+Q6HIm7Py2498fl/0haxD1/2ui/TUwiAxhxytZ1inQxN6CVkfb1Nq1OH7
1UMi95Xatq7G69hZNeoa6fzQ6pOMX9oBPdCacJB1+suy9KtyrZOSUbmZu+38iJIqXNuH6PsCMmpN
G9YOyywNywFjreGfVF9EuUv/VYlXmV1MA6wVvseiybDmKaW+vYmMU2mON9H9nkxtn9bt3vC+/D69
Z+iwRnqL9B5fpg3dRW1jiBSMClNe75Nir4aQ+Dh0hMp+RuemcGQygfcL/AIjpjyPDNXJ/nkpsmQN
LAjAyRQU/oc3NqfGMQO/wWcjRAwuxOOFUu6zYjnryvxTxd8QBvpgQKn0CWOSZXGhN7nVBcWANnna
kP+wxtOo85fs9JS4iL0r7S6/QsfJP5wlcja5Mggc89bKHv2UJdl6aBK+9sFNmy8VpZSkGz4gGqyT
fNmYhfkUlwkhTCf9iTrCt4Vx9sd4OUD5CPs83snObJHmql3saU2QZTzPUqBPI4gCMXB3o6v5WMsU
/ptW+641/1ItOLmabl2A/3hHL+3Hl3GxvoivEh7057tAH5r99u/Qy70iJE26O+4xvtD8fQTKddvj
iszzk+9n+ldvA33qlsE7OC2XSphZ0v5SWO0r3xIzYhEiS/zg4ri+OneDKUOCOU5QRfGMKpjIJ82G
uzVw/xiA6vgPug5aZLNOIhoVMXXCXVYK86kUm8g3Ewbs65QQXVLaNK3K1PzyE1DA6gHwMTFArpK3
0srrFYUlw8JIj8FDvXE19HmE/OWYUZ/ZepOvHcp/VCBHgRFxEd8Dq2x3jTu/xTOfhpysGRTM2zR5
JHnsL98kjOTQTQSi9xrrC5cwY9OBI8qN5eqMco9HvKFTtGm7ZN8Y+qn39YtLRKvIIBnVxjwfskV/
xHiTE8xVUKcL1COAgP3NdRTUghjeXvEgI1UPRpLeuKqBClUUb8bQWFlooJNsuw4OSqAbmTtwUTKJ
ahLvfUlzkIxkgxPkyzzhzw0ylW0npwi7xuwPmmk7IT6OeRwsfqYO3wGVtn/gmyIvtTdRBPqPItnd
No3qXgssUp9Qz7WJjUdlO+vD3EmNX27XnHPKPSGXzXpN2A4QW8PtZiSYHZQ1YsWS6P2zRHcJ0fTF
jYgUtDqqi/3O/AeqGv5Bq0DnqCdJiwqyiNDFpjG4HetUOlelKZ5zWFeD96BeVRGc8XUR1+YHqBD5
l9ShWMUGRK1mQmsqctn+XVIdFE68DD98B0eOE3O4LnXrhmbeoq+UGXZwo8lzyb9HlkFB4nL/Qbnw
Y6xxhUUB989DsADjtypIv99ax30dH2Qvq4l2GeGNDfk38wPTHWu6bobrYCxaaOmCt0c1iUBv9GJj
L6n/HhNVQ5fop0/Khj/JP6pY5Uz2iUqU+dXG2N7klfMf5lgwK0oy3OuCzMmk7Yh4ltXKXyRam5MM
TB9LtZt0qzo5GrITUXg+i553I0HGSrY//Siaq+0n3B0xJDl1waE1HFCoPdpoMd1N+j7RmM4eXe8L
/ED7fSS1XxMJBqqmpzMYHkvXxi198w3Cx2SHaVarIHmA2JpEQ/mNEtm5dOQ8Yl0Ddaif9gFwG/qo
uQNi67BQwLul0/LZR7SygL0VP35Wp23QIRVhxo4NULgyrbKnbohdEnwMcAILiQ+ZjpE5ejnjQWms
fTkZH6IajKvUI+Oj52qzb3K7PBvTIrf0i4xLyRWCOadhrqo5YIzAzAR1z1wSVU+mCAe0iKTD91rU
pyyjnGBPibdt5Jw+YtVg7nzampvowb6r9DNNFsKQA7TPP7RyyxBPGz6eQ77lqteV/120mthmC2Wy
8QHSi1xb3+hMCQc0akYpztNrN2rzm0spd220hnPrhOo2DhlP5Eoit8e2Nf2Ll0PoG5ueLIzJxcL0
CcyvZjlJLhXO+F1Msd1uU03j5hLRtmjNttIPbedxfhqxuIs+hpHXmG4dRj6GLncwFVBxq9Hm8h6r
z+y7M6EQq0UWVvFtQAIOuWqON7gl/Hy9p+FLC3faUCpJzrbAD47NHBSDA5sHwb/f5mZsx2ut0d+8
f1xDWabzzioL73PM+3hc6/9AiJxi2t14lBdcV/sDyHdGaFARkGbLWJUVtpNtChGmxKkqRIrIv/gx
ugm4OzCUmevxsaT2XnT2bY6A2gTYmGkYNXmMuOHQWWtqV7zBfzJvSDw+qB6nKcTFyfOBXusj4uig
9wM804ZQ0zzCj+KRg0TdQAHP7DFwLTvwjFoLTJV5T25Dl32Opuyot9kY1hOhodh13J0Hwf4Ovil9
ogj3l/5jeckYJ4l9TNHftGnVtIpk7J3JHt9IcattkldrUbX6ZnCJ4Q/Rgk7cAFhKRzr9U+5ah2yy
36a6klerr+abYfQLr2vDDPmxDH7XUbRDRuqPMo/oi/Aq3Ng+NymjqdSvSR/5EHgm7jFJ0a1qG/7d
OeUpslp9b1m1enEGB91lLgVTITGaFIXiSW+N4QmtqtEw31U6rTx99B1itFnrrsDp2dDAqMwneAmR
N1krsBfTkVpzf6DULvlGxFowe8L7sVL4I5nt9Zu6wfflO4StIrnzQDOx1J9sStQZSe67HvDMO6/Z
QhLCS+5zBJliXqqLW/tcorKOIb/PS2uftLm+c2aDR3gyt8onO9P59LdcKFSd58p1TetNctt+aipr
OGNbWhshCZSbqlOh1hd8x7K2CmhzO3dqK87Z8KaB6q9Ndr6W+SvVHTSnBl77QFBhHi4mPolcRakO
bYX/6Tb3c7pJHnpsbyR3VbbmVfHZDiuGEzPUYsPdFcn8mmZe8QQRdziNlhu91ZrS0dzyd4HUsC61
TgQLfaFdW5c0UqxpI8a2CSKmRrh3w7tv6F7YTA95tFbF8ApgLnFXtYydecUWAASlxe2bXStnGyxu
bpxhReP9x7W+YfzBSSro/XkWVuWCRXp1bUEwq0QIwks+zvlkXjpJgbzNl0+0HiSaepq/I6ouENJm
0hcTiNXZMeCYNO0yrnq8dAA9KjLCZi5p3GvgNMq2fDRvyDWHVBWqgIGh59BgEKnyrtmoYdyX6HnF
qmfLAvrLpxHnwuKF7VQWb5w5CuLaz79ExUcH6LA/mGA4aBqnjwSGnEmn0yTnY5dl9FPFwjsphD9J
uiZYTI0sT1YEul+7a12f9AMPKB0YY3K/y9wnnIkteSXGARykad1tsSQOPo8wNMBECT93ne8iehno
MKSt96SusYFmM+YCrWDx8LRxO087WZB2itJ7T7SREdODMpU9mrE98wdNOVJ9RdF2O0m2Tq28FFoC
55hwx6DrjMRZIQzOVyMfeoQjcmwXVy/EDcz2vM+MKCPyOQzL2nK77K3hjkDqSxJVb0Q8/50IzF+t
YnGoUY6o03lCVDua/PlA/hVPJ+G/R7OWYoI40f2Wt9xS0Xc3u/zqKF5yPSo0+Uf19fIX4H598Bdd
wXuINbwCc3x4sHP8SQbDvmq8yTcGMtTBGMcU2rhvJ0+aqoAIxKI/TgNCOXgMsQMo13308RIHsW8z
TZtFc/cHmZ5RsuoQ9AhTdDJ/FNwf+CbWGpphT8zjhVLK8rfIqRv7UTRu6mLx4S4ZwKc729XXg072
b6nBXyqFcAHXmnRskaglaBdJjpXQfXudY383Zzk8fY6kPSwecTBcTvh8misgNxTu0kyp61wT6GlT
Ong4lJvZNbOPBECDQ+Z16Y+DNtSgcxwYX8nyKaO5eel6n4BWVmO6unP/qnc8VCsWLrTIdL17dDx8
pWx6AoKDaNgRR9BVeylkZm77yhiusx7hUKe56/9qQW/tABZMW7AnMtTqoXsytcfBMI80TBsX+sXY
LwtpNq8iwLQo7wLuNwn4zminxBTWdxvzy0xMI+b8jCG8RRViHtQjsYriZQJCDUjOHB269HHjZNV6
pvYU5nYm3niZfA/4inuMYX9lITCE06SpDVCH7BypjO9IFGd8FyZ7mb4cX/lPXnwuIsyP5OjbELeT
8hC3fveHfgenU3SS+bJF0V65Ts8I0EbLxhWP03zRjjJGrbSGCsvlaNPXN2h96RAPrak8WlXaB33r
21wno2XmS++ZdA56DbWBAcX+jSthgdgooy1pxSLFLnHt377UotehrJJdgZyBf45JDwey1TUG+8wJ
3IYFLUEBHIfWhGzXhpdsS9Hu4jx91REBwZ0vIr555sFzteMAhWvTtBP2cQ0tBvgkSk2MFkO3B92x
+RjsmO7qcoq84VWr+V/MhD+NhtFoq59/off/Xw74Py4l/k9Z/0dy///eDtj91zW7j0074vFv/M96
gMH6UB+3wfN81lcYQLH/dz9AOP8hhMn/3/Etg//Dgar/vxYCWd5/2B6LLz3L4x9gFQb/uY4SyWMh
kM3aOVcgDAph0YbxxP9LP4Dy8mOtxn/qrjz6AbZwHSaEx58E7ue/d1eybqh8UDydp32SNROyeOZx
73ddXdg70yjIWvWlDvtn5gIdXeD36jvCKDIgQm5u3FoAOq4AhfBG+xUZytnA8eC76GZ4MxNuWlTV
vL4yqkiDoBfeYJjtGPe/TC8FdZS5zcFZaGr1sCwwLp0PNdl/RndbDtFX21FoJ4g+HOM6Wm6GZ8qD
N0Ym94cqAaijaSFRW5FyTs0+FwY3vsEHm9cm3K7tkkX7Hkd/RQXzZms+pBhc4qZZTuk0nzQx49Ua
vbZNHJS4aBDaBja5eSboZ4a6Jkk2JhV3NRJC7qYAirVN9C6/z04M0GfwM+8FsqgMdQgvIegV73Ue
yZyadgYF0+xSDJXWSUHVOemgU8ME5cWPqL00npkyt9ASW1tg+TCZZ5L04FY4oX2bgM5AgiT2XFS2
WQ465FrX1154uzDSU3Hrp3C2EzMc9N7Ww2peMMVKa4pokiYikE4EY0boJKQQiuJAMeyWQdzZFtGl
pKrf/WTcVuQ+QzChzSec5nijCRU/oE6W1vGu4q5qYedFIOS4eYaDV6K0Q9v3GTZZ4cTck2ontlhx
fo/QPdfuknIt6fnoAFzkOlr8A4Q8EJxLV40nyjXlTONtVPOwBxAO4blN1U6Pqt+mwtNGGezTxQlh
V6m/ReHT0Es0zLg6y+R5WpajaJ4EKhb2WzBzOKzh+Ixoez0j1jCg7LvJoN6VSLoj91L3C4/jiLyO
+z73D2PaBKbBOA8j5flRjNp3Iy/tB89d0z5mF0nZjYCCxde8XbCv9F0pynvru/wARc+nGivnNhi+
+OkSwlYtZibcPT49otR4iRQ7oQ4IMqU5RElJCp8ZeTuI0r8BisUfwNOxGQSinZ+6wwmLuNx6Ar27
sttvloHtlsrUv2YfviakmZa2OXpzuklHvXrEN/2Ls1RQtiBQqVdlDPznTD3XNtCNilPhMGLouXxi
qEOjnxrvRcmufJrVgKky2jSmaVbveisfL37r0mSxuWHFFr5z5STqSCyHWEm89d3W2M9THYeZkeph
kRXzr1bGxPpI2Z2Ykt2QxnK0f6Sc9kaEPTfCYTsjZMEeyYaG227f/Mqq9sMdfEqfTccanT6LMcMp
RAaV7gCQzgkeWNl7M4G1NlsptiQBvaC03HRd2vWvcWnlBTMkJvAbyYCub7Gue6NlgrXTkyvH31wZ
ZmhJLX+vKKP/SciBVwXmN/lVCzmMhhLrpVrGcK6L9Duxvo2idvA6uvhe2tp0sjtN3xWDDZ4UxMqH
Z1jPWmI8IJzZc4q1pjXkxBjK/bX5yPzilCe47LYeuKKp9qw0A3YHbSfhp857tYrIaTb9eTHxOtCQ
nKM3TIhlpEFS/7luSwK/ltOtW4jirBH6ay+ZsTI0DFicN53CfVxfI6mfBh10tm5Y895cXJfAE1rb
4zV9aHj38wxacWjnpXumIFqsUof3bKytVZUzD5EFHr2dUyNoi3QrPboNYKHJJ457rzLP3Ab2WTf9
Rsc115Zvb6AnyVU5xEu0XqIxqNzkBJCNwZuLQNeG8F0Id3JZXs9e7pyi1kYXED/SmzR8G/8wUlRd
+5AwgjEpSApWsUQjc+5lU6ZPPtygTSFY0dFE3rKZHZOkJh7aCqDedLPLNNvpY9W82JR50mpmxHQA
4LZw0IbyVcFXIeYqWCaCRsd0uVTiQwm9fFQNKAppFoSFlMif1fn7mYobaXAnfUnKma5kVen9Xtrl
YfaqR1DEC41JxwLPK7rftPVUAAjq11yRrs29FPnRc/gM8gyG5tAl/P6rs9FN6TrPi2hnkW+is/IH
f2na6kNTQpqR8y41l7dxHAxOB6D0k5I4RI86l1mP9mqcuomH2B9vWVt+2fEQb1TdN2E29mnIiLhu
x2k+JFElV26BeAlYE56HcVFK7ECVaTckMHWLiB+iQ1b0ULxnL0qOOUad0RHmdbv0pkXNx2QiyjV9
Qn3CkOm7HXNVtdKSH5K3z9otG5oKNBSMgYfH7Prx6mgd+AIlA+uRC+eXfWGpMwrDBBnXz8T8Osay
Z0Jd9t4EMgUwJM7SoA9BYjTDwaRNI2gp5cNJeZ2Dey0JKyReI7YRIQZsUIiPDUdwTKI5cW0DH655
HztFSaxvnsuu9Q6VIjifCM7NuJ0jOjWsNaiHMuIdDqiRDs1T1TF2C7s/xGa1JcRDwKTp9EMP0vml
F5cRBhZm0egQj1v6MLEyPawpbZy67GPxKi1QkBnQb+r+bkJp3EWKZ6vtCYx2BOd4CAUxc92/DTl+
Wp8SWeKMsKjaZKzDiA0fA7YBMMKPgBEO4FpCdCSLTq+Y7SLmyHoIrwwWezjrJR/N0Lq/zCzdmgSn
pdUhugtZQuC7+nH5pzXcQHYF50YS/S74XawGr+fyyJIImc3TWueg2ThLGr1LbZzuscfBF2XELJxS
CVgVyXyirc7NY3TkZ1KTUaWKg9rhMoileF05xFuPQtmCw5NMwHNRr0ve38OG1/rbJHs4W2KraHgv
TYZL8o6lGoBphyR0ceziKlVHqbPe2hn6VZuYd4cEfWe+zbV6pif1FOfffmkhtuLE+P5n2WqByLnh
poFr7vN6eCc1+qUBPh/7+mpBspUl/T0KUTwJsxfqinBhbvb3KZr1g6SpE4sZHrPb7p0sfnso5kGq
O3c5Jv0u4YK98lrzVhPSr9AgtNHUw34cO+iNW3PyIRoWJBLelbQ3g07haiKXm8/FVe+MoGiMZ82f
3hs9OdjWcOl669rW8tbzwCwT0h73tTrozKULOzeFPD8hfQjd3muMrdQfVfpPbF2hIMWXIol3S0OG
tNP4jDAw10VZfXqkKqGqe59ajmPfdTwuXs/xMNYeQHG+a/Mq17H5OMnqFWAJkFgowvtMOsaObSLU
K/WPRUJKBte9rKM5ukkXtrXlwA0atIgY8Ww9D5ST1jlZvdA1U3lvHhgyFNv4d6q1nwktzNAwCk7s
NqflN1BdQ45+rJVSaydpow09hHOptB/M8nNrTzxcWhWYsv2jEv+s4AT45DT8PtnkPSOYNK3QTFta
Xo+/Fs3QdwY2/hvAiohCph4TkzYn6r0QmM55NpbvPGiQIrTmrciny+A5v6tBfy65xlw0vfhhOmsO
tW0b72aLvahDwXEoNj5gMI72bJXiyRs7HiVjjK6im+4yEXcustuWl0FHLIdfIsQwe662ij9op4Om
+lJjnD37RTzv0+xnqC1Cyt4mUj18goKpp6WJPFgd7rmVlGdvzI1V2zSEn4s857tSQggvoBiUxZ+J
MENtCW0Fl0ffjyqfH5UzTITRoIbcsrH1BAgOXqtl2ZRK4mMNG2NZFZb73GseShgJDPXLSxv3+yFb
rpN6yk+RzJIgjjngpaJo5EivBzhLQ7iv5UAudCYOjN4NGI8gr58TB68d5wp0VEHSjRkx4mRPQqg5
1XVugIMqiVnX+ccQRXfHc9IPuDcnl5O+b0YfE5Ap3EkKeSwFyiMncru2cv6OooYNSanC+jJr8tfl
5GjsVjIAg3oar15hCl6HMS1GN5vkMebeoBmUZgnqW+XR8IvxmJKExkRmlwEO0XAg4NE+z8nSXcco
BUxhuVSUFNgWh8Jbv0L8gtbixv6e01JiDUBtTV0XL0Fp8PAKFmyElJU/vSaNN33MMkV4cBQSJou1
imVG8qijQxlPNRAivx4OTZEitlrGl0AL/qP4fsACibN7VUg9zGSWoQKhLk46ZEh8oI3mxGLv2V51
oE+xYGK6Q7tntha/rCRmFwQsXB5Sv/1twMTa5J06Vk2M017lAg0LzFc4+pqzBsroUoXBAK69UiFC
sZfPLUco6fytXpH/iW1OEi77nPBKMibhEszsrN3g4DeODRCQHasa6Yn06m1Sswhit6HX7IhiuJId
VUg380eylIjG0vfIYVRSEeRRTgQGMzdQr121Vbwpw77RlnM+kIESSyO3qlvMT3/CDx+cnjp5xjBA
fYE3MaRJFqa0dCq1nMURowP6cqnGDUgReeh8PHh/5FZsdMsvV+T62zQCwbO7YXpdGLdfZ/omawpE
7Yq3e7kVHt1mN2arQp2kxR2MFJaviqV+jOTQBaKqcHPdCFoJMNdgHjJxhTKoHs9R+xcMIosIfET5
1uy3qahYrvMIsNMh7UtIz3X9JRK2O+QuLiz2jUF3pqjAPMrf1PWsLWRI8rWRiqYVtcFm6+pg1DNl
R1QnhHVLSWJKaiu/6lG0azwSBHa+Z29sc+ViYzvVKYpLtlwlxGljR2NDVyJfgKew7mKy7D3b1kDd
uuVHX/J8RS3L59qsOzgFSRmjY5RXre4djcc3cs7hjIkmfxpMndCqzAUtwvRmxt3faqasPpnk11Dw
5jO38/kmR+GH/VC9j3aHwGfFyYn4bh9UGKy8juLp6Oqc29kUoYuWuU3ipV6yX3qtlkuhMp1zllkf
aslEcG69JP5MbNWwLpNoo3cPgXM3kjMO0zGyN37NkaNPrrtzuRiuXTcRq8nx2VfpEUMQ/CzR6PSH
0aK8E42582TGvtpJtpZua8W0G1RyISArffVUQ9y6M6jZ36bX9pdZH9KBIdCcCI+ZJW+ixPqjVZCG
zHLcEyWXocQtfCqd34ncxSlL1HrxO558wsGQae5JTUzI2Zl99a040w/lMsBkq5ty57ud3PiuZFOL
MWUaQXlbe0J4tFdxno+vrBwh9Snj6jdP5IyQ0GpE9sf4pA3kw7RsuWfAIt75xWfH2XTzHyuCzKa0
1t56uV+8gIDnxZoZVF/15cXoK64LEM1fk1L479WEjutPhvyYx5T1VZGZfbbW4DFKQUQHkNrOjwZU
CSVqoHBQ03sYB1n8qYEVPhY4WXrHa0lAh20HCF4hPUYMu8gzYdKWZuasLEDxxx7+DflbT9PFtm87
uhYWROP7zFDLvW5s43fLirWc+b8YPuKZhB1A/Lm+V05VY2GwLo39D7Ae7VjlJxgYkxvawBSvsOf1
fWqWsqBDLKFHWXYizsbcmG9OmpWXGW4G04MA+L0qCguDp6K4/TzM1bQEJn9kEtbSueipKF411OR9
KbTlXnYdN1NAac2+Nb0axjf90pdkMhldwO+4N2vJ7Z9oIPxQMBJziOENrqcud0go2pl7xBFOt7Ux
gFBjF4+Hp+gZ3zZVACAAEdlaGXOFfpS8bKmZAUv42FBjUNo3M+znya37QxJr7j/yW5cfwRzX2por
vP8d+8utjKTBah/uFmUlu6PRRkg2XK1IkkvKpU5qY2wAWGkC+rDcqkVBHcmIvC87QcoefHYxPdAE
BQtIaB7H+SGB78P+xLo5x4Qv9jaZbzyVgHLWsUrMl5YohgXhcoUJQlLbOwxxFz0NkdvsLGavtazY
hDh0LTd30rkktlqYjsu2tc5NqefrtOCEjAwKmdPeYBuV5birVFlhNpDyGxy59ygaZvXjMXiX07jO
XLEt/Wk9RM7aS0FUTpeY0fWuPLcLHnQjFlf4tIlyNkbLYy3p89ppwREzpawc15OqpC1HrWR+zQvn
qcEvIji+SZX3YullmMpopCaym4qfvONAw2BdOalzp6FWv3AzHNn6EqNGgAqxdGdaj57dW7RoMPDE
KJejkzjOgWaMs05Zr8mO4d9sRfoxhVInK813trKntQn9a60MNZK/LV5RL3CNERbJEuDEstRga8//
GsP+saL8SgHTPnqm/dvrHjMdVmFQsReXCR4K1OPqaXEmPOXJYtLc03+AxOgQL9PyzgkcunCQ1yKT
aufSuGVPIHoHmE8XjtWGIepaPl54dsEW8cin6u1VwmJxGnOebntfZpNjjxmbR+2kZMPlysNUnluK
lDXh37mJgiHnog23z67GgG1+mHkJZfrujzG718UTZ59r/ND4vyrgj2sM9eRORsnZ8IB+sbPUhFDh
BrUAJqPb6lLHirsJASGLQH9aVBkQxJ9ueNIILbMlOWZ+YRuR481hYRJrdPRn69GDSShQdfaRNXSf
rrejGrheJIk2138h0ow25h0F5FcfNzIvmWSpaC90GgKoa7+ixr5LjVRY2+Io9drVNB5lahZAJPkZ
3wupy5i5CjihpeZPCP/wUdVmBplQJ4QzolOLcUkjESJM0d6ZVC+5hUhcF07G7kHvg9j7FCzq8U6P
iSTRjPBS31w1kQHRkKVctReRT7L7tUHI/gEhrNjpBEBR+JSGEVLqVlp7Tv1X9nWsYTp6wTh3p0xv
7vPCrhBjL7j3c0cManZ8sUWIJnuKwwGtBThvapk8jSU9YveAVEN8GBzGCnTWrWaf3K7HNnd8AjHs
t7CZluo1riPv6xHAfb2bXHJderlT5g3lkbF/mjfkTgIrmpKVYtc65Qnj0dHtDwUplM7p2HfWufSN
Mal3LbFA1UBBH2fXXiP+3Sav2ODA8l2DL8COeqhw6GwIZXsY97hq030xaSpIje2nX8QZuei1EYe5
/8clPGZmeb8qiKW1EYK9tfRn+uT6UwtIMXAJhP0P8s5juXIkzdKvMi+AMsCht1drahGxgZFBEhoO
OBzy6edDVnV3dY31mNVybHZllYxMxr2Ai/Of8x2OlH2+HrMgfg1LQc2rw6i9jkhEe0ROmSlPH4Xo
eG0Snm5IDF7JgleMBMz6nkjXNpqR2LrqlOAzxxjyiwAzZc9rMON3JjmSJiV32wAp7zvK3OhXsBoc
lk9Ritk0IDyr0tXgRBuvPoW47YaG5MB3kFofHM6hNViUshltcJ9XdgTudTzLgqJOgALzeYQU40fm
fambK7Z8rsJCflYmJV/5fCyH4a0dcdhPb6FoH6sGnB0Kk78dWo4ErZ2/ZWm2T7imeDVfSg1CA37k
Ke00Gy7tF4a4pkbNTAMnrNmdzZK8YAn6IltStnrjlpcpJ6KwRAsUFBvFzw3d0aamMWcPiaed7HFT
Xxx0Kg5BzikIq31UvKA7rPLopRluvceK4s9PluhQ+vUuDfc9umitgR5MHndGRGqTAXIZkMrEz9+d
M8ze4BE4cxAaZaxBfstXjykn0hEH/kQ9nZjte899WWLIlvjlTp95+8K4hcse10H2A4oeOPqNZ2II
lV/v2uC9NWmqwn5loXeQO1t5urppA82NLGpesaZxn3wbGXSv6bqgWqzzgUiF43PrTDaZIrpCBNOa
dYHhoE8wBVWjeHT8bsIdAH5ngEK4nvU3DMZTmcutw/CedBPOm1SBGCLNGHN+2RgJOIg6KsgwWLcm
M47gYpenuuIrS8KSSyPcwcSX88WJFCaU2N5knX9ITK6hAlS6OQUP2ezQGm1Mi3tFc7+bvPgsrO43
+Rnaow3V+VebkKI5OPEh0O50Qc5yigcaR7/ZglA/fE4yDs5Mj6URav6ykhN+uosyPe6HNqzXM3AT
j+WXiQZAspgRfDkD3zRffKO65fg8C0Ch6zaxvbt0xt8A1A4Jt3tyctRhj2tNg6PZH2cMSFH8rrUz
XfzB3XG2Zl7Xv9dL5x+96bsWRKsQ97NipxX7PM2nQ0vychfY1rC1Rv85mdlqQnKrIFjr+nVQPQp3
+Zwb/qrt9UboAiiZaZ0GLFhDyYQNbPUimoopPqVDPBxcOlJ2SOHZoZpjgExJ690cwnPHXFOzZbqI
uWBZzOSxRshFZiE2DFb+AQdoxl3GHfmzHMUMFHdzScpHJZpSOMRryRVpRYNVssKEqtCQs+IaR+dM
uB0pjinmHhI1B8I26sEK/feMsoRj29LYYak0pMAiik4pbT+gaTiK+rV/DZvyWKbyLkl2jV0yLbWC
T8kfW7miMPfmXBDPFMNjpciY0CBXYCxLzH3tJ2cnyLd2Qgo5dkEKxxCDIly5GymdY+9QYtJQkORA
Dqqd9hUt+1nrKVtJmL+vho9RmJEC5W1hP+6agPPSoAlyFa9Bp28x5+iFT+2ze2ccTX0qXCkGKWFh
0qd+Gbwg3c9O9YYR6Ia68JK7+cHA42ZBdiIp7JC86BCxwh7B3z3NCYRWTnpdy/h2CWgl2iY80egX
SjLupQj8tT1r6mKdFE5N3gxXq8UG6jrgKkU//iScqiGkBeowy/wzmUB1OC5bWA+4et+Z6UdGrdPc
PPhuSvWvMzzX5nSlkuUFuP+VsrV8n9ocpGLHsXZc749N0bjHchQhEFvQTapunqLBkCkjirk4tTgB
9zQh/CkCpnsJ8oHF5hibT3OQHKuZybykeWQNIT5A7K6IqvLAR5L0X34xfJv6sWpgrEA/WnLy+gzn
UxTt4IBOe7zi3ob6rGJNqnq/8KAST/EzS+Gf1w2kQhoylMVsvsRlAPxr8G69aXLg8epwvVxa+gTr
eFuRN+wZv66B8DOFax7YfFPwM+QisUx5e3ID33WHatFRhbiOctvCxRhD0MvxDsWTq255Yd+lGQFu
frWFQ0IcR1NAeYobeyn1HrtN1EExsVvbP3iW/h0lM4672MKspaJkY7SEKgzriffxXqWoN0hbCQcu
DH3NTGZ3nhHHIpOADpYl+AvU+HB5U80Z+2j25SlHHoOGLtVZAhMa+w5Um5zELqX4a+PmJibumWZ5
5SXDEQdiezS8pb61KnP66dRy4sM+C/YbBte81FiMI9gziQGCZhtEpLRqtio2v4DLvhklxzyVEdHv
sSEIeyjWnjLSjQ7q95gp0r3gBrIJ0Kceg9GptihJ2Vo0BQiIoDOu9uwwwpC9CcZoJEgaZuRg1fPk
R7+KzjR2jprDC6dFfNGaaXiq5m4d0oq8Rl2/Su7EKeUCZyM21NGiQhSiYB9c2q52j6pD4rY8H9EZ
WJtYxstzXdxJT1T7NNTyC5hFdxiFMi+iicPPaWiNN5lX43tqVjPV1h20g4TCWr9sflsGcIhMzrfa
S+6mRDzCD1p0Wn6BQM7yaaTlEj2UIUaGYb4aG7UJrfArr2npCvtq6wsFwlqXnIdSQC0NmwPrKAN5
sMQsI04RYCQQg/cYQ8fYlH794oUccTIRYDhwon7bjgGE+yqcnvWo0kOQl+0L5KlrScXob+Yq6jDG
FTELNV4pDX+apJ3tKVetjxQjuOtMZdcOB/ZhyT6Q3y936FJbRnOwnXRVHhM9WRsF6/wok2wnI2oT
EcKuMirU3TB0H1AbcGHhqmxxvgmKAhf6Rle37ZJ9OoXmZYrJ9iAoJAZ1wC2xMEDQPJW8PYmz+Mg6
Sn5WTGWfWrPt9hJL4wEKkH3+9+1ad/V39aTV97e+ftT/D3BYBe6k/9lptfpeJOUSaxVdtXpanFbL
H/i70cr7G8zUgEdF0FnwF1H17xhW8TeXddYjVUiBkeVCVf1Pm5Vr/c01Hc8K6an6y2cl/stmFf6N
0bgPAMMUwoHd6vw7NqvFQ/XPHquF8hrC6HcFiqXtC+Cx/8wHNp1sLJrSw94Cvp+ZVEXup3tjwH+O
6GDZCbSOf/pc/oHx/V9Vx2aVVrr9+8fwf/4XPdBQsO8d0/lX6msqYzlkgeOuOnQXx8oh3xHkNbJn
mBZPIsQOX3fs3oP9FnbuH9NWj1laf04lhQnKsHeqc78T4gg4bdZe075LeyIUBUNwi6R/+7//rnw9
//LxsNo4InCQGFykN9v9FwtaN8GxIF3LRTgeyFSWNB21XpMD7Qk5jfOdVhj8k+ygAy2eFSGfB85v
e5WAMM/m+YWed7oDlxe+t6N0Uf84auCrWXlCtLfCTn65KUcV8FMTQ8/G/k0U/IGbPvH+GUdKByhr
Du5idrdtw9SBYyFmH+3b276L+5eKVByFKCUxkig9CJpmQdvH0+coUFcxwxMxWZiBhoX10qIvXRB/
jFtS1gJ36LpTdoMqCTdEiTG+DDW9ziYRhbXy5W+OSN2GainGIG1i0QvhtcEmwQP70OjeeIij2Fvs
PpQ8VLV96GZkiGb2HTjb5jY09M0HwLSLSjzq0C7xU0W5kX+3oF52XWyMGy2QttzO2JqEWgh7pk9t
oED4ldVbop3w6Af+++zUTy44T4k9ek23Lil9hxscLKp879N1djGDMDwicr9aIwdWc8TR2tBsuTJD
vKZOIAi7q7TemZLeD0ZPzCWal3gqzce5r4dtObPcW0YP9nUoxCfkiQwHgb2cv8NDI2V3F5sNLXt9
5dI4jpKZZF90npT3BcPni1uZyLcV2cV9Ss5qlZdJvocmsIe8YtMt2DDXdUOyeJz8IuccTAUqHeb4
p0aA+JRRq9YNUW9NxAOKewRyk6ggb6DzknLkyqY8PIaz+ADyWW6spRNkIsK5ngVqnFXY96TT1LZj
7kK3O6eTNFHy5hpoPn2O8U/iJOR/QYlIKIJidNKPVE9EP5mXxF/x6H60ky7gKBQlGzX9HIfaK+XD
DPGVOhMutMCsSOoEFhWpUKrWseVk1IQnMfYg/0+Fr+5DBMbrQKP6HXbC/DIndLCK2rDPCUA9f5bF
e+O15hMlzCNoSMZAq9ilcqW2Y+eqOjIF4i8ejZslw3IvhR8Q1TeKV+vfzYiDmZATXU1BvEDJ/Jw7
N77zZfZHdjOlRaX2KAq17Ged+twkpMuVQQGaqhuZ3aIIemGOXe/TB4QL5XOiJbQb1c4Zk3uw/wBD
3YrlpgzDA2tf/NKY4yPouowXNC52tE4BBI4OlFIRrPVwgyhLQ2leimzA9hyUKkeKbYfosXAA+rmc
X/aiciSz53D+NQl/+NUtnTjFtDCyVEJofeKkuhcpx2DiPgwhu7Na+nRKdxquRFmdjns9Pa7YMPaa
xg57ZRvdZ0FgwLMQcusCM51OJLkNzvGD/8I1/MuxW+eC5clnZB10GLFMst/QZfVDX+JAJS2+s1Xg
7BFcYXgM3ENXtiWwHaROygV1bL76kfRwrBzvVxRxH6IKjZB6Bd2TlkriAjXorXiI5KtTdR+zKOub
leNP8ZX3ltkieyEd0z60dkd7emvFV5Ygpso0adBPEFTblgqou0ojjCvOsvcQvoPfk1Fl+5Rn9aFu
atLYaVXcC7qHkF6TBkScO5GGzcGfpZWFvF1/EKjElIOD5ofYooXC7cd3Sx0b3iKfCnah5TulD7+n
EjdH2elHPTEKSbCTnku391edYd7peFimzG+ja766ED48UlF1fEXmTg65Q8xvLbLeemyZuZ3cQlhH
OL4UGrBAfltjBWKRF/jAjBWWD8548lj0YoTQbTJGv6RXeRL7Lj37hPQnzHiqOHCx471uy94hc9Hg
HqBmc4+8QXisiXKuynJq6ru6cdFl7bGpN7Kpu1++Vla6K6LOwX+RgG5cYxEzn+UkRz5ZVf0gm5SH
WeOSNOEeZxc/ZujjR9DE0uJL6EkwmAjk2akHeRhDB4059CP/07ViubMN+rQQ5hKxGgtieqW21Ymc
orWmOVtvIhm718DO6oeIJgiCMAUjYyZJx5iEkr2KO/EHFy3jYTfooufW7yx4AklPO85UD7eoGZOT
ntvqIc46a8tjfcSniDhOKslGo1bTzjDlvGGwgyqOcYn4iuu7mzIkb6sTN7yXKiJn0JbFqcNRBd3L
XeR7WF4hLpA+Edk1B1P9Q11Sf6+Ir4U7qyLswFuzMzuDvBRGLEiLzkT4UOYdgXoQ2uGli5Kfgezh
q1Qt9mD2+A/d+/IsuBETAye5ehZJkte3uvPqPdkHopDSgkE7l315VzNY+DSmFn+4PcyH0emfRFNF
p2TycXu7OFZqwnbbOuy+kzIubu1Yyq3nDxSWFMMJ1Zg+XTvX9y0Wx13rlm+KFBQhL1oP2A1kcpjS
Cn9LQTy9GgMKbE2k36nqPZYJtGLmC6H5IDGAb/PRwNeRB1g6GIcu36Ex/nKZ7eD/nHFhhruwbO6S
dk5v+bDcYfPoErADwZ8fgOKOLnO/omeT7DIGUIUqhqcal9DO0ClwrqCf21sU5o+6ZL7JCxFdDB3a
bzbnDrivFaUjQeMwp4R10OcK7rQewMloCqvhb/jBpSls65g7VvTT+VCEA3aMM5cKykkcmgelyH7S
lpYIoPvy3FhF+Jq2PKQs2RSsok12U6NOZlb34yNJIDioQWySa7Sd4DDpkSKyyKaJu2BSv5sRtDZz
641XpyEKK7wfYs60TSdyDndFOd5PbouRsbBaH70lvqrEApxVUEnWelC2jDKjIuCv/GntcsU2Pfc2
KBdKSkd1B23K0aGZQWu2i109GSN1ifsxe4uNdN61wObXOdvfWfWjhq8TduMuaFR2ghBTQ/hNo/PA
pPLbGJds61DGcitKOVwHPNp7203UowNlTQ8dg6gqfhpaqzr2ZCHXs2PS+84FbM1FDolrwNRrE+M9
BCw/2y7WDTNDmZ2lZdh3EGCZ32nbuTgeeDkumHo/u/49CXoS9aPExxzk367TRDvXILnpJxWIEgg8
HcjxVawLaBGKKs7SmuSms4dpPfRNdeiz1LpZYwFmCUdz4gBtQFx7Hkq3ZTIFaMTpxVclB3lqgbx5
bmm/1kS2HuJ+XsKXkhSo+lKxBr0E/jHqB1RkM+f4nmQPPsF1xm5999AhULOxzUFwYyfNXvGs5rfW
jiWrY9OcNd09mTnElyrMvO/IhkqAki9e0zQO3wINNsRltLEG3g9arc4q7z6hzud+gLBL00uMn2z2
/JD50NARiUyz+uyGZLjoHHoHPcjhUcDStgn9EdAt1G1JFWxjo8hYuyUNVOWz04KLFxZdj2OTuXu6
XE7CmNKnvPauzSJSuUJtNU6ti21P7xme+5X2wuKYWXCkpGI8GZr9zq19WFFIT6WfhlvXZyfrk+yn
Vt3MxNr+yjvvo4z08yTrh5m72BW+0Z/asz8AzybPkmbMlRUL0uzlc80h+1SmyXvhjJrpcwX+NcT8
RBISZcsoOE1S9Pk5tG3M9LsfjlmKSdS1MKYUBeIroQ13V05TuZGZwIXbjPXdXM5PSlYBkoLOKDSn
7diMISikzj3f5BI6VZRBMSyrhQBQSP0ffkr0HEdGX4aXEppol4IujptTAMMvn6j3BrmSrRs2MMBk
ECvx2ABUrNr6GW95csnpINi7gIhi+Dhu3PRHs23LK4VT5TGuJe1yXVMhrZVgkftA3NOl6qyYeqJi
656xy6wP8ZJ3z2q64Mg7uo/DWH9BPgMCOjG2yWyGY2bWE2YAaD14NkQ7bd6skDlSRfUnOUz/t18b
7QEpZrxz6DzLhkLv4iyY8WMtRMDKwN42EXmnAIgLV6twsiN5xZNvwUpijZQeMyew9pda2eU9HiWG
mhrYTJYV+tSOfgegKy/km8bGT9nVTMXsGAC2lG9zUX2azTxgfuSCs7LJqK6gXvefcc5cePHkPQkd
d/jEAsGDSiADaJUKOig3eAypxu02U6EXJBvEIKDfcXfomhA13ThQ0icBCDODA26cDTWPHlfMOdI/
8aIZ0mbKcpxKvOyzhnsiemPaqNb81bQ/QzxCkixpzmOuM/4ahj7EXCbCPyT1ZiKFEiIDJySs95is
caKOuzGX5T51nce29PSawOeDogCUHP0TjT/xyZFLAHfmGqknHxNPpg/Cta33keLWfcOVnBbGFx0G
klBk+rssmulmLiudHzIYTzJiXWHod9uydCBhOnimphVHfXkJSwx2Ez2QmfBJkQv51XZz+ZTHS1dJ
5VJbGud3JA89DBkh8pxy4TCTzFqplN+s6cITv9Mvb3qleIiEpiXvuKyLR+Z2C0YFZz8Vso+uxC0b
UHT4S4qcW3IQe4ABciD7CG0rbN1cNUd3AYktU++Z+xK/X7+ju5CPKeCFrWuVbUSqsblDj2eAE2en
uszLHQ/Q1kvwr4cjR2BzvAyiyHYt9/C1Hz2GU55fhypiywph3GCAf5F+cXBizZceeeTAZm6us0lw
JWBdnHvDebLJeLxy5ibnbnvTkVKQ6I8Pf3UNSBdfPFOcuc7bN5V3Jz+H/FXTwb72Q8m4m/v5xnCH
+pR5xKrXjl2bL+TAYCUXlBDP6BtH+CPtzld4pArust+zPdV/ZltlO7WMIP99+e//yyonFxXvf9YQ
rxKbV//xzxoiN6X/EBFtkzIn26e0yTFdU4SUKf1DRfT+5ln8n6FtUkJL6pI/8l9hTQf5mv4nlCss
0AENUO1/hjVxBuESDjxhozTyj/6jpuofIh71V7Rhxd8YHP7q5vpnUc9yTcKi/03Wcy2WLNvnF7GE
73Ok/u9CYsPEv0shxUH6VheDKGSPIDfphyxvjH419BZ+DbuO77mR0bqNK2mb5oDQ/MHTd3Ady+wA
8Nls0fdSiNR5kGhx8JgKvGngBVv+hV82vmBayrJmZ7Zk15lxBwQIR/fVxP63lqo+M06J3iHYhvAq
ogydp2Lxrpyr6xnhvsjj9mS2ATHr0vgR9TBeLW968tr6KxJOb+9ScyS/UIWaK4XVdgR/oqaZnVOS
0nqGA6h7mRl33ZxFyvBjG16Ji2m52lhxz7Atg3UTcDAcDP1H9qmZPHc6rOiXQ1WExkoZgFQgmHtp
EaMIaWUw7IyoShJj7tyETTT5kClC82BhqKnhGlFKJ2JXNmumSiFtkXK69qJ5pV/NUHshpuiRHTSe
t/3oRjQYGADCiKGnR8voyEh6mcfujDHuLmv1iygT8RbEnXMZvRYb+BBa/MMYthH5FtwFVkvms+PY
jz8ZjXDoP4p8clNyhWYPCa7y7wogq7gPxsjb5vkIuCEp60/c39C6HGxCY+05B+0a0V1c2Ul/UqAL
XtySXP/BwK9NqNOPxueQFtuH1ik0RlrXtf6Y5KLA9PDlgCls2lPETscpNacBtaASjFt8x0zDLf3i
klALj8k0dvCrNa5i2YSf1QR1/ydxVc4FR+JhU6r6nUcu+Hb4F3LlKgw2Jcbcc6/JKiSZMu40R7ru
OIRRf/Y55CpSJM5LtPzynedR2bKoae0EjVcJ4T1O3FBjfFYEivpwkzPY+i1gga0LkI5Fi+84hxgE
MbZuUqI/YXoYwdSusxyjG0mhfO0aIx6gqqRnmJ3l0AfENIRJs0zT5ug+LUYZrQBOOJ2cdm3ZnUcZ
vMWelhveSM5ZptQrtxp2xpCSp1HOJqZf2aOQijAf7geJ/kXkxt2HRgSNMqr8lWaAXPkFAd9s50wE
EgMOv+vG8Cj9xjNI9O3C47WxFUITdRvAJueFyhgwBTLMOdq41YxfdEZSkDwNGA+mfY21d9M4lDd6
2AhdS3iwf2HNzbNL1LQ202MdZ5dBR6cwp8uocjG9kj8yNSBEm7pJoHCaa12D382zO+OkgeKDqQyf
XDom9wwJQBt1BfmZcNQHSl9eLWDADgoxQq61ZKwdZztwTAOobEyrXrd1vBk99uO6QPb1+UvwJU9n
I5B37ZTSOB9dIonxSfZ62DGBWMe9oqOFCKZRvIRmlb4MMBKPdHaRebRe/IlUIXWRWLQCbtaxEosb
DpNZYqc/cwbJRQXD51z7GEF69SIUao5q/IfJT97jsC+ustE8IeUCRVXBkq8ax4eknpN7vPbTMS45
RBaTuUs9z/vUPSUKmJ1xJhuq4kht6ENjBOYrsRPewKpyXxTRZAb0gIxom0ppucjHHzeqzHhVMn9G
6+pH8hWxKYcN/c3VenCLfle3knalKL3NM6/6mpeXiroEUHeyDaa+eJnIEuUr0bU1rias4nc0EW+0
lV8K2UcXj6Z5dP7SJYZbUCvGdNnuxAOnjvnBmI1gjYnkuxvAjxaJOxwMK/X2BflZczUJj66Q2J9u
VloMH3ZkeecG/3hRFwm5vzrYdkJ2EuVyxutb8cC/urW3DEyNIn/Sfjo2K6MaC5uFx453GbLaym4c
ayvcPHvgQREL+FL8wuIYHCUPN+2AjfOAoTjlW9d1cNKFql9r/NcslAlL7Y7kRkjPPQUVUFk5yAqS
M3So+YVlosgqTn8zB0/KhJKdlIl1LBwskHoeCx73iZGpLCTmQN16Hwi+0Y5RtLNYntyDzw0NI/aM
/kRDesWSVYpk27pWh7G0xP2go7DcmyDGtkU/Rmx8oPp72jxuNc1iF6NkNp/ofH5kFuFcutCOttwa
sVdRgH0he6M2CLI06UjHsB/TxGdzGCm1djdIV+lvb5r9u2bsyAa6JW5LN4/WGKpXHa/htc3V+zAB
iOc3dz114JRJjN5LaW/z7iFMy60y+dmI4u1zbogCNQEykKEipdbwFZGGctK3jeeUm6DzaA+JM0/v
Kp5VjY1PNSQXITsaJzAD8r6I6SLH2Bndzy3rWWpTXc7TJDqMvbYnL2kD96MsiYz2I+UITlnfdTUZ
mB6gVz/QElCw3RnYG2B2bqekt7cTNvwLJYjZruo6PN1ZS+DRwm/ZFvEj9SEr33ef0jH+TIPJBtfV
G4fWJ33njvDsrBnkG6WkWVhs60TchzaP3pTUNy/w720zrE92QcFjN3KEzormp82tn37hytVGL/9M
VNkg3jYlgPubH4zJvpG5d3B58rC68pcmdDk/VT03sHnUySWuKmPnt0IcqLYqL74tzXsadbIT/pru
WNBIifgTN3dZVdb3MNn53dsS0mzQAIyswPKYkthAmDnXFMdtWE3yl7DQo73W4XnsxKsyQNc4smb/
ArVDJZ/j8kpQcdDRTsjaUjcPTafipwJv0es0tj9dykYjUP+oUhyiG0y9hiosau6aEuFae95jPzIO
wiaRHIRvpntP4yYAfUm9L3zzDUYCAOejoU6NHsw1AdL2SsPUxQYIhFJWT2s7ST6IkNbPXIXahzwf
KBck78XLX81Hs+a0VJFLvtpuV24DVkMk0Eod+JYoWa8mizV7FMElctASaqR2aaJhmyY7eQp/5Ojl
pD1IphR/2kE4qLgTuqs1vNTSf6VnbldgdzgRwLF41cLq3u+jcZtqIHo6qfyXgVLiu4pT8V1SVC8W
7dMrGCUbzAz41djXH40pSrdg4OVBwrA6c0vMnoIgHpc4KrFObDeEmILGbVfD7Ke/GtsxrI3m9XD3
6ZTWZ8Z32Bg0OA93ysHtlLYnzrWVlpLLcj6ceZPQcT1PFh85uj59oCr8mEl6vluDmV4DMQf0PRdJ
vzXsYv4YejvHKzW13W8gqO6jR1HRptCjfC1L17mflspRL3Hbk+v6L9OSHbbZzs9WwMJI9Z/5EDbW
pJFiEs6X8FF/IR31P8AyEAyzydzUwcx+WlPuc5u7sjnMwTj8kN/uH3uLkQbVdek+MsJpC6a4/Cr9
DnK5bSU/2AK/M27PGLYWljjDkh0uK30x48F71DYUXp+lfz21OJs2kNXcJboZxaB/DCh6To+TbXap
0NT0nBgbr3B9mq2WLzwbWAVN0hAr4vTupichtqtaYeOhdlXDgmpk2TGi2+o8atc+QTy9jWmnDvAg
CHdPbN22pHkMX5d9mxWNF7mHC13bNAVXjB5+eEkqPP0zML608Qn7ajekvkGNJIj9xU+Tf2uXxVkW
tveqm16def5qDNb6M/P7+DjGnBcyn8iFITwGngaMKk6L3UtNkHnnBOkvf7HQCwtMdoD9OcYHH8Mc
lY55dIHjuR6oh0AyvUtEW+/rAd/0nF+ovWj4BM0WPHj81GhsbTK5suFx+RDOg49dCf/rpfd7Es6o
xu7XOLfEmdDrgY5EVvRnjhJvP1btfRWYHYGq+YMo5S0tmIgnlaBvJzMoP+JcuR5MiMTUIWwNp+WM
LfwtWu2mKtWeY0h6rNr+qjK73gd+F28DNpO1tzTBtu27XTRHqCnyhdtHvDUwlL4aDNIAAsACMSdx
YupabYphtu6iPo62Y2cuPX1T9oahH5hzGlLCM1fhIcXdtyH5S5rdHj9tHyaZu7jeOflQQUTnxz6Z
rT8YH9R6ssLNxMKzTTsPaK+D4XEctg2JBkY64qEyqQQ1fQrYiS//WFl9ahJSnhF3ibUxERNL5map
qbYCojHM+UvA+iedkwnRQxSeunpAmsxwz8kE2ss8V/V6FFFEL+KQHlzLOBkjTzmN9TUhN9quYmmQ
oHDdnsiz+rSSySG0gDcht1uaHchpiJmQbdPZ/brxubiMZQCTpp5Q4yc9fJiWlV1L4Dx3LMhvlW7U
klpn4KsFB64J8IQ/OYcZ7tqGH2Jfpy9903NKvtR85isVaqyGZCkDk64mtKn7rg1CpivOc5EIFKg5
PKgl9GF3a8exj2SVKJBUGTZVIoOaVSW0DY9OTDgCpdOjsk584CqOcbvC4iFuNba7YTZYRmW3hDgM
ig/D6tMAbcinjP0PF3RwsYQT3QXB9IuiiJLQ83jyo2EDmoFhz5uRJCRGoe8BrdH4i0kkECqW+8ih
n8kD3uwa1rxTjtkcRk7+GyVCKpCm+sWx8QCWDe0SYat3QZgkLwVa6e8wvmJosejuYz7Nf4mW2IoO
oY32WrGOskSvsVg8stX3u8lpLtbAv7ite/YbeDUxXwkOxhX8623TSb7S6sVtMna6mNIe1TQHhDTY
h0O3G1W4Gzx+TljlvrDzaady+7XIsEzqbMiPcTN0Z6Mj3opaTvYhF+yNHDR80i251Z5GP6O1z4dO
PWcVqvnM6Zv4XxXTXmxy2o/K6KD6Nlo5kc42bUUnKvWAOK6ZIhskOGBSURbWTKLYGZQBQH2iKYBp
oiT55R4Xkd2udHXKJtxXMFldqDstcMSMfASziPuJmpZDPi++9xIe/JS1dNQhdLN+G2orJgpsCp8j
87yl8n46ZuNfISpsw6mRfY2Jfc/crGy97D52af0YSPMd8la/q9oyMDLZvxv+bhvYKB7tIXaN3nrX
9d8DV1aUCXfg07aOkMA3jRWxB9fvuYeLxCt/51ktD7Mg81IMiDl/1Xp4X1KXvw1f0INJfpZqke4F
I4rAHrwMgx1aQq5DF97SwHuzx+AzikNQzi2NowVwXb34qvtsvA5TNK7DxIJMRwjQ4HjCxRu0nF3z
Vhp1ptbs67TnEWWEQUtFR180zJlFUK8nBqEro+sgzcdQoEk6TRTDKEz8naDEs+rLc2Ka06Zz9YMm
gssss79Zs/7lC3o1wmZ4AlHqMOaGBzEyvFiFaYanvoEFLtOlfggzd9W2Oz6FGJ+7BdAvj7cUYBxn
SpFyJ8QdYWmNjIB/tG0SIAFBYh0SKQlR+hMgWZM8Hm/ELV26EsfuoIW/zAOQrmfileua4yqqjW62
Uc9EMKOzrNCvQZjnm75vh3uBfMWKN+NsYspaRBSZN0mYbcxmmo+TLI1Vw9TxbJVjSLzC4FDTKu4r
tZGH68k23IeJFboy25PVNMF2ylC7gQr/b+rOY0d2ZUuyP9R8cDrpFJMehBYZKiP1hEhJrTW/vhbv
KzTQNSighjW9wD3nZGSQ7nub2bJrF9SXtOgvftIy/HF6zioZSbh+6Xl2f0BV8ld2P/yzsTtSgsAT
QNFV6PP6tVzjCYrYKWBtgzJIxwEAEQ1xntbQJqDKIBBTuCMD4a6qkV27rrxLggDFx7cLINB+FRJy
iyzHjAJiynQBWf41eQKRqRTRoaQAglq/ieWExk9TMGeBZ3T/snhiBZRk313QM2JEfFZhY2oHXRPW
gToAMPm19q0LnZeTmU+0LM6Y1DkUH+aSTLI+AvxVE8Z7S6/R6Wtu/mEzXDyW7as5tzsPG/GJ6/s8
iRp3/s6b49BlTXPCyZ6oZR8KH5udBsAyHaKCiIJ8sgvv1Cec27n69soamIn2CPkh2JVN+Kj6mpUj
1QoVXv+jTMb9mPo3J0dt1NP0MDYUzSr/RVriR6RNvNHBusPkpEE46UC1IaVTCmzCCvESKplqH7df
TRp3pOlRRvfBKmrkz/RaOuNX4hS/pFJp6G0sSnlRSRdRUTpLHYleV/W2lAaWg+mcp8MDytquFtmh
NPtPJ+UkmMa+247+0K2DIRJIl3TixOaUbdKMd4Jk6AVnrr8bWKy3ptSudeB8JCO8eulQ2gipCzHk
iq9zWESzHEfKnnVSO/51JasNUmsZJrn+c0y8o0XPILitEKT/DHJpS65Fkn5jSDujjQhjjLvQMSiT
7/zPhMKIPphReWZ5qCpjW8yCZocsTfajtpcth/iCEq0bRrQ5vKG9d07yYVHHyNoZqIadhCvCTRuC
yMRo/WYhg5RoZXPTmu6FpQNucDScxZCRViSaxMNqeeZCjmQXkin2tvGYXZpOgX94HfP8D78Kr5iZ
p+EFlIZYWUiPio2XybW0jaEn5RYNndI9SZgvhN0vRlxMRZhurNp3N9ZI/6bBTBlUJAW06ijC5tQm
EZDmuPzFtvniVzVAQvk5pjGWLg+3uWeCiVehvavYtawM1lxwVtJyVSeUfHQElpJw+JizzKDH+Dla
+5H6h3HZ2QUa8TAVq96n8UcDpcVai+2kV47dMpNweXKOLidS+wZH5nLSq0eHagty4jQw5gZf7yRq
7gmLlKWbyRxqLKRirUFtlaKkKldn7Uu4XQclppGTSspnrRc0NMFW9IhPPyVG8cJM5q7w2NgLI47O
Za7d88n8aJrs2waI5OsESHAF0WY64naPWbcsCwz4WPHsH1vYOEoabHM6TveqTy8WpsXV4Ft00kJC
XoJ7uGn8jyxtpQfxJ916fJszzF9w5AiKd/x11Gpi/OjNgVJbuFZrA2YNF/FYELKhGxA2LEYtjWqa
stR+TI/mbBmqFK/k0C5tMssLKwcV0mUsSwJJ6540OeENxm4mH1mUf6bWm7zrcjizROaXqcf93Rfa
rmVRyrDI686VK0Q9IjsOfPvCdY0NkieOhIj00Ti6Jftb7c+Our1Wxr8O/B5h6VdviPeV3X76ztjP
Eb+X0CbgZhokGiKKd7Vg1w7NMal55CaQ20vRUHaHk0tc4hzzokJuXIosEpu04xm202DcBIIItMuC
aqmiHJL1mPVLe4gfWUks2ob3jVnsMQBYL0FbHRmxvpid+20oHrqBCDdV83OGaIhH89h1/rwd9g6U
DFBb8jvq4bdeRIdAdW+tz6+r/Awlto20/QDWaL2kaMqA5if7oAvOGKh4+wbrKwAWAbyWCsxtLMi/
lgrXM0UDO52sO56HFyXNL9BJLzS5BzvkI5KmpbOjRwb+46/D/akIEuSLJF7JavwAgkBQI5JvDIo4
LQepIDxMxOIi5usGA/aS7/5qtgjUVvFdcOQhKcfDAZ57uI11qfZm2cMJ8ly1s3R6qtjjfUbzTrdM
q9vYaqzfaarrDdzpGn3ZtkOjq4bTRzToECi+S6WmH8oyypPXUbOTtx9OnndwNVoA1nSULwFmxesg
VISMNEikw+QQb9bM6sj2nGJm92ga7gNJdRx29vSeTxq+tjxwF7nNGZjaacxrTit/7akfoPxVAaEg
daHNKFrUXnwb2gbpBUeU3vpPuWde09a8DhEdujqIi64WS+XgZctSdWly2AaZCimdEdjAaVuiV71v
0p3DVWKhRTW865A7mOr1GwZHhHLcuEaPAasNIQaQV+fL5eKhLdx4FdT0dA4WYSLh1O5jwDaCNXaf
X6DDo3Qihv6PGL+n8LvK6/yv+a+BEZTKb/xzFTXtzf/93xYtsdV/Jwsvp9/vIPz/ZOH5f/h3tER3
/uUoEPmurptzjsRAdv23LKzLfwlXWCbpVXMOi1gIxv8pCxMuEUph1mZ1odQ/2u//k4Wdf6G8OcKe
ww4WnCnjfyILS3Tf/yILS+w4HPr8Qfw9iNBzwOL78zHMfLIh+v+hiMfROI0zEmG5Q7NsdMFF5O64
PMLm1Op9yWO9gElDCiHkKSG2+0nSIV9oY/VacQFfhqUR70EpYUF3voQZ38KSnrUhXcaFWT90sxFG
a8zTlKvsrEz3aHMnXMYD/kcrs892O2Oz6nw/1VgcO6MgADEcZ5Z8EehqMYHDVERl3fxU+fkJk/Ii
CnI4DOmHlYpvFqo7s6n+as092bVxEIX9GNBa1prrIHkJ3N98OHbM4RP1yd7B7w9ZFD7oznNcgv2P
BDgxkwcDv7k3bl26kkuwFG7xxb9u2fknYfFMe/q0TsP02rgzwzimiD1chOULsYP9yJPLzZM127HG
jmfT2RZNlFudZAjqO4ZapLTvKBbPkzUhaU5nB5oRrJed5mLgA/0g1SWq3qdMYSOnpmgsF/hbFz5d
kEN+Gk1E5XBrW19msBrbFz8ttnyW2BR5/E+DcZbNAb7NsnE4B2v1S3TviVgD9Wo03+la/VT5n45i
W0J5aHL3clRRLvEcR5uRcGRmeVfCtWsVMH1V4hSYxW4SPsRb11SnvI7oBh++I+SYtKOOBhF7NQ79
gy36C6rgYhiDHam4r5gum/gzL2IDWyG4OJSbjKuqlNvQL25jpu9caugN7WI2XMV9ws97aYro5vPX
Bj6JQuNg4ByWL4izi1aN9Axd8W1FEQo7vlAAOyzcAjfYB23+0HEOLGPNXyqvevSBptscxZlCuzbw
zlZX3+rulYNwW6pxS7Ke6RSNh29q+k47Yc7Ncbz5uXM0OsEWGtRKBnIUGdRdDsLcFL14rBWf7hTH
b8bA/VIC9zIn/U8Xv6ZOH6zMu9MYvRAl3frY32ob6bF7LQxLBxaNrKzw/0Vxv2Cj8FyDFTDIJvb0
7aQskhgC3aajHjY7hmZJ4WCdc2E6GVb7F9nDuXaJ8EBOdRr2NpTBq/g95Wzr2n5V02YZtmjQ2XEM
7lXZr0pJpwttX23yjI6/8yMP0m+6UqK71hE73ZzgZgML3sDhVNOFFvwELIBMPXltZAvmIdtLijK7
2XNkVOcmStdmiO5vF0u9SNDbaL81+hP7i283Ue/BqPM9eHOnHUCqlcek7KbV3sxfmrw6dugTeXbw
c55mRx47OWDRZKxNBbtyqyNe6d28Lv0LfKwhZcNt0Ox1ne93u5qkOoPobD65UX67VX4I/vltIGsF
3JNDtjAoQnTRBHC7x+g90LxX1+Hx0JTxV7vil84sgDMO0LuEYijmFFbm0RGA2Br5ZRX53P6nYC0G
h7NXKzepmmZigMg2ej/c7ch/d1UMdaSMbRrrqS3XJmcf5IAHsKONjCKavxmC5DLg0GKhVT2PPEjV
wFtBJDv8ZQBk36diHSr1FsfXmOUlMKyaN8g9bL51j5O6gU5h4WMbimDWl87sZcFddXhB2olSoMTO
2QRpvH88kx7JVg2PvERxX9vjA1i1fFEFDr2ygK4JtDKW2uUdg9lDSGRvzzvd3Jbjc0t+dzJldy19
+w2jbAlp0rwjaS7+gWubTQ2LNAFHLrz6PnIfQ4iXqLPZJQJGvncStnCWX0w7r7LTNT5mazMFPJM0
+0brPg4/Ylkfc26mbc7+scs1mHIPDsTtJ5WKV6pVrnEUHSNbnXU6oMlRtZo/rYou/KVZ93HqmdTQ
kH4rT8LniyNnVYP73Lkj9/SeFvAD4iM9Zmq4dq3S3o0GuZ5fOD1Vo5Kzz4N1UYe/bWOVlB+MPEam
hnmgn6pzWJbDIu3mVa+ZPNgKjIFH/Ry3PuSGc1OaIaEwYoGx266d0ABQaGgdPYaoe6Iwniktol3Q
E9beofnijl7Srmz0G97YgqIIz3sD30Y3kDWEL1VT9BuFYnnjixGtaxaZABfD4eiT2sTgZOY7K6lz
phKIaInPBRhs0MRe0fI4B0lblPp0stl1llPFL03jsWPZ6BsaS0z5rdiEstFm3mwpVrv7joe3BZD7
mmBxvof1B4wu/yka/67ThWqgf2xG+ViHuYFiB3qOqGCLGUbl18pmRLY6Zt5zZZjNxgia7ivQsChO
iTnq+9FmsuUqQrBTSfqEemda9VNXXkCetuvReoKKAOg24uqcjS1APf/PmA88X36YmRCrwJEsYIz0
EBcQOBIHz0kIcgNH+2Ic4njf4ORaW3hAV8EYvzeIYcxSDjKfG7wC5sYtYzz4Q9HuzdmHytx+Mu0o
/m4EdaCF1kcHL2YgyFPlLCHfFmDCsJqaYBH5ZBJ9C4iMfoCUmhXfkl8pINGFiW8Z10vJ/javr8rU
OihpiYcHVmvWqkibTVrOf5rBHZ+0bHrJMvnJEmDYqgKLMBrdLi2dp96QFyUw/Bu5Kh9awdXAfiEB
524nHz2bbf601PLxS0Y0bLCACY8O3NQlVrVxF1sTKC4d8LxWnsYBBAb3pOnPb0J9hZrCCtiqXolq
/HSWf4sVsMqAyWsZyOSkj9GzEdZ7NkYn0HS3SbM3hpFh02qf5BwrNDlKvOl7sOOPHP8X9Jttxcce
hslWGc7WwikXUrKGaWzAZAvW2c3VIayxG0H9DKhlivR+lYNN7uvgMKXM0nnVbhOsNzNkMlfxwR3S
i++2+KUuZa12aOdnsolbz7BA6+Ld97iq1bg9NKpE4XIVZz57rg53zYzcQ5Fk9jtJye44dZPvsxjm
+w84Rb8krNOXddpDDE5tUS/jtHLFchKMlrbQnS0e4WFTZR050yDXDJQh+lLWTTkJXEs9PgHU4Xm9
B3N/59t2ttRCsgJLUlHuoaSg7cj92PqKNa6MgfDyY1dZQEr8RrDKmYKbpdscibCHYDR11M1okweL
ySeNIwnSLIhHqLVRS31ZTxxIlPRNxy6Azqezr922/aR2LI/1B9BS0ccYTuVjzsizRprhekQTsHc3
GaCwIFqejS4UGSaVZkN3UZIsZFkosQOFX75W5oCq3xuUhAt6XOATZtmuQK9/iqZRP9EN086ZDfWX
6gExjaZvbq7QPpHlOEyp1mnOToOoTCkFF5m0FNo5IsO6aZ0sfBItbYMGPzqNtcK+4Si1V1GHaJHo
sEsGtyRjqiHNTh67KWEExsrq6cfq9T49VKHk1LBLAwpZ4xvGziiM3ZBY/qFzwzdZ1wM9YY1Qr3pC
VGLqdJJAdhuxSxvYcLtpjdXCChg5o8Lxnq2udfemBuchnq3yfoUuxcYYYERag9OL+xEaypxZilLv
jfVvcjCMvkemTyfuiMVof04dV2Gt1Gn7Me263fZ22p6GTIveKjdx9oOuiFjJHmVngZLf/UxJYeLj
08ylFjQfymoEL0RDW9n4Kk8ydx5DV+E8wZmHbreqiDmXlVy1QjuUfpfBzhvI76aBtoChfqJg5OxU
w4sZD/DZ+7McwGkug24YjlzY61XZZdMyGjWcHbH3YdBOlujQiIw4ewiF/uAGnICjk+whDLJ8SJ+x
EGyiBlndHHg95U+cqwejBnOdwQEaKvw2yo/etRZavwXhYQjtAmk1n9ZoUlf5D12wxYCu8Ha6vC9J
MXgnwJgnurv3bv3JdxC0EwYPcHH+C1XPiyLF61lqkpufqPcYpoJDBARzEUtMN40W+cvUN1+nXsh1
20k+fLtaxtL5cgeLxZKiocoaQ2IXo1k8SVmy8h5AqFPB0S4VmZ2FRcp0aUa63OQRMXU0nmeoL+5j
HIMwy/yJvu2Evb7tsnywfXpNk/xSVi2OzJgvPj5PbyFsr6A9DcKrbW5k4T6O+kdOgbpRNOg21bwW
XHKirO205h1Cl7BJNQvNtxJsjhVxoXQxmbXasB3w6Dq6+svGcF263Qbm8iEGriyAcpQ6lLKy/HH1
7qetSQTAMcyIV4tqw/6VtnYloJjkTYi7FiFxhuD18VFMLXJSR3W5sON2RQsZJ0ihpces8Q8Yuc++
VrcHouTXIugJudrK2SauQS1oHWwLrVqpGlBaTW4biExWQ/LrMFbR2GRnG04LG/+pircsm5G2Q8N4
FRWvCNJJVMHpcW1tzFSoc9Jk1jqtE4KCRkhrvc5GPPV851i3cwWW7sl0I33CCbkA++goIzhoJL+e
Bw2SMvuo4JoQXWDNadivRtKOW0tU1ZbW0FBbDBPE3dLxp6vVWd1zZI3J3Vat3AnVNZuW8FVITber
XiFVJqegK0k7Zpp7zxKN7uicEPWidnSLuaYv9xBS0teeJc+Tn2TpJ5a95qvjvkHEFNuosEiZb9pS
b56xBreXFlrZAZAYy34gx8TZ467bmlR5jQtKENyz21vNW6Okd8fS7D/qbcjBhFrLfVd6YfrUUvPy
MQFvwJ9p2Xq2GCSChUFd3q6NMNdJmdlPCsfJxsni4RyrQhwnPWQWI+u7suxUv2NZw2cQVtopM30S
GZVdnuecLwkLq+DVHyVGI6AjlxYIWipjJtNkfHNUlb0CVvL40ows6kVl3l1XBW+Da8P6NIKxfm1d
1dBTDpHlhRXCsCdWQinaTFTTVLSfGi3EuBJSCOY2FUIIkNWYgbZVK5mNMR8NpKmQfRzSTBigeOOg
xeDqX13ZBX+t2bmgk3y43QuPKp25sZ2I+qTKbgaLQkhqbUZEWysoY3F9zgg3dg71APl/yLM1jFRj
HfXZQ8C3FjLcXh+ipYE3jXhCvcIb3i/MxnrCpX7l3MVWRXR06SmPThbzLmZNzIu9VeIx0eiDlgJ+
h1dnZJP+46YYGIzKW7EACpcEMNPfEW3ujOy4p2OoW2dM6usWIdD3NBrZ3Pgt92SylTYuexcCqsE7
3I7DW6RqytqdnmtY/J7lg2JGl29Vmp4LReCs1YT/RGVjQkQZ5lOX4flObWzSRTZ1x6RnvMQQxbbE
tBHmW/FKdcLebZN1b+rtQtYdxBw5UYSI6bpJjMOQASjE4cr/l/QPOXI/rs8KsYzQV5GumErnOfLm
2LHFf+y7neW1eGC6mzU9RwrcdcLagY2SY8YrXHpPiEJsCQzQ5NxY98LG5FBV+qLtdYp4Gr04yeK3
kZQic/NSBL2ILzNlYxhGywcfOYh8qfWsNOwSNB6wXPcYlhsDlBPPUEj9u/B/I7glmG1/iyFMnrNU
I2/ZV2u7rLlmpZ650yXaEH4LExhccWGy2vNR/miGg27XenRCYuiI/eHTktaVlxzv/GZK+Wl/RqAa
onjztAnwPnuTiEgoRComg6achzSqYXghxGprTRRb9vrMnNS0F4z3ayQUBlO3OLawo44itvQNcfht
7VnuusKxt5pwCgIlZV+oPH53ZBBN5wF50I+i99LSL5QdfWuB269wFlGZo9FkmmgedT5ZbtJAwUKm
SmioqfK03QQB25RyLOAq5djkSh6hZSrz+uZPOh3xtcOrBTajXj/FOd7U1uGWGecvVAdCUnI+TdPt
lk2WhVtdxKe5ELO1aVKeddJ4OukVxZFpSqWhCw5PGMsWXXdH1NVfFl6t1rWB/FC74xfxK4zAnnXm
nd2v/aw+mnPltV6ReMlcVvssfZcJZkwMjMna8s3o058InS6sknxhPvzpPTnPaR5ECVBHa9+R57gx
D67vrlhqfCYhCo7pWw9trSG/Yla6tJnlnobeAJpZ09fZ5wXNiOMxL7w1OG7JqaT+hIV1CyLsyeJ7
gB5+d6sifyELb6/NhFUuERfkk4Ki9KFDwhdBAVYYZMWDxurpbhh8NnhrYJrUzZni060V+rc044pv
dPJlZPaGjeaeDYnuOOc0BauZOmYQQGqGS5rlPuYRGnrdrLWOlvS4wGfBvp7yjePxLa2C4aonqXpK
2TOiE2sbP4UfZyaBvc3z0t7IfAQTM6cguNc7Ny2Iv8vev0qiPPxLXjgTT1qNRdl2Pl0Eyp0/Sl6F
EWejB59QhXg3dIqvhiKjSFbLr6XnsmdUePadONxSNdUuLZxe69F0ji43oDIbxg8OK5gK2Fo6VkIP
bayzRpWCfIYYq2sXUu7N1eAETOQ4h5qwgCF30W9zi13NPtSe/6t3QbzurOnbUqFckG9w7kOC9NPG
+Y09Gi/Jamg3Pg4K0M8lyguOLpwkeudAip3koVCFIsnq+hcsmeGu1ufCrr5lNzPC6yxJ1nBwXRML
NG5YWAQJY/j3gAVw6RdXDp5tVgp3R+M4CpEKg0XGO9hW0UW30rtDVJ5O2J+umP45lfiNeBT48BWl
8purDYyf8lmhJ+78ufRqbMhdMFREctW05YthfQBLUxd/EMYlaGFLIAjKG3VNxHw+YQOKu5PjOAIZ
VB70aqLoptLNO8TneOs0U/eUeXjhcbLSaZABj9Fz5FH8Gic8JyMt585762By4O71MitYLNp58ZKl
oJO8x1WXgPIsIHfzkw4FNGDs7nh6admQQXwMoDJn4tJJNRwijeLKivYxx55hixobU0r0rNykpYgH
IrIMlyvvmHBRYTvblvvY9fZC10j6E0NHsygcwHrhM5dgSU5a7spKi9YK72w0MSCzf30VjlWfgjpQ
CzMF9VuXLfVPdbeteOfGEcwCz4Q2IJn+jXRXNSxJCrJD9Vtc0iunylwds7wGSRi25i4zXTxlLKWf
8wbPNsflnO2YSeBR8Rdg4BxyckyhQ+9YXEzRxiL+weQXEKQSSK4LT9liUzfpt/RnY3BGNsynUqeN
3yoocceuBciI2Xufpn6xi0RKHMubZrZxkaxQLaZF39aAe0XSbHvZPiTzx67NyRaDIogOo+Maive6
A1siu+rL1T0wSWjtWIxV/0COXS5Czz4g1FSb1DG7OZPkH1K9/m4Tu36KPOuX1MUK3vFhjq/2Acb7
rg04kXzU9TZqOSSzRui076X1V+moz5icxTJ2O+OpcPonvgZXbMz4bA3/l9uPfCjc5mD0ljoOSjv6
XZSSf2cV7I59uM6IJnLl8NYiiQVwfwR/sIR7mvEyFHgGyjw1TrRzXZkaLpbvv2otxK7UTLdq8iMw
BvKQ+iHifMldIEmDB8AkBzMlCKZJmDEOV9sFm0+6niNazxJF3jnC4QplyIhOAYldcLHxUxZTs1Jd
GFtXjrTpmLGJIlRWAk4ZlCbVKJmt2YuyykEPMg2zQ9w4RXUyRXDpTP3Wauw3gypeNxUmKaHcC3nN
YYFiPGzc5FeDMJXyxc8Fzoh8mBmSYb0zREPTdnRXTerDqu8veoXRpsc/Z8rx3MYIR6X48cD/szUP
1bYMGx9fNRIvdmLsccQJliTBeM6McZXYH6ISf1y1d7bmZGhF7UYbnbtbRg+MVZfGa38yMzQenNok
sJenxZqQY38ZNYjKIxNdYU8EPpVYOEXOwX1OteTm4tphdUgQ0j1oeIOyhugW4LKtRbNm71JZwscf
LnXQKXU53jpHXArOvF48z8aiLgNckvZbDDUOdV1A16v6zq91wUUpXdLOAvDac6/jLDoWLm9mWAV+
Sq077rFjC1wH/8QDPcHZMgMdCt40+JGBf9IzpmBJ3XYxJjmcavfV5tjEfc7msxIrx79a85Je115b
FVrYT6JLl0fTyjF4+FsIlZdQ55HqjZzkXmurPTuWN7fMb3nHzzIM7j5rUaX8bTlpBf9WbUuX27vB
H9nynYYxhurZ/mDfW9AktqpoubPOrgsv0go2ri1PJYEoqww2cB7WRctzr7+DOBqIyn31gffhc7ZZ
UNAm8ipSfwL9YGXayRxaeq/NpTN7WDr7EsI2IUpXchTj0lcFaAsh9HXF7u1O4qEBvinBwpX4gWoL
1FwipjuM9OiprAcFamaEYm/4+pMB8Q9GsPJxm7DAyo8Mywczc8AguF669GGUHEYT+LvBtzhi/mBj
bdYrSfCIfA80Ikzau5KWe6BXjE3It4sM0M8qyckBR91IFwAYIZIksKNM8iZF5CyzeQgqgGnuS7hm
btde4pBsqy5Gl3tgAk47125xWx20xL9VEe2TjnkJiKUdwHZtQaiQKnCbo8THeXAx+lB25L/GBR4c
8qY6XT6rIhmgiwNhof2nxlFaUwCaYk1N2Sk+R3n5R8gFH63N3BlN/AVa795t3oC4ZxqWXllibjXD
JGIC8gW4KGR0qjKkpIEsTW9dbUa3oAlQ0qjhZN8RcpmSrvYAuHyTkuCbSsrucBHBqNk243fjlReh
HjP8P23aLVWaMMdVaMJJvpG13Jpj9uhQwy4bl3nup54LuCIHbiEVmBmvLrqt5vhVtxUu/Vus30ra
KVoTyl9kcMugrqcQq149RPrM7Do2GcBo88mK6wtm4Qc/KM+hxBuJQ942+mL+rZnvsG3qdVvHeKRw
eBItoIGTim9mGTrtPCrgW3464YK7tZ4Cf4Sy82Im48ZT8BVNf+NX+6hbJcODsgNoD98uY3gLz63k
NgCeCelG4gQlyT2ftgM/FdCVOHyzmmFjNN9QRIRRvCVR9emN2lX0s83AWPldQOMNG6EYWEPzkFCX
CTU5AzRUMG5GM7W72czh6QZTcspShtrflP6kRdCFKy70S+6AB1vx26dkflWq0HsCPEeYV2eTBwvJ
JlyRiP3kMGqDoLbEY5TY/r3y6/KapSwIiwkOSl0RSMfVIQHxVuGXgBG4zVq+0VrLe2hZ1b2+RqsH
G1WyWkCHDKkKih2Pxsls5Ecdg/FUFC2RaSPrt/gTi3WeZuZLFkqGt6HmVR+B7ly5ICnXQ1BczIju
SmXzBKtibFjkJv5fbdr+XsS8oiNT5K8tuduR+2pA41LkFI+0WOKhTaILgT9nEVP/wrNmOuPsi0/5
4+trzHXgaeBSv/QzADtY5u1WvZVQ0+i3uRO3frYbEnSsVt+9sVgXOSWOdsJLNJftrRZwAILqBeU8
pyoI+grwUbi8jAlZqAG1sPwFu2rvIF2H6lUv+ZYR4B8nfpGduQff9dfTWdLUBablKmFNyCTfklVy
nIPrsectQOi5Nrtd4RkXEfK0ED3y1wVKWOG98ZYHhZe37IiNVcr80ilkQVIPMCQFT0sf7MhYHUyZ
99jhm9vYD7NYCuS5b3aTa5z9xLxQzPWhSfVo9NohMpqHiZxLpHpMzTV4La2dNPq3oit9r4R5Q/8+
4GtODSpbOF2hVUP4bMxA7YoEuDYeqoVrwoccjGsqgpWjsaXODYOsBfpji2xD7aHnUTQD/+5LxX+V
3mpLweV+yZSKl4SVrxEPNc0d9h/2a5wlPUcbBjlsDHCdiUUux4HLadIp6L/BGajMzWmAxXuTtzWG
+KN1KVEu/OIXetqXIXKu11Z4qAYwzEam7TxfNfToDbtM07eGWW7syT+4FjKQp3KUbf8Yee4LF8Mz
DuGIG0J4HQQtQcF4NoWzGD2MwWGaPkQGx2luODx9lc+OYH4n6xRlAdP2+nEkJMyGJC/5QWMvfism
e+sAFNDNYRYYAa7gKBV5kWwLxcjiNR9jkV4ir+bsd4K7COZW3xJzeuc9tsa0FIn8yMxxbzbtpcmi
jc+ugsKuP2mSnvKl+wQlZ9FTF9VoNiFZKVZmW24d4tE7e8zGTZMOxpqOXJfoAUDVPjHP+L+XRCiv
XVrTIZnS5lT7n3TK4JG3tA+9JasACvEv0sE20Pt6QAUHjuq012AgRuUOZyn8i9ZTgEEaAzT0Jeuq
jWaPj7b7RcgsTMQZ+bBY2vQ8K8sIGWBcMlhq2TD7xKLb4Rf+VcijRERL0JqR6HCjdlw19FOCYA0G
d0k39j5iuTboyePY3h17P4Zy52TUMKd3GWurprFmP4Dykc1UBcGdfD0Na3vfHY5zj+A66KVaDAF2
xSgDcjjBlSYJcolCDPyRztaKTBOyEpMtG2Uut6KpqTwp7W1EMpdiZSZ3lyCuIAW49FPrR5tSGn3U
XbXhWpt0+knbjuwG27qmNhBoKIqBncVzyJm21P3mLSnGQ2KbP35FENjVH5HawKE5J3YcB8bVcWGM
6JzMl4vcqnJC/qm9NcoR3ke+HcFyti5NqFNU6auoaeU20yULdo24CrLDbF7BrVDm3UPriB8zgg5u
Gs/4OL88Oz2ObvfbJuWPpnlb0Xo+jAqOb9lW340T3TQFCZ2z9dFR3LY7ax9CDbGk/wBzDFmKGoE2
QuH7EzjM16b9W8fOczXAO9PHeeOVynOVlA9N01yCfhLLtKKvtMOY6+a8R9spP+YBK8h8gDRVRMkb
l9y9KKvPpA3e+toztkyOx6HXX8au/MsQdhdAYTXW39qT4NHWWUBtp/F3UqQO4py3pC+dJT2ZmPxj
wg2h2a7D/6DuTJYiV7It+kUqk7skl3waLX2TQAI5kQEJ6vteX/+Wsl6TBBTYHb5Jld26VihCIbkf
P2fvtcPqir34BGj5lecRmmbY+0WlgUd+x5B/2NhIhvmKoOs9flFnkmf4mS9p2bkknAMj1cPiZ0fC
FKKBXYdieos65lg1lWo7AA5OTSa1KZkSgRGc1U1J3DYds1UDrJLRBjHlbkcHr5gM4Pe9iXmEK1Vi
PImCjHhGm84tAhWxK5W+BMJpnkFkComXybK7RpHALY3nuW1RRuGBNdy9iHr+Yh+HW7y14WkUTty+
kilZILGpQZo5zRk84A0LinVb44UmYmWBIxr7Eo3Pvla9vfZl9ObE+mayO5rTsaRvR/JB0P9qVbch
2DcvGcGQNG3Q1Is2bl//yuvxzOacEO5Ke8IDViLRUM5P3eI3CKH/Bkyut1MPfG/Kwyejju8ccAyn
+YgkPJEpIXiG+abAdg2heBoGzllZWT7KKD6LphGfoQyWqdRz28hHtLRrh0lq3Dpr2LykPEJ0xU40
a2QTQ0oRZcnszB8rhA3RMeTjK34unMto0hgpXcWpvSlNnqbF6pSigUh98obCy64517htW+TlMTEV
Sh3HsjwJ5vqoqnpCS4lrM0teLUf4t06rEEsQOg2cC1mjHk6UNT448RL2Nkp3w0T3Zi6X+IPsVIz9
BWzeWwxJ4A0JzgrB79IRWw2ZMvatQZUTWI9+cV0biN5KPe8My8d53jHPysIfFb1pWnIrkmCuBcpG
MhdhoqS/qjm09u0Q3zRG8tKjPPTdV3wxRI+kJ4MDQYJ6X7Z7Y9iXyfHklAsW2UAHdb68FnGxS8OZ
ROW7TnY73f2I6AcMGLcIZeRcazLkKGOMHebOmtAckobNGh9J/ASdeeLhAA1dpGGeub0L9VpcOsvE
HcRBkFxXaJ5voyr0f9QmXxRRqnkiAeq+ukk+H2WdZbwmbppssYDnNzM6yDdiSthhcGCIhJ0oG6Lw
IsqcYdpIB3DmFrLjfYJS6wJBbbbH/TuhMOji08loveNprqydB2LvjOCy8CxzkvDZz0GRhwbnVsuv
1WJfRfnvmzXoHc9ZDcxIHwYVPPkabYsTP7kVsyT4uZDI65ZBD7a9LbrAkkiNuT5P4zC5cC3yaUXT
/2xybiOBVyjdLSP/6ZYJbAcpO+tEpF7AQDP5XQdo63P0C4GxmwVEmE5twlxcFk14P3k9Yjb1E/Bw
uBGkUSyHqCs3x5Jn5KxvFsP22ypWxnWnaXxaTwWFxbqM3FXSmedxmVxVCaGNnX+Elz86oo8EQ8ol
J6ciNvIo6turKnLxVXnRjwFzDLwq9FMyH09qNNObMW2w86TdRaHEQxS1p4V8gR4OQIITCJMZeJZD
y3weSFuCaxaOEkkd0YNnnmMDWPXDmVDBzmXmEgDRcHtQwJyKKOxc8WoMzBZD4yjucBVZ1S8rfp61
pof8k/d2TT8YolEw/zIinOKdQbcvaAAjygZJjTfNT5brn7Ym2lPIqIpYkqGkWnRPEkzYdEougrg8
diRD3ClAOCij+1r7xJvEVsWqgm0FcIFNGpeIc+RZxlWBJahm4ZOwhuRxkeEFc8H1eETgWqnpPyTo
HHdgPthlF6RIGm7GubgP831fRqdFNF1j/OdfxLkPZ8drjqdGc8IdgRTX/U3a6TO/9zQIUZ0vUd/j
sQQ9gZ+6fqwz96n1aQHjc332TcP7SW8w3FmzpvIvw2StB3PX58skACVbUiaoQm3oDNr1tiJZqpYa
0HTlsbmmIyahNIWp7ITnABJ3/Sju57Y+bVpkuvkCYwgQLMf6t5YskjRYjEdXjALSB/mCsapozhvz
qVEM+z6d9omhsDJEoBaieOyptCSQinn0YXD7vxdbXNcieSWU57zqwjO3fY2wPq3pTMkj25lA647p
E5suL8+AHq4YH3Ky6gv4NSBY+y3D8gSGVlGu+orSLBMvbvxSlyBOafadDy4ngI5/cBCPrhzKbIy8
7bo0G3quaRqzlAzeNrLK8AJt3YrVWTOLANbvd8U20MHtBPGMKGDLfc1qyOcmHTe8UuUJAoBz4IY/
mXGH685OB8TXDqnBSdpkfAoGtf/ccPH/zUqhCN34z4S9zSu6gTr5m7C3/B/+20rh/Es4DsgRRRaV
Qy4GWQ//tlJ4/zJdT1raBrInXL2w8v7XSuH+y3Uk/04u3gcO7MD3/puw59j/4s9JrVmn+Q9hi39i
pcDh8Rdej4wQfm8CRKQlbRh7ruAj/O2jKPLEGONoHtZDUVsrXWnS4lsEcVNUFUd/3ZOrjzC/95aN
P5diymdzFVMIi5nu+0slkevPdof4DdkTlVTNFh5NTXI2uj1TfzOAmF1n6V0MrHRfRn14/PXlrU++
qudajiWV48EutA9Igt1ArFUWzBjZbTyBV0KG3laOZJfuYquH8ow6UMXIq4YOubyoX1FpVhSmYSBu
XKt3X4LY9a9ortTuBgkxhU+MMFJjlUOfsSOIIhPEmsRZvnfB1rxVA9gQRIchYQ+Vx22tDfr365hM
9IH+RJW/jagkljQ1KkmGoa24YSnMgnWNMvUZ9FV/3/eOvDMZsZ7rnl16CxImvPv6pgjxPqjl37+K
a3Pgs53lV1HLXfvbSFOabO5TDOc20izNnUlYOSUPHW5OOxkJY7Gy7znuiqe0Ufh8AUVGSDHMrHnk
yO88QjUnab7QyrrkJI/1vomC8qURIz5R3aPzWkPjw4OeBoFDPDCFy4sYqUj2oKbaWx9qW0j/K02f
8TAsitgeXRvBemXxMHYePauIfvcPB7dcsmIzGpl0KCMG9UTUM7vuNN42JJdnW4MvMYBg7sILwjkr
iUaxDJ3L0Ed0s2PIxKHarOBu8H3GDH2nLinARyXbepsMmiK0ru2w3oQIpN21TvL2yUxNOlN4PkVx
jKTJVeezV7jGpmks75cvKi85KtwQTVvIvj/vonp0qVephjiVzF17oxheBFdWHo/QJwhNfHJrV6oj
WTATRC040k1VQN3pHzX5XG2T1sdFVOLIaTcY3KlXQhZl+I9O5Nmr2Z7B11dzb3fQ73JNoBfpG2aF
CmhIrDOYSNo9bVDyE3pgq/RHpHRkbt3RyMVGMk8hEBtBvXuEAU/LF74w46rJx+OF/QdozHXie+5w
DotLgyaLSLffRXEvUkRommkG9gOZHvuWBWOLMO5GElTK+OkyFtggkT7HODuccEjxs/DiXErsA8XG
Ao2iUZI0OfgQH4XUczfbYYR603KXmVjDzCEGGFIt2lnqODfR1rQy88xDBJDEdbklthhGYYLtdwen
zew3Xz/7n61HHquucC1lCtNhxf77yW9iyEu92bXroHD1HhmYvWlUU10ib0cs0Q1o+0DVFbseljx2
hM5/+/r678mmf948beNcI2pJwUxd9oW/r98KI4hSj+Z+CY+K2Vphn8qmi06knQmAAjo++/p64pMF
UGPCc6Wn5OKaw7n39wUZ2wgAYDYxFwiB6RGCXa7HvD5dLHRPnMHqIx8xw6Z1xngzcYA+TlEtPxdD
AkVynDgHZLFP+98hkMVCoun+uy74z7DXZQP4v8yo5YbYQDVwH5gulkPbOvD0yczUY1VBaqgMH3qs
nui2WBwqBhMYD2GqkVjHUNmPoG4g8SxGKdYWkZs7KBXtvkF+9c2GtWwI7z8P27WJk9HRbN2WebA3
YiMk/dKismcgC3Skj4dAA91gwPvND/PxSXAoEYB5wKG2sU4erMGC489gepMJXyEyJFNfTSZiZjfu
qzEWyLzG2EF5ZNYhBwy032zUtgoRzgv8LtMmqafhoaKtbmw7E0/y1jXALWYGOdWbDl9C883H/ezT
KtQ2rrS4KZQg7x8jj6gNaGl82rCfy2dhFc2e8XvGdCcPbyIGNPtvbs9hWBaiDk8qhp4OXGFel4MX
1XBpqAeGhB1hpPbPysebuopqNdBuC2Y04tWQh/tMpEBp4Zr8HIYa48xQNcbu6w/y/nmgaqFugVoG
7hjZrfpTyP39/oSzU4pSxNXa9ozhOvVQrZl9Mt1+fRXx2WUEyky8G8BZeCve3198eWyKSYg1oxhR
HVdZCt2hytSPqEunl84u/V3b1PMdh6L+zA849WIExJYPV5zIcJZvOOF7heZ3W7WjPP/6071fNJd7
YGtGdZbNgNKjjjpYQ0qPAQ1anGpdD5l/jE3F2BIAE+4Zi94FJJlukVwIwn6T8NSc+ubmn19deDwE
jlKmcu2DEjKqJfrSTtHEnlsRbNuUMUqRROjcYdbBKxlJlU56OeBCKaEC1Ljaf339Cd6XS//+/lJK
k0efNdtRy/35q1zyXDOkvOMZ6POYyVxbwhQE+1SNV0XJydqPU/oJEy26ry+7wLb/WouW6zqmTQKB
dlggEYgebBYWLiIsU0OJqN0qoq0vTfMuDSqqIgKmknOqNHdrNAUtJOIfHVoFIVHhEWmtzH+dlGxR
ZTrhuPn6U71fCf58KJeNiz0UmZot/6Tc/XUzyjaVvaUxzZCJi44BLfSuM8eOaas9n2ZmHH5z88Xh
SsBd8KgNMZgvJbx1WMJbfdORagy0jIwaAYUNHhv1u9glhgEtSSRI82qvvclKOgFDFZBIQCPjn22j
f761xymGlUjz5Z0/H/Kvbz0Qrpw6Vd2v0xKqGYZe/9yqLfxynchvERnVy170jIjJRSi/9GdwGNzp
NjDP7QknUJOhM4trO39yGA5+84KIj++nEqaHJlqzUlmshO+fz7QIKGEJ5Fk7MsFfmtOAg+Q3IbSE
JFEnL5ETd0tAVTxfxhLYymp0fVpLPB1dS2HZVhWBF0HHYLZbghNmN+x+ka1SNghtDTvf0DaPMFeh
O4lWVANp980jZZvvq5Q/t1cIGAFABsiwNL2DJ72DVtpMWoG7wlQdVJZ3HRlw2qBmpaCrO4p0+LTw
duZlDNKRlZZtdYKNODaY6CVjslaEEp0WtQvOG5+Qh+3FWjh21uyraiXSVr2gyMVA0GCeKjZgMmgd
YZwKHwBkahDhDfV56TMK5PWar2yyYuLADM5cNiZ/m4D9tTglRe5VSOAIYg4qwzcHBfmDbYwMHfM2
jOat6ZRonrPGrHOizMsJATGIvS1TDHk8dA720TlrMZL5CZCZOlcOCyepFI92NZiXZDF7pBuHqgdh
nXPx06T3AEZDa+jJUmz96FJiPET5Ugp5zNRSN8cU5WWxkloy7/WS0rkZCo2mpRuqWKxqe/mN84mx
AbYWteTRjpnFnDNCOHoyTSDPSMcmjpH63HvzKgMgtjeq6qcSIGdoyzO83wTNMgZ22qp+JVgQEzmo
VwfXbGpE8AkayvUAP9Um7bv2dnSs4iEF6fHqBVY1r5fEKAfXSR2/hoIzxjEvF2N6q5nooZPmNzxT
F0IfmCm5bk07yMadmnUKcTi1MMfCwE+gOHuSGBhSC6fLvEvFa+eN4zM+khBzhIE6TzNXvo9cd+KM
QSLUeWcIoucQtYGPjKKCaA2Gzla2zowO177fZuTCYfxmHKrcIhfMqFkpV0M588nYfyrvIi2t6CFL
laaHLiZ+0NYk3QuRalcjg5QhTkvlgmrCfKg3o8jp8PnCsY7zOiXZt8bpzt/joPgbHM380waVbtL/
dfzjsWqQgxvDhLg3KRcaaeUQ4bWSaRP/9Iqpe4r7VttrKzbNR0nh+5tzCsrYTmTzm6Kf+8C8DKNQ
Yo6CAXY6MacIjdy6rY2keiy6gaAvKfS1kQ6oSczJQiBQxEx+kpx7vpZ6AAuRq3m8aPt5YZSW1uQe
873cF8H4ESkPAYm8Y4VtnTiJp+BV4VunccvaCyOwdIIeG3HP+dMgwFPuG6A9wa7nqNVscPspsuHa
hLYssP+Cky3ZNcexFwIJTyfD4mswHY1OsBjCzol6eNZE01U2bC8/5NwrVFE9KbRI8PHwYA2YpyKo
7SM6D5KPyhE+UjqGT15hlQDYx7nz1hMt2X6bYWdjOtfT5uJOdggWk4al7GSqFbyMKkmM457xBgbm
MEXhhMWlefYN3DDYzitVwlpOyz9SIILwknCivOss06HbUwIu27TQUwlEnzHRtdig0rjZM5zLGpql
eHhwKiikZZ2PcoJAQp6TFUbPwNphg9M82G0hH+gIAPj3It+6SHjzxlVttio7kqo3203dxqrcIj/2
QTuhE7jVqPvRBQaJviBhGpEhB3WT1jAvd8kvGLVnmKqTZhMoMNIrhi8efzAL5AOxrnhgK0dDx56d
WP0cGvbpjWKmTUM892N4gSlKEZSUnXGcONr9VRYt9I1YF8BUVVteGz1iqHVnIBTdG5GhFy6kn5/W
M7sLlL7S/cFwPErXaDF5ldLW0o8SF8dbqzV2SWD/t0WWdst9HZfXztLN7TTNiA/kXJLkiEEHO7cD
7s/dNS4td+EEFHWtleC08UPHugpENGe7Kg4dYn9A4Z23gQ31Hddy7mF1S2GFln1Fl6Ls7R/awSSA
D95r5k3BCRKoW9IRSTexvYDrF820tScmNEyYHKRqAdbNsygSTskT25Ltx/c2Ty2zmq96fCs3pjmA
VilTi1ly0i4WeyDuQXGkYyKa1x2wHPgp2O2OrDanY96MSlyURWyNO9pMAVL35cnPmzj4zdwtYG6f
jOZJxBOhN4RdCBsHtc3hDUQrggEwpYax8+Dq3REIBk4wgMd9bQwyfzVnK77nL9hwYnyIGvFY5Y9e
ViPuBSEXRZvIJ6mcPS4qIa14drFBpgIOzwpN1B1DWkc/BBiDGcWEg5PUklZ+6cmy9ddFZdGKNGut
gN1V0884H8Gb0TcY7/uUHIeTqeFhObKbbkIr0tdQbL2WzsKmQZWaHo1iJuPRsWF/r8QwzG+snOJC
x1D6F4sLspSOVFfIf4iXGFmU4Aq6YSReEwmwX6DpAA7R7YamSEiWdYIykZfdYHfDWRiqhtAwv1Gb
WRSqh2fGDGINXR9sXElM5q98ngHuMk9bKLHEH1IF9qK2p31UBSipRZXjQROk20E4iGwYrZac4Ysy
zUFD7/Wl72NH7Polb0qErBsibE54cxRiLa3666RwOsankfpZyQkSRAHK83hOAePLsWEnDGWI7D22
uq7b443bpkNhnA0dnsUj2weCvW7qH5GvUAFXfUD1VDXnRHs2rxlD73tRDVd1j5iXmuYEkEMRfXMw
/+SQwCl5KftowpqWbR0clHEblSRJK2CnAHVWAA/jfTkRSbvpStH+NkFxIJVhJheKpD6m6WO+EFs4
QtsciYHozdwav/tEpvXh3EKrwOYEb3k2GPjDYrkNKefzJOnWWrOonfT4iXiAhsJ6QolHZ1Tj9Ss3
qTSin67pBdG6rBNMF2KIYhw1VhetB0/01zonTJexmUk/k/dALZg0GqMwIET4ykwzJOuGUDNU96GH
hsePZT8tl5yoFg0j/D20agmxDnHsI7ghEoDXpkyfKyagAgsFoFbonS7qZJNad9XDrADh0U/+TZdB
BWY4MgW3Pk/LU2P6IxEXQWe90UU1H1Pc9VBRdEXoW5Ljy16bJL6Nm3C223Bt+5BWUcxRrR/Ngyui
U4Vo6Q5rL1GYoW/VjyEDnhtLJJnD3L+vanrHUQ6lAnXNympbt9raNL+NU6uI7XlDWBsSKaVwtKfY
it9cbwnWLcp65IVnO3Y2tmVnKcpzU8HCZ2X3+np+6sECEplQ1Bk0ISA0WFACh3zwbACXgG8uj0Fq
ThH5KJQOxc7JSU1bZWYB3jroqvtO14KhPDJPi3AMeqbrHPDPr8DoMKig0iMPWTq9AATeJG+KMsc+
Srve3rXUXLzJMyNJNAFZgdQ+TkoftsTUXmqw+PgIqwEZosd4eF2ZJcjRMQlJReKsWZ5T3jlijZw6
MZiKEm70Tb/x41HJYRYEVYGOm3Q/tBu7wtBR6hftAmUmhlmwf7bxTJFXusYpfVkk7G1qbkDFmBcY
s+Q33aRPDs8WHQTsEjZjPtta3py/jpECfrPp06Vb16GeLubQL/fAyeyN6joTgksUf9PN/Ni5AB+o
XM6GrmUJ0z3orpaQAYekYQfLxyp48GAfLyd2MkfZE+90HQ8UH356/XWHQCxLzv/1UP+c5lhnFM0s
aWrHFgfnUWYbdR/3qlk3OirPyOIx7uPG7E8mDStgrKl/B7+JQQt3PpO/nNa/AQI91GV98fUn+eTr
YyrX0qL/DWbIXLpuf91uI488TuohH6SIDTq6rdpqUgqPegbzQBRFuTanxDz++qLWJ88YfV35p0Hi
eTQL3l81sXs3dfO+WVtp0/8mXpCYWNHXLMlDVOYt8lAo1XBC6sLf52psnZWvw+kpbLEnorpqI7QR
pYTUO7ZzsKuEA4AAo2B3rmWOZE26NTWwPXgDvtlSGI+m1VCFyTK9nacyIVUgttfdnDDML7QFf64v
SJdvXVxfGaF8au00fYHMCzIp0q3MTjFuyDzYeAxhR2xkZAZuAgZhDVFQRcNUycRaSf4EhqaCqGjr
mzfyY+fTcS1pKoZpnskredD5TBHLZoL0CzAbmXwzxYJas5oYE9DXP8vydw4eSpcGouvRyjRNennv
fxUyzTyMzcSbRa0AWkntRNUqFPTtorj2kVGDFGumhZdeD999x4+vveKFwPqPS8PDk3nwRMyBlo4a
wVkqGYq9xmgNIBtfSQld98SIsRl//V0/uZ6NksCmXWtLYqkO7qkJDma266xdQ5yeL9j1wBwOOVFr
LS8/xhvmC8Y3t/fjz8g8S3OHLSY5Sv1hN/71qrldwf9etn+iUyH6QPojLsm3/kdI8h8HRh9fLpoE
7lJfiEW58KcX9td1SLRrmtpmAXenJrrinY933RIUH4jaeOgyztMOZd8xbbx+a2VGfPX1nf3YqOLA
RiuSniy1CqeQ90+RafrhbPboCfqx9XZdZ+kr0ZVYoUyzePj6Up/8iA59VoYCbFjSsQ5WURioGHRj
sngA3k432LekvyoCwmo8QA1gn5Pm5z+/oMeQkC/H5AW9yfvvxptoGnUhWmwpTrzzaPbDKVPZbQWM
8KxSQ/zN9eTHzi4ZA0oyYmHkwft38EoW+aQaZfLM1Bkl/BrfKLgSloF8U0kPLS6+Y1g9Qzfdlsox
GkhD2v5pJDFAfwenWoxLKw5L7IiquwhpHwLWiQO7Xi/5ST9iAm9A2pcTDeKp0IvjKGjEdz36Tx5H
Ry+jXFYKV3uHj33WhUixIZitA/qNJ3U3JpdZFnHqrBzsoK4TBLhSDWvb5LF1nMpxdr557z5ucSxq
NloOZ+mR0yt//6MFNG66nNCItdv4IdK9zNqPMJDf0NIpDqsB+Qcm6oKvn5RPXnZWUmk6pH0yoDtc
s0vtTh2RAMRESR7KmWnMiRXG8zdjp8+ugnbIEYp3fWm9H3y1An2MTLmKglt8XVMsrVE8lKdff5fl
r7zfFxRsWgVOloLcYabx/io1NWBnNn6/Hmuv2IkpAxyJr2SDUHA5fyKC/fp6n6wgLuWBI3lepOSp
eX+9zClNbD0e51yZO6ca/Mp9ATF5J8Dyf7fniU9OYq62XJehosUWJA+WK9YMl/YECQw0An7RlK1P
y6aincyxA6tBW63x17hXdFJpPbfVtI2jUF70eTbtElNhtwIVAX/i6xvwyUAH/QXOCM3hDgWSI9/f
gX6udQVgn6S8gJBPz87LIwATQDpFiQ1DmYPaeqWfYRaOo/iRBxxtq+y6746py2UOfnhGOozXqDuQ
vrgHmyTYJCtE7c8ptauw45SMP++aJJM3FZnuSCjrBlloEnlQoYpxfPXqXk9XaRSKF44IEjFbQvbX
9ut788nb7DECFsvAT3KLDm5N0zde5loYQAfDf/oDArIaOONmP85bHXFIHJAnfHMjPhZGiyyEoQud
MGZs9sGZxEsNLx2DkFCgfI4XUXC6ETaGZLqsFVaIscWz1JtnIdEhL//422oiPtnMOaHwCQ5evWBk
v4k1hI8BjP4VRgfGIHLKVuSEBUeTU7fPnFKLp68vKj/eYxSBruCbessefrisFFFGOECDDoagtZog
KKeT7QU1W1RuGmoH+PtJiwMlrDSjD0TcY7eFVzaLs0rm7b07ypgjc2nj+5zMUGJHCGzPRmrVpeMC
WxtiGoOluEAhNl13iWe/hi1oIN40n/5M4IxAViqbjBUi78jgCIdIjuzrzXSezX7zTQ3xcbFBkEDB
gpPa4lU/7MQYKSkehUcXzuh6Z4+BE16h9DD2+VFx/PV9/XCpP6dqVIVSu+hTF13r32etxI8zcNfe
DPqmvZ0rGGh+jdGshI7zTx9YKhQOmagRTAYQ3uFLEnnZlImBjhe9cezrggyvnLbP2jQwJ46NAPpk
lc0PS0JF/fo7fpRp8LB6YhFuOZZDOvWyZf1VfbIxWI7vB/Naq9S8yQXGL2uis1x7iiCjaVZXKbGT
8HkZijGSsMBzNsW1CCsblXjgHidx1Vw0xbJ8fP3JPuyVik9GF5p3eJEJq4O90tQZovxGYJwalX8e
etBunAA67tdXkQdyMu76QpRBm4x62KWTbh/sXk7Syawq5EhAJPK8XSQ08LXWLVO5dRl0PrRuWjyY
o7MIqJwRY7ufxwNDR6uA7zDR/SNCg4FfutDzlLOq27D+pcfEey7iYhTbMB9y71zSlMhh+prmjWFU
/WXmNW21cyIzDmBITdW8AdIL6yDl7FOsRWWo8NgeKtmtGIUDOjEQHS+stJlAsREUVL0Tfeed67jy
c6bb9IsxC5IohLbNMEeAGui0Nm6UdI+NEIgzZVYjPLKBO9b4dKf5tas6zAVFmIbmaR12dnECi5mm
9lB3Tc/p3YRnOBDnpFYYFePpmMxEn7kXy7yxKQera446Zovuj8ybQJLNAc/Cm1UNzp2uxv634xVz
TjBXFpM27VolasC6xnfG0lNaO87jTJ1qhMP5JoMHCujJl78Yx8Al640A50nWjTS3SS7FiZe1Pt13
mfkokl0jeHXcAFdvg+6frruq7JeowocMVafqHhOyHd6Y2spT2HBoOo06KfVWFRpdRzal+TlTFBGf
zHGSA+tFJoXYxgpaiKqzA8mQwyuiginF7dkjRcHbA7EPG2becOhziSjGwj9YEFEbu6xvcieozX1Z
IA/ewPNDbDq0+fwzB4wEc8b24pUel4n9zHMAAUoxUsMjloLR65qhvAzscXjxsOOYwKyWjI7ZB/pS
4bK8M7qK2KwwaT0MdSqxqlXCSTUDByHBgoX9ANd6QIcbHpF+kSR7SIX5kYlWqD6iJ+Klu6QqBV7d
2CSOxzUg50GhCJnqV8lEoCfaEvlmR4SCrP06p3/AXlxBK0QUQAChKaAZ5Din8DHCvkQ/lwGipK4h
ZyNLhmAdZvkiuMgKozyu2rIMsLh6A0CUuOvsjR/m5oK9D1xrH6bD+FwyMrXOQunrndmpxt52Uw3v
pDBU72IJsuuHmgXuqoA8DV0zrLpztEH5fRxW8rZjxF1sm3T0wUMaS794kLX+oYkWvo31qNV6oBP7
bDKTe27mfpB0o7V6AHsLvHuC/Iy6HQnogroaMB1VJJlCeWduF67Gxjc2NXHwOPBjQ96R91Bu63qu
XjjXdMdZYlnZqsmmHpZU2OkXqmjMik0P/yAn9onxuWNzY/qmRcxdD65HriwjVX7iySjSdU5hjnLc
WyAwpMbTYwqzSv92ClU9pDNN7xXESBs5iBTlKZml+pV8KejdPhEhvMuNArxYAG7qVn2Uh8xoYSaS
EIx4Kd+0ntPDJgrQVJ+m1J0XnGpwQNWEc8o154FAfrM9fVyKlw6oREaqULS4+qDmjsAxptFAgW8H
FYw5nu19aZTzd1vRh7KNbhJeEU1DCT0m8rD3W1GLfx/xQ8CktRuYPdY8Lr9SAeQrBGh4wrPUkPPm
9aelXU77NCyqRwb2PDNF6sHZQr81z7I6GidUJxINy55x7GNJPtpdwc9Qf7M9fbZxuq4U+E485kIf
egsN7cSeEakJ+tMGOBoAxLzL8SSmqxih0inTMwDMrhrHHyw8/o+KGe0xKERE6jHhSFisWZrWoWEN
DVGZblhtvt7YPileOLybrsPHE9gWDooX6s80x7pBQlIWW88tA+51YefNI5Dab8rPj6cffjeKXeTF
HidbdFvvfze0CAUkwWZYA5UEie6jrafi9OJXuj3qsht1tS+6yVszNArOw2gEGc2c9J8eevkQtMNp
TlPGCJRj7z+EQ9IJGyaKMXquxp6sREgx1fhINq990Xel+OZY8+GMvVyOMy/zFsEje/idx57uKshK
kkrCHtyFmWXPoz0nx3gGMCHpyP/u5fjQWeKCnLCXuBjlYs85mHtEfYqKeaQvp8bBO0I9W94WwmYK
5atgwxLfHvnad48Gf/Z+NEyltiVK+O9aM599a063lEpSam7yQbFYeME0zOPiffLr/tGqZ/fJieNX
JNrOg5x9cf9Pn2G+MyUZfQVbolE5+M6eSBMX4AuXy53mGOC5gQotU7AnwptvrvTxdXGFgJWCIpOz
m1wihN6VwXoyQpvR65pGRkR8GgqQcdXVtnocBu12p27YN4+0HNJgb8cOzWdlRtHZ7Pts7bzZ9o8y
DLp7skXlTWsESGvwhczdvndKcQdr2gclHjkXeJT8axOtYraqzDEFGpEMECOMuTSf59wCq6gQ6u1T
Ooh3eanDJ9+UoD1zjsinQ5/r8znqvXAn7d5BlUR2yJXnkwK9UmOTu5tSVISDORqCMWzdAOF0HedP
kyvCaJsZVvkM+JWdLx1hPJM3jcwERDWmkMjITElOshE6e1IK+jda6pDDZTODIGkHXQfnPTKY6hpW
OGLKhS0lNvQEyXD/+lf45PESPFmKs6zkZzg8izBLaZVjEdnmjilYISXPxozvRXAmSiYEEvk3a/gn
12OxoFPL6Y6p2p+x119nH0IUoxlpD6WLFqBeJts30DW5JRGILGmbMbTN79bKT54zItBtGlf8dRws
B8sUvirHELxDqG7nGVgKJQAUveICoUnzBPgq2YVFIzauEtOOPlgNzhFFOGzch1Kb0xGyL2/bxybo
WCOL628WtU8/HFu84MjLffEOuhdGNXg6tzkKVWKM7q2QoX/c9i5tKwVp4Ovf+kPPglOXZ/JSI/Ng
bnxoD2g7YjoMy+VamtBEAkWqs7KbzVNEmhX/WIR7QpOmb76g/OwX53htMcSkwnC9gxWlK+IwMhy+
YR9qLEukhCgfTr4Ch1WS5KIozaGc7twhlfdhZeBu1H4Jlr1FR7gJIwzrZ7yL7G/kDSuLKOkseQHE
b6VMNuPqHoVTe+PQd5uBVNmEPc0kXECS8G13SzOu2/ZOnFT7soyLN5S1DD2BErbeN+XaRwENp3m4
dB62LFtZ/JTvF7OeV3b0aeuRmN7VPyPaUDs60qT3EHWvt4FfAwSxSUAJeoRfYWrRFk5ICcP/opqz
uiKg+uvf+pP6kc/juUJz0DbNQ4tYLUpfoz1G5JSXSUT9ysBpxSws+OYwj2f4oAHKAZ4EKzzHLB78
98HbVWMP1eV/sXdmvXEjW7b+K43zfFngFByA7vuQmcxZUmqwZfuFkGSZ8xQcguSv74+uAxxLVW3d
088XKBhlWHZmMsmIHXuv9a1WKdCVU0IwiF51wYTO9HZyS2Bl8ETYQJWTxk8zbZ9uY7CZAj7ri+gp
HWlXw/6w4kMiQ1GTH+AUdzpFhXtsbApvTuKt0ax7dxpvaReNj0mu6YQ8JAqKlt3GGvAwMyb6MmRq
espw6ZORUDrVd868xmtmji7HcF2Udzhs07M7+fEly1HiQnju2nDr6ToS51SFzaMx12jeMxcZ2BoZ
kfMjDxuSDaYY6NwqMVPx0aTzZ9P8TeMYURyzVfZ1uvgQUKy3N0zUuV4aJrVYIwY2qo2j4Vslt8NS
SGLmAeGeazzSkTPvPI3wWpj9M0E0YRk5P9LcjC7ZYJfRbThnZGqHjA37Mxy/4okcG1yxdebSnYDJ
1vSB2zZ+de+6aeMG7KWJ/NPU8P9DEP/h8Uz9z879rXwqX15/Ne4vP/+ncd//g9nM0t/C/4eUy19O
An8a9zUs/fSp6W7SD2Kggm/6X8594w/8SUv1hafPQOFD3/6fzn3b+MMiHdGhEP0p0qMz93//8820
u333+/8o++JSJWVHqOHbFZlGrs0GrLMnOngoUPy9OzxkDXFy+G7AHMUNhOQRLy55IMI/lrJoz0ju
9I+mA395RYp2zm2oCfA6cGneHTP1Qqu7tqLLlZeyXAMcdcEnK2XoUF+lrLfCTObbX76Ny59P0q8f
8t1hkc/F0I8u6+KOXP5z3z1gFSTEKtSzxfY9F3KBchZ05Ue6r4Qhzy5pT7WLft8JMW4kefSFhpxm
Azihm2XJ/FnVJvI9bCDjo99hJdj+/u293YuXd0dAJi09dgobR5j3btm0qt4JmR1JiFjTDDmybJ1p
E86tcyOMiq7HnCtvUxIa/5FN5t00j1emFkLoSeebOw2txbudChS9m8Y0LlY4KDjKV4zXdlFuzXJV
V3GvHxJkru0qwTR207NdGqcm6YlFzu1WI1o5amDiTnQy8zthZNBQf39Z3rWGf747ZG00x1kSOe5Y
PAO/Hgrs0a4K5RBaVofYdCEdGs5F2i3DDZlhHJJNQfC0JheUr3AA9O7IWqh+VJ7NvZShifvWiy65
LciJ08BaJxE0HEfz6w/fpr8UZr+s32iN0Btx2Gemw+ALb+nbN0q4lOOPgouRilAcEnb4gE+TnrIs
1/euLr+D/pkDcPnycxwp+7nBjiNXdu52N9Ir8/OURuKrwzGGqG1kXrfa6FoE74D/XPWebJwDOmDx
xUq0hvWcwmLatIMwnnoJjWmdKuIY/WzK4l0TQbXbjJ7WzRcabvl4axOW+zyHlWPvazNcuGZ1L8vs
AjSwjEDMwHC8TX3iiEif7iwQ0UWFNxOqD0JJbEORHAdCf4w5vcSOSsZd5BJaTdR9hkuhY3GLyKDo
HLe7dyVHLb6o0Xt2tR67iEwarT30udZthwnjDhxQAinxJmuuWAEywZGB2YowCEwNyIj7ujVvyGcI
pwNuGHcZkXaLQENiI1877qDJoOzU+BS5sVOs0NryMCxm++Q8JWIGpo5ePmDB4V+c6wk87qAPFPdh
XZi3sp2iTd5lhGenbptc2VQf8qpMWjCOps7cYaWN7KNrLVu6X1FFvM9KlyD7N101h82OuR0eimo2
K0nqHsye3aTp+nPkEDcMR3/mByPB2Bd5tuxXQkXNsQ4jA+nqDLr1gR5le/JaZSFAzeJ0uun1peQz
qib/bLg2ngwSEbzv+YQofSWkFa8LToAogGgjPMM+bKHW0sVF1I9j5eLYHes0oV7iRO06FivCakyx
QtzDksZoTn/xZIyBlzFoeOVFnr11phqAVBENlh1ookR/X/nzegZNMATjFBFJR9w496DJiAVcAc3t
MO3j2xn92fekUorDauKs5LwgGNrCMG7pg3fyGJL2iYUlFf740NvECK2kRST0lkOqsY78srmICC7A
isDO8lFjZRn2VHfOfU2vaDwIEB10h4tI3XqZnYBFHiMgbIbkhBag9qxwBRPGpmWdcbRy76kotALl
CV6Vp7mzNfOldkK5bfUs/T6lQsBdcTKWKmlNDH1EX8KWL8r+xADtpOpu/m7kODeavmt3VmIOL6Iy
0yuik/QHt9OJquewiFtjmMdu3ylpXXehKA6R07ePQvbWxlpIsTlMbJwhNjV726Fv7gY+/zSaBHmg
tCZ1JG5Qb2vVsPWzuMDDhyqeJPG6I+qKKQpGOy9lHVet8TJHHrrALgnNR6OMmewYjHktgJWp3Esh
GPiF7BNb9LevThelD1pq+z8arUFk2vH3/TVYueKhqpHxI9B3k6MhR209ZZ6L68eqAzG39X1qEwew
gs2fPmYVDJAEjUiEodWEykL8nrnQwbNID/QIG03Rtqxfs5rmI1IccW/PqXhOxqm8we5G16sh6DDq
S/cA76k6VxXDmBW6k+pUE2IEuaVxLIbYyFC7rZOWguApLOZbZgDaa+X58qpxERz0Rs0BAGxufFT2
hAPSq/rsR9XORK2FFhLWKdZov2dKyy6jjDx/N7qVgAUj5zs9Aw9spJ5Nbd8uWS2tFl9NHS48mvBa
hh42N5a0+NFBB6PLoFYJEUOlzs6l6/PNkmTBrtZ16gsZetys9O2sK7ON8Q71TXTxSiPZpVmmM7UK
u5aTYmfeZtHcbbgy1t5tPXttI0n83Pg1lotkSrAsxZU2b31pDsA7TbPa9g3Q6jSO3AzLpJ0cp76Z
dnqTi+5cgeQ9WKU+7ZhpmwweNOS8MbPde3b+/NlzEusK6smwLYoxDG87Y6Z2t+DTDPBazOYOFwPn
QlB7/e1kObEOFzpkIjv4XnYaSCAJhmmcL1oJeU3oKoGNqdOMjWJQLtzF8zcrau1+RdYMmZG+u+w+
hN17IMbBXtwW3On1ISH0zd+zIWvhYeBRKDaqHeNtwx3Ls53Z161LogbJVSoYTB0nkYMJzszSfqO1
oj2OubgMnjrQfCHj3TPP2TBNW9JYdmYGjcI1Xop8vqt1/7U16juDEBmiyJ6nKLqRsyJNKrkkHIIP
QgJPsS0Jzi5fiHRWH7GmxsZ9XjtXHSlc2zYhSnjM1XEsGv4vw4zZuCU0CxwSgcHT/CnEmLhtTOFs
6eKl+2GipUO33jqw09HPipL0NcS5E9haBE636t0gcxRxXrQMTgMv4bL7VE5AK5IQQ89qPlepDJn/
Ap6PJxqwW53xfL4SWLeSoxQTaQuSII9TD38cwJAOVRbDKAEodoYHs5m3xljqyRVuRAxYhkY2qJso
CeWdCxpGTxrqQigUoafd1wkOSNbnOAJ57liUWlaRiz0KAd27UsgovYAwrvah0llUCVmjTaVghau5
6cO7srHmjR1ZIcT5OEKKTqxFdCxKBtAtovDzQKDm1u2Ssd1Raqg1bQqBjIQT9HWm0AyvPL9X8mxN
9Rgkg05kMAoBIOd+g5EvQLsw7A1PimtoO5TviBRJdaqqwonX0+hOoEUYkN+lIdecZVBYxtqOC/EV
cmbsB2YBJHUmsptDdh6RUk473fnEM9uc00mfiGHSPBfr4VA6m5Rh32VmAQKppU1lMKBb/e5FnbVc
IzeYJO3LjVVPUDYbojEfXGp7wk9U0cIzsuhb7jyl2beultCfB+bxozYi7VPT1zAHs5wE6DaOoiiY
bbK/MtcleC/KzE+jY3lfYrA5/bFB3Vmu0c3b1aFLwH9ixJrULtYr7Gwlsc/jQIZRmTTyBqBhGe/Z
TfIbT/PHr0zK6zta1PI4FbpHy7YoryxhPA5eCoA8s80rwoOiz+akilUfm53xTXAMPKG/IOonzCEz
t5YLA0O2OG3C/oUrK752KH1OfHHcMXy8UG6QE2gQyHIhHwlbArPsjLMVkGeRozKUz6NZQR3iLEfE
eF/vWzPDzZTVi18cQo0dkHJtqX0f5ca3OqPz6snMPxpN5UIoGnifmbLKcovtgKlmVqFwqGLQqtY4
Hp2CPJh+4UyqusIKperkMXWp/Oba8Y56ETXG2q1HvskeDtPWRgtFcWVk6jw41imJ0uFYLBjQcHb4
RVfu86T3uFlrHrc+7KFDpXT4vXkSRAC36royrJMiw+Kuz4Va0qmt4UBgSBQ0Wu1dlOiMhywW5ano
jOZ6cuvpAnHbXkJ/S3+7NPcD7IScL/XxoDFL/sbRFK+lr8Zbn11jByREC8leJIM6Bluw0usUo7qw
OBFxZmy+l6YdnvFuGScptfaTxVl9T1pkcyz8Lr4yVRVdGj07RWl746IwOSM31Il9ikLiHrVDmcrs
ixNW6klAT/xEm0vt8ty5hSu9o4gDU0WzeQfru0GlMeRn2UPZqWGiYa1zzK3RGP3VrBXuRsxmyoYG
x6oiWmqbI5RFQaZxYGyK+sFSnNErj0wqmOCYY704xqmeERo81WcoB0ZARkl/7dMIovlWgOJ0c7nu
Gs9bGdZIREKWhQflEP5u9Wo6TW3dHetBaQ+UXMZGilJjYBgTIOfzdfO9M9bYkH3mAqe1ScyKmnzn
WfV8UoQabcpePMcQLahD+iZQPsF4RZYMuyy0Xhub6LAtJnbcv6EdnhptTldxjOykjCfzBmZz9YCV
srwqSp1kGDtKXOIBLKrpCcMIxGe19dy4O02166xHbSKA2NXEpibt5lQwXH2I5+yHr7z2e6F8bCvD
iHg/NiPyLhNweUmvwh2ghnwZ8GiU+zG0dqeszkVcfJ/CKtxSe5cn2wF975odEgGrsb5lVjito0Vm
QSXeXruQmVcVvUjuKSdZx1Yq6WtSeYQzJ/XBSfmKk2zX2tl82yP0eHDtON2PRKluc4UIBAFw41/1
KZGEJQkYeFMb7gNLpuRBTPWLT2X46kpiIHu0MltC/MxDgVTiiqF9tpta2/vk24ubvetyddJy4q/j
If/sYQhZZUIUMDwhCQy+KR+NqttoXZgeu8r3hpWyHI5WxsDWnzd6wcFFRWdNDmKpivUgacb5TCKE
sVWkbfOdjCsCOS30JCG5lr767IUCfSLw58M46ZfWNubA0tikDUT3W/ieu3hKysBKuqJeNzW3yOBU
00Y3DZYXZBzbEi8mKXUcYyBi6w9Jklh7+pzJwaO+4EBXWi+5oxfbold3VlcLWHoD2dl6ol3yKIHC
bHqv8EXMI9+2EXhsLQf0qzu/JmVLNt31xFztxFrA0U1pxT312rzP7C5fx6bJXjomZ7Mn0ZJIt4VI
guy7h2YLjBU2G3F9Ptt7xOO9p/UVbimOvxauine+Q3pvATT+qpkGKqsqhkIHl48JBdbLNvOfW9+7
N4faIDsvleu6NvAnG6SaOOa013iAVqWyrTN6tPR7CUH2URUel2CMYBl4SqL1m8tLnubk8Sk3c+9J
osBP3iEUWzkFVloqn3Av5vlLIuJ52xKLwGFM9KCsowjQ8FDn6xmbUH8AtDHituz7rsJuPvAVQqSu
6PJzarIbjgjE0VJ86Hn5HHbVYz6O3veGEeaJv1jcuG0fO4ew6cWVHdUpeSJS2l/INLaPDtauay0X
01OmGfKijHoRsaqp2SNye7JrfdG9erK+GlDFP+W2Xl+clCiJxtbsK2mW1sUGfLbWK44Xykj0Ww6U
4hh6Wbmry74+MkmoEehqsbEAL/qjVnrqirS08RZ1nLxuEp/fFpDmiOGx7kk80Ght2OqbtAfjuVBd
sdHJGpI7UaoMMnObTXvAi5m1wqHqH4TjtvzCSaBFHhc0lHWfSHEiMgrNWeD33vTd4g7fKSw+W+lW
TCna2MhPyN3gRmh9vRuxyJaBjy+bVcG2DbiKyKyhFY9jQiBbW1ifQJypPggrQdE5d/4jQE6DeDqi
/F4HrQUN2IdNc9vWefrZmnmlTVoP/W3oaqSVSMjdeZbJl7AZ/X0GXPMLflfkgKX4vgTdHu3Jh6zB
zPaBsv0eWGZyblJOtCvHmm8VPs3H2KGUjeux3+NSi58z28te67pmfTPJjKevs6sQyxyHYvbPnSyp
kbqsfvCGxrvVXUyBKTcNWIKF1p4i8Rpr5Mhl35nknkTananK23GCDWCL/raHB/JCaBNJOUWlgGSp
r4buo9GLDb2DkjBq9TOCgkHfsSLJdZWhntxwSiKoYbH7ARzX6i/oIpoNAhlizpwUPggXHJi8Hl0R
r+ZunFzD6EXej3O0SuR+KN0KGjlUsQw3wL6vZxRfBIFaNvlAk5zCuzqfsmw/WH4H41uOYHfMyXl1
lTMTCqHSK7gC94UVjtVL3I02arTBFKVxGxXuMNHVacubIcsFeGnRKAPThm4cjV42VOf9bJIEsgzs
cYORAv+5ofu0RAGiFzBgf5IGlKv+G+KFPtsOTO52YQfzn9nRbJ6wLNi3xMvSXvImgKC7ybY132Te
jGMKJMeUZsnekm5EPuyQUx2jkHS8k2iGENWQJFl775eh3x3KmYbLuSaQsttWWjiYK6MRZop6ztCI
j/A4ZRlECe7Y+ZA7VsrvLyynZfbUdCpZxOe4gJFSur74Ary2RUgOCNH5QQcuq3EUTUM3cX5NOxbP
FWi8PtxaBSU34WmyNm7ggKKeK/qhTQn3HrPvg2EVDyYHAhRJeX8HgGkMT66t8s9dIfPPnJ4a8Bt6
YX+bZeaQYVN6Yr7WIdYmu0TUcSCEsq97nrIlgcRE+NmMcVIEBN3NV1E1je0BS8vC8e/C9iLRM5VH
1+y7ZlWVQMTBRxVnstCBC/levJSbVT6WkOjjhFJziG5jERKuyZJAYEyL3Klel2Wd//B7eq6bhRkl
PsFp7PId2cis6TGOIHzbZk3n0PQMkjMZYKqQLEUbXYChj+UyC5QObXgak9neahwmCNI0+Xk4Enyv
LXAGfTW30NuGGRjXxokce7iLE5Mc3LFt+XH8qqj7M1p5D2HN7Yl8WAdcWquWyNAMCh3Umii2Ca9i
OByS2yEpJsoleX2AnK9vq2jpjqSmNl45aesSFWC4/SMDD7UfwNCIOwcbOtNToWHAEaGzuPl4rO5F
aXlXVOVQyyMGEGurH4uYUGhGT+uWGwLcPNWnCxAzUwQM9TaaOcNDybzKVUoXnVQLUo8Quc7EZoxd
Al2FCmzjV4lyb2crQXm38sLEOVgDyHBSuCxgWyLSuDIl2tfCmbMSklaHTwGSr0PHCUjIQ4pijyp5
RmyzcoaJDWSwk9E5zOSndSixC9aMsaq/x7Y0CozHY/tVyTC+tJZVfkcP3n92TOXTA6/bGwINjBbE
kJsnK7Ew1AmXGBXEz1DYe+GERnuIc2f0DpWU9GljnJ5qoSe157bJkTZSVl3gWhPc1Q9lTvCobj5O
uOqufXCuxbpuat9iQ63EJ6FPJGtKHwTJimLZfZob5W81OuXs0mOJ4tWr3aF4TDowRNQ8rZv8GPyB
lr0Ru322b5VNyU//uSy2tGFa/xyx3+LdlcBjMAVNkF9Y756GgXjtlUU2MHc86KOgH13uPisz1VGO
c4LSq5IPELG6a1zO0Y4+A7cMilvX23TUj9G+68ScnWaM6IS+14B8NkQcF/kmsQse5XQuLHNXYJW5
5JpmmBfRuIV1QiWZS2TSAkYvEa0lDo8BUv9aD6Mx3Lh046d1bBT+aSxbWvUeMlt91WUI73Miu45E
YTOTxuIlyoCzGje3Sqn3Nw7C/W+JWMrORC/UPTyL0lrHVc9TQXg0SeZeX2hQ/QeWepW7lBTYxWkM
JrHP3dKRTkj8cEu5Go6y2M+yIKvG63zzBtKqbtKQMCitgPQQbYMjm48geSrxRdcax0Dz5/0OESR+
HdF9OoHNMe8atDcI6npgyum1CHzIxJHVt1YoqyVCwSG5KGy7/J5+rveUNF32bTKbeNyltZV/BpnE
UzDjhPg86/QCVj0KcprrLpTnuhuHG4/HL+VI4I6PxkSG5qb1aa4c9ESVHKxbjXfoFmbmBEicMOqn
ETaXlWlF+rUtS/EcDjSecc7xgPZRx1cXL1kHO1eBK1olA2U3r+gXaJHtsKTTPVn1NvMqqte00Yoz
M8yp3vi2bV/b5DVGIA51fac6wkwCJ9SIekRhZm2SpsZlwREj7A66SSAYCUSVNe50MefsGDJmujKU
A07+SuVTuy6GWlVBzsdRKxau3A36wmxuMMmw5rEJ9+jRcINvOeAU5blPlTq39uxxTnQ7d/6C+KV6
mbDAtGjpbHM6Cc5H420blzDa4IeYzXpq50ltpFc1nxTuDzKBi4o5x6Sl3nD3c4qFRacoDgvUmjQV
hmDPVav86yH15LRtCWcqOb2bEVNbv47us3Qwzf2yeGI/QNG5Ag3hf87syUWLl3ndnY/GyThgSSYc
JPGj19Yn2BJPCTVdldj+IUa0ypLfed1nIcJ53MheYvKvQKzQ527Y6lZlY6tz2AAZ2dZt6e+E5tHk
7+jyl/uhNdkZYicn5SYqy3NomGVIRp5P2FTvtvF0Sf2uia6l0/HwQvKbu7M+Dg1PII0S8wSOPJ33
1YD5Yjk/W/kB4Uc4bxpSjFq+oEL+kMROdozPtOxzbTX6dFIjGMCv5uzM8OTNMcwPVmtIEOQAwOfP
ZrhUB56BVJ4gwsF3A48eBSwfFIwxu2AW1EYHSsqpvNje0AFKQLu19H2GsGHPYIiSxAefq8TxUtU9
wYxEVJPvYs+QCuGqKVn0F7ryaXtbNIn5aSYsyg0QnEC00qs2EmvU/7246TVA70UJ2MkbQBKSfHXX
R2W2lbQGH4mimV+iRA+vBNQkjr9CnGQSzY+2WHClOPXviDyp9vVEdgy0L6Y5nePtM8qlm8ZM5MbE
eFFvynB2zxRzvJJZE+vHVNa9ty2ne8kKN+L2Aa++02OCpphj569GLRHZzKCheaom7DT50NwlaZ36
J9UX3smpG0dutEypZAnMBUcehROCnDHZt2kddKZPrFIWz+630fbDr63u+p80St+N23EruEB4kQtG
4hXJJhB23LXm1TCl3YHEAv0mti3h7uPF1XpUwIFyhE61JIUzRVI8CLHnWAVujFZJ9VzHNaq3tFfa
uJ10+FAOMLYna7bTvZaPdAA85aN8t8ejQL2xdoAkHqcYSXw0Zu41OBQzAJqD4A14fZht7FGgRA3Z
JHcF+UP3aPMcnTnW4iCJMFJdebM97nM6hE9m18ZrdMLZDU8QTgg3zikq3bjtX5TlAztCa2gw9B7S
c7cIndY4ZjB7+lmC+CjipLsdSIXIgoq82puZfmu0SjAO7xqBm2hlG/VAck8TFvezyOMfzLJZ7IyB
E1tcIMxa01KGGiSLGIfJEHcYv+zMDqhry6PqaqvdIOwn/ibvK75WIyMfIQkPk68wA3he/9WZoVJi
uZJnc56jg1HlDMeM8FF4NLdIYwqJBHSNqhIYU5V8nJTxw0tsbJf98Akay8RWWGXBREfrzPx0uhmJ
jxnXmg0brerUT2jcklHjMu6TYSuOHZp7euda/xATw/40Afg6G0gsLjRTF6KZasqtLgjiHUXDveFH
OI9kiO5lzVvzI+orMzzkKOAtIoAJd3Wd2qk2fqE38XNhtdqRwRscMomAUUsTuYtn1XboI7QF0K9S
sNWcjtcZKbfEvRdnlCRkkuq6565YT+29yTVjWs1B/2L306RWtVDV1RzW/oEDcv6ZiUOx6TDm0WQr
Y+b0oZeQC618/5SWffVtRA1P+swUV59U7bnXyZxOX+EEmgHqeTJjaNA/loam6Oh2bKlJJWlYWJme
xNte0cgCMJifhMZOPpUmKUaRbsqN0uofhD0Ne5BSXb5ZJELr/xMrUrptnKAwPX36or3dmQGX3Z3W
IpHUbKS1H9OEplRrknWfe6r8QLL6VpsDkcCD7sR5AEWCCTHjPTNDsl7qxKux5qYNKzWyaXGaw354
UcJk3kYmxE2qTCrL32tf3oqkfr4sdBMH6ZduULmJ5c9/kUaXfTKKeeoYaJfkZK2KHHH0JqfnzZJa
eBwOwAF5H7ym8dM/8EbHglnFIbsbGgoyUQzjb19Vtg44QbhAbEL20s1MK505lM7itUJB1ElCEFX/
MIYdQ1yDmhoxhJfuGfpz4hsyZ+6CeHL05ylv/YEDVKJzeHXbsX4UZie0g6PRMQcr5qeVeGbcTA1d
Czv9UWSANBl+e6hUBCER9KBTo3txfQB82x56NoR+PITFXuRVeZvS1iBGM5+t68Go+08ep1xsJx1l
7W0lHQMZkN7X3T4mabgnKJfYTsI5QrfZGJ1gPJdyMGqe/cleFCRanbGK8tDRKvN148FPeiaoIJO0
gx5OIMM6pRpA4c4wH4RVOnejlSJczjgrPKtRsdfFo0cPltJqa2kUl+smsi17k0baTFmoFSGRl8hS
nI2MdUMcvEQfIEG05XTA78uZbRSC7gcin/poZA4JdhRl1mPZJU25qUWlvRalB9K2HMkF2TGxSr46
eWmSOJVCnQzs0Jhecm9M9LUmxx6jIokYepAOI8KAJp6dTVfTieagWY0sAXTHSGXFX9cc8qKrM04z
5NWvfFfKkz9nbDPerIhFGT2J4AUyzJRtgNJKzmMaqICoaBHMVbjviyB1un6g2RDntAWMzGf5RjYD
hhdi6tE2ct3fNuM0H2p/0sfdz4fj35KZPlToG4r/XP7OS1VDUYri7qfs8V+/u0peZNVWP7rf/tTu
tbp+Kl7b9z/05l9GUfnPd7d56p7e/AbZUdJNt/2rnO5e2z7/811Er9Xyk/+vf/gfrz//lYepfv2v
f7xUfdkt/1pEXOmvotJFuP0bEWpS5k/l9/d/4U8VqmX8IRZaFHJLVjPHXLwFf6pQTZ0gKNPigTew
ZbJAowEsK3b3//qHq/9BvrXOaQG9Jn97QSO1Vb/8kfD/YHUiVYCwDaRsbO7/jgj1vfFBh0xhoT70
kaLaaNTfrXaWBSXEL0UcOGOCQ1qwjh+JAI0/oU/rPjA+LILWX9Y4VJZIZ0EK0ByxuQ4/JZG/rKyp
iChouiThJOTZz31ftM4qLxx7owrDxfSsAV8EDzrTTijz7AMAzd++uAMbhMts8JxwrX9d1mFSUxFG
tGvpjienUsvqHegSa2MPYbXh6EQEqBcWR8hI40cqxWXt/svnhlrngmMAUiKWje6Xz221gwbpF/86
NOppnWpGwkBr0nZpVavrUdG6YIhsl6c2auLdBIYIhqxrHswqc9aYRaZ/5re9ESK/0eS+Nwv8/CJ8
TALoXj1EyO82G4YJemZEXhwQ7Tecc7uKMYYD6uWWnLfh3FQ/CsZY2LuQoNKyQtJmisy/ZQczPmLx
L5f93bVx4SubNAy4/XD5vb02OOdkQWBwEnTUR1dpWTr+OgHXcXD0GBVHr8XFRVNEOG81u6m+cs/o
r6FZw7fvZcQswEWld0aNqPsUcxkn0V+e48ufb+SjS+USNYbCwgGDYevv9KVIlRIznsYUG1lsnyzL
cne2PjDiL+Zp7UhPBHIxKefQ5k6yHMWODCe6kw5ht/+Ld4JY2WBN8LxlxXh7pTw8anEYemlAb268
aZLa3qAWzq+TvtUObg4JaBKRj/k7ktk5izMSPEfI0k+uk39Urvx10YBlhowcGfziO7UXUe4vNzSm
0B4obpQFQJLN7zK3s+2Yut0O0Wr454bzP96r76qxZc349aXeGyFrhqAREvIsMPWfyhcUrkfShcJv
BBxOFyjy7vb31/lvXnC5uqzXNGygn7xT5QPBSJnttmmACUxfe1Xe7wrcxitkP+3Gr42PVofl4X/3
APDckMQD1JORpnj3eqUoTI0BTho0qg4p/S1aXDMjWCTKHFg98YRyxf3oXvqbp44XXcxny4pEpfv2
C0y1SUsYhKYBvbtiG07e+LVALvzNJvVyK+qx3PIo+Ovem1H+KZB8yGd12FJFZe4MOOeUHL0vPs2U
PNUHT9xf7y2WAnfZEKnAmWC8ux6sWBj7e5C0bcUcrGxqD3p3onZWY4cfvNRfv2r86wZLIDkkwGdw
c7y5jSlxEZxW9vJV01nS6gQYLm/sAVnFsJldN7r5/a31dx9tcX2QuYTd332fElWMTLwoqVPShbt4
W0K62IU98hgHZV7w77+UwGDIZ2PLpYR4+9H6TLKeInwMvKXdRBcj31hpnG9HMN4fee7+7mOxjSxE
MpyrJB69fS306C5w9IZHNEOKvy7Qvh573atN9PGoclYgCKxro5LTucKAua2Q0PzEVrqHpLf9S5OQ
fpW3Zh0QwOCrQHb6vP/91fjrM8bdTo0PXJuWKgvX23foKhMPSBhmAdLDCpUFTUkDCRaSFttiptzp
26401QfX5e8ui6NzXeAD6Hzj7xbJOSvCRaCRBQZUlh/jgEAT1a8bX8PX0J5//wE/eK335s7GM2dD
1/ssiP3OPiXecJszekGzikf7f/FKyDe5pfA0ooJ9eyk9Z8qMkF8C+lrVJichMdAGwoxt8C0fvNQ7
E8riqltWxn+91rsrSN89kageSYHABXjElNqsIitK9kakI0OxUsb7jVv164kYhMeaTuO8SsYR/YZr
Z/ERXn+DnaMMN5Xq67NQk3v5/bX4u/XDAYru84wt5pN35qHBTbxpiGlPDRS2ewZ8UVB3nnPfx371
qJQZfnAbv/NS/fOCMCW1XJ5rgn7f3ceVXnfOXNIvnhkcPXewcV+nweVBA+wmIMKgrvvSDXF5KZE6
3Hqd3Y+H2EjsaZX72VwjyAr1JzXMDp6zxGYk8O9fD0x22F2XxYAy5e29Qbge91s8FIHoO3U/zUrT
0O002meW1+xEEOdHmLK/ea4pYRlespgyN31f02OjsFxFEk6QRkZKLozBjpGYbvbYufxfBydH0o8s
/Q88bct993bL9gAk4aSDjIaJ671ZPIsNQ01FVwQkedCX0qYwaNB9/jdn57Ujt9Gt7SsiwBxOu8kO
MyONRrbiCfHJlplz5tX/T83+sb8hm7uJsQ8EwwK8uooVVq31BgFNLuCNRTbMNiU9KhqCnYi8KjvL
YGOzE553xOuJBnFwOc1qhaNckxWZR+MldOEFA0otqSikEDDef4YpsIpZcbAGWXCrG9IoyInTduAy
tgqMU4u+eYxb9BSzEqjaznbf+pgw4rlAsDK2YZ8th2V1vgkbD1G7wcb02kpT6wR1RTryohuOSuSP
565Dg+7+kt2YS+QSuZTRN0d3dR2015rZx+088MK6Cz83vuW70TBPj10i16f7ocRnWa0aU8F2EPUj
Cq3IoC7Hl9hGoAwq5yWOttp1VPQBxKBKhyTEKxK8fehGY5td5zD55/2BDRGQTAc14LUoKst18DnP
JZeC7/gdr7/me44Pxlkj7Tk0Xad6VOqTLyLp3Xs+bZyQEGxhpWsc5dDSV9801XWa/hEATkl3wue0
Cv6Zm8g8dRMuJ3EByfr+SLfCEY2CBqcBGfxqinu6BIPoPeGAKlsvgTJZ35J5Lr9WYZ5+rjp1+vUv
4jnQD3Fl5hpYP04qU6o0jLzQhRvb5innsjo0Ovlk0M+hJ2ftjgL+7Qpy+I7gyggmvqcY/ptnV4wC
cR/izOLBKoSYJk/tg0ABeHMq42YS1p9Aj/yRh0a1M63qZmC6LULkFucGWVsGxo8yHzvkKTwk5IQR
ESbQz8lYmuPZikfnhfZ1jsB9wK4+2FTIiyPN9il5BHYyXq2YzA/9QBnwszxCKKEaW/+dFn5duIMW
O1+tWHOguEIdPMAlxhtmClrAomGFkBjKbIb8aRochHeobOYSAG9N/omqAoLrFQ5PnlI6NJ7vf9aN
xAMAlQk1Gzl/1dKc1UTXemeoqBlFXtWCO8FTqvRgC+JyMmKsm9iKf+xnGHy5DNmSdqLGfwNuKhV6
elJTcFFSkk2PoeiAS6pU7xxZN44MsspvY42jiYR9JyXs5ddQoyGGL4SyTTnTlANwon4uFAiECQqQ
FzT3zQM6rbhjpfiPqcPQnacOhhpSH85OSe328HSEYAqFJBMhKGSKlj8k05QJvzkj8ExaNccAxZoj
rM2A3kSpX97/SXgkCyQNWadQ61zGapw2bSEDBB6OcxKWXZNWP/RaablREhkKVNA2/mI0I2SUqgr6
v7CMQX6cNgGQMHO2H8wKfeR0zuRTjzXnKRbmPTur5vb+orhLJdWCNG3wgF1tEqx007Bsg9BLaZOA
U1ATtw/ReYB0iU29FISHJKv3coHNoGJWSJPRxtJWQYOGTr4++AFIJfYm5bIyvCSyE0GFmvPk+2Cz
GWfMlne+/G39QBSy/xt2da6bkjygJJhwyMUAbFIbAj3c5ul0/6NvDU7TFXI7hRuTN9rymweIW4Yl
TmxeVGjmFWAVojHJ0HtgPYwjAk+GN44Yqt0PeqPpJraX5iBrAiiGmt9686tzCIa40KH1YUDwok5B
eUGsANFMQ5o/O33Es1Gk9kmucxaI3g41DGtvuW9NMOcONSHIWGgFrfa4A5s798WPQOFYe9b1MbhY
aMp9NNO2feHT9t+seggfDE4aaFJBdi1So3gaklx6AMOifoCZl/wA6he492fnNvVFTYPupXBNQG5u
fcMqJk/NGlktj2S89Jqxzh8lxxpO0UiHuwQc/YQ0V3Zuo8H2OsqyO+E3zz5ssdDy0LkIqV0vl0Sn
jEGPHic3EUS4Uy8IENhjwa8DzvlD0hocFgIljX81tql9yOfGql3hSeih2Knt3MZbpx969qQZmqLc
Ku4ogIgADdV4ggbRdFH6bjiNgf0VXv7eybI56SzK13qkxrW0HDQPvEyjlcc+oM13gfqj/wByLZ+b
QY4hl00m1gjdoF0UNIw/+v2o/rj/0TeufxpEjq2oDgNGXmkZX8GfzgxT8g7EJ9CrqPzfcNRoRtdD
d7HKML6qwEGQj6uD/9wPvDXFBrq/vCix7ObFswyM1xwl/axhim28FtA1z09ARV80v9vDGmwNkVYc
bW7RpEM9fRkJ5JUoeBCpQ5DFw5UPScfGqN1GBbNkRKC0J6cvUGrIsx31xq2Pi2wj2TGaMgCKxSH4
JqmT5gZSjhjjHKnTgzLgoNH0ugIMs0ihOliOD7ylq6sPpDzpSc5i8B/vn2V68wAsoI0gor6aZadL
C5MnEAa2VmvQbp7kZwQn/tGn8V8ksEhOs2t5TDLctfd2iJYzhu9N5OnzPLg2fr6krJMF4JHG0DcU
UK2jKin2C7jt3U20tZbwSWSYwsruRocmsuw8AUQVeWAEM7fLCs0tijq8oHKq75wMYj8uX3qCM/rf
UKvbMc/TEfxDFnmSjfKYbYKW6TWUA9oMwyhcpc2dU3HrnjRpuqB1RAJirW1DqLlIkaOgzOinpMX1
bNsfSl/VjggXwlRNZP8Av2E4v3/VEIoOCZkoS2d1EmPGmtOHyiOvaKoJApetQZ62wAn1ferdDyXm
az2fHLOcsRpyhPZa1C3p4sQhi6JHSMXtpAY0KSfIhDtRXjs7N2GwayCL47CjLLDcibjcVq3OFHpp
rbWXCOzFpcvGKkJCuSov6Ew89XJc/1Asu/xs6WAknaps/2krxC7Vpqou5ISDq/Wlhse0QpdK9SNX
17LBA95U7hzJW58cYBRNe4R4qWiv8j5rxvu4TavYmzHiPUoV5sxlbWheLUf2sS+L+axnpvbH/e+w
cUgCEsB8Df4M0kXr5y586AJB5xoYr+rkT6rafdPaaP46+dJ8lHBGP4IvRUezzvP3j5ZeNagB8Duy
RhN0+WUkIOFBm9NAF+B4T5dHuPZjHV0cTdJdRbeiszwX407QrVyDSg3az/R+AaK9ek+8OZkbrTCC
EONErzPK9htgfF5WvRVaR2qwKMGlfXKaFT37oLQtND0lRzh0rqL4FNGm3TMd2zi9+C0GAFWwskzC
agY6Xc3GLNADLzcD+aQrxfRs9aDJNRwLdrpUYpmvtgGtKR0xTKFzizDscrKhNDiNBBzbo74tV17m
t+EPqO+Z4lX0WM55ECa/JbBHD2WY4zwGoB+jl/sLbWN142/B2xK8CL05XczGm5kf9TKAaVaEHi0n
/RHcoyZI0tE1DZR/KuQNDkgPdzuPjY1Dm9oY4ybtRoh1DdJQRh7JMeo9XqRAIoYL31+lqLOvlmym
l65Mwq/3x7ixmdDzAPmpigsRjO5yjNYIlzg3cuKBYPACNOROZqugeu82f3WlPj4lM4Ln92NurCKu
CHYQxTETuIWY9zfz6hjSGKMLRP+gAYgCht44pxqyHtpoJC/3Q91MJ88WAJwGTW0DBcx1qIpG28xb
PvFiSe/EO605I+FQXXJdklzJx3j8frzb3cpa5T6CdEIVFxz3KoNT5BQzizSR3FDvmisVCWQMNGAQ
hzjunWc4+dO1BR3uNXKeX4B5h99C1Le8KsvSnQ20MXQa2Cr6rjSH6Diu9moDmbFHI0Rycbwtj7rc
5F6VnhBIsfFvPd0f9s3VKEaN1Y/DHUxByF7tlLji2MJTV3Iz2e9RazWzyTxCZNbCnSRxOxBQDxEI
XSMx6DdLJ2vJYiBcSi5yCcHVV9AKylPg2feH82qYtTh8eN6wQFmaQD4tSo3LMBjEt91Eq9bVu7o8
G7WNwcSkqxgWBf7PqhFsEoiNV3yBg6/gxdpnPRz1H5lcGqeg6dUTgpuQrv2QVB3Qso2sn1T87vu6
21neN7tX/E4yH5mSOoX19QnlBGOKPG4kuX405g9Yp4e/miTwv9nIocTH0qjrH8WUl55dZ9LOHN1s
YhEahpUtDmheR6uFbqC8g68KjYrCiq1LjRXEl7FV9GsHxvTP+59j46ODMCT1QhwV7yF79dHH2UGc
R8dYvhim4KFL4/HoKxg9vz8KXazXHp4lngbLbz77A/L8WszS8tXi6sxV99iV6Cy8OwrNJRovKoqb
rCxx7b1ZwHPZxbNkQTERFiOXiVfPoQNrcn1/lNdqFc91bEnX9QnoTDbfZvDRlWvtS15JeC/2eb3z
wNhYAryheBgjbkrz+bVe/2YsUid11K5a0auK0EoLW+0E+RXhv7JTdvb9TSjK4GAWRXcDEwye4ctp
M0sLF0KcNdxgGmtv1LXoG3Qb1HnRj/vr/tzd7Ck0San1cXDypqBVtgo1IGjQpAGcjqCOlYcaiX+v
ToyQzFtBWAxS7fPkG3+iO6C69wNvjBEvMF4yvPHZ1Gv3jbqFUhUDhXSHxI6esawIXB2EoRfDQd9Z
HxuhTHIqzCIEdpcEfjmdJVrQdoCKnGtAD0HmqC844HgCP3ZOjMnv/XFtTCh9PRp+IPVsg1NjGaw3
zSowQui6EpXGGsMYG0LVFE9/hL6e5pAZm/IbxlLxsdPTIN3Zb1sjpV4E+VUGXHMDFEF0Ji8zJfHd
urV/Rj7FSrwLJ/Y44JT3D1MYwFHYJGm8yRbnxmlku58AgMZS2B+wpZlcqnPhZ71D0uVI38B+RJwz
+8bJ2X+/H3trlDy9AX9QBeR9Iv7+zU6EXYvjb286LkRgqPq1hdp5TxUFV/s90N7NYQxVAdiYKC2Q
WgC+WYbCrwiOQ+pDvh4c5TrKc/+AMVDz4/6AxJG+uIBFawmUKZrsPDUMcxXFHpVgyAB5uA788wcz
naDoThB3AWipl2BszPcvE4s0H+QwbBthjrsclQGSAFt7RMWyCJN5WG2xR5dcujhFaezcM1tDA2UP
Ho7u8C0mLhlA8spSZ7sS9WWkeeLsEtOkRUERKpLq6kPbR5f7s7lS+QWxw3Rii0jTlIKQzb8vh9fl
VMEEHNC1Wuo+h34qsvmQTqniofDRf84Uc4CIjP6oO1WaXR/wk7cfJGfGQFeDZueYheaZjRx9uf+7
NpYtP8sBssQzgCbn6hhC0lXDRT2DnT6E+U+ZK753g6CfziBB5x2U1EYsev9i3ikiq8RcToFR6PDr
c0TboqQAb1BolpvlQmlBy9TT/WFtHHivQD/4EeBHbwyd69Dy8VDzbbdu+uwUxgqMOKA4EPbkPEEw
qu6/2t380jhZ8ft+5M1B8i3BWIB74qxdDhJxlri0JwY5xy30H4i7lxJkLxKJfbW3psSErbYo4mgC
AUA88oDV+yJBiNNQA5MtmoGprPRGudZ6NpyTQVeupl1lp0nr/XMFy+qgWvF0Chw9f/89houH8Bxg
iVv2Gsoaz0pIs1Ox3WkC7tTPg/6Q5oriGjDXv9+f2q2PCmyGghwvO+xdV8MNBmdop6iyXVW3pOc+
wk6po+t88vU4cOU4hjnaqBBZURB9NxaZsqYBwsyGssI2WZNjarUFYObUNhrD+t+NWg+nwI61Mx2W
eYcHsbV+yOUppwIQAi0qDv8390iFYgBywK1N4uGkh9mkwdgnxS9zGJydL3d7CtL9h1VJrkPDA8rh
MtIAIG+kQ4YSUgZwsIgsFLzhrB5sugBP7dTvZcS3IyMenUZx1JDwrNFqnVkkU4kGgtsOze8aGaFL
30XPY6X/f2ra/8kU2ApEKUWI6YsG7tq9u6hyy2hLw0Tzw0AhK+BMzUFooIOwd5FsRuLt9brZZer8
yynMJ4j1Q6qYAGEU9cBaNC5BlWGvkdfSe6vsnCjcWTzy0anBt2W1+GOljOGl16aL1Nx0pamQAGvs
s2Mk9ALu77OtUZGQiguB+5iyzXJUELFEKbQ0Xc2PQzdpEFseJakBxIB4x7tDQR/gNaaSDNP5Elv+
zWovpYoC85yarlHFtYS8mK+gkZ4Xz91kDL/ux9pY76LMRidfDAso2jJWh5ABjmxIm5a99R3I7Pjc
B0rnzlKf08TWjJ3T+TZLAxUKxo9xiZ7lmj2cWnlQ5cpgug4e7ihF9o4XI5Dz3hITBz+fiu4ziCx2
1mpQTqZriAlg2uNHdCpRKRRYk7q5+nFbXIABwv25P4s3FdlVwNWS15F45DuyDpUEyQpFx4uJIgfS
3+2sf4xQrPAaB+vv+0FFcrS86Dh2uV4g48hiR68yBySFEJ5B9Njt8gwB4rmxT2HV9mcb0apTSvn0
WM2jdYV0pF+zfBq+3g+/tXIgZ1L3IJXAnnF1JvMMRFQ60k1XGmef3oaiH/N+GP+oqvw/QH2VHUyN
+GY3o8WhiQ4HxRCA78uFOhQ9G0+b2H9ybfyI/VYyD/hSGQ92Zhd75bzNYMKV3IQNAYdrtYAq3qeJ
1jA2NLZo3gzBiOhBMV1kX4l3GtxbS4ctYUH4NBne2hg8t7ohC+fKdAc5ar0s1VSRLzToIdr1Z+7v
+FOK6O/7bznBsxH3DtcO9dHlZGJG3yMGwwappia50B1qXWfETgxEOF5MbbznrLI1n6C+gA3SnqT+
vFqqus3RrEYMskSE89SbVgXkUZeujlyEO8/d20o3e5FSlsU6IdEEtbwcW67h9VhHLBRTR/b42Ctd
qh/rfvYfdNr4Hy2rkr5gAmp4MnANbGXq1qsjUz9PPDB27oyt047Fw88B82aTUyx/Cs/VxO97jWGX
U0xn1hioSuJ5e38jbq0gXHpe4Y68WtbaCFLVhMZc94abWgHq06aWHJJQw0crR9wU2asemfrc2rl5
b9NOAW2kC0xvhtxzjVXQK4Q10ZPiKV+O2dlCBvdYIdJymWOaNO1UDm6Q9P3VCZO9s3br3BEPCXyJ
gKBRb19OKmJLc1pXmuEadpg9JzFiRzwcI3RE6SajC21SZEx2zvetD8kLle4uTzWTBbaMWWDdmzVI
sbkgjYLTpBbS0cKia8elbGuXvI2yOnVQTLCiOpqp8OVyh2Z2g1RFjyFGFPS6e3/NbIWiOg9ggDxD
paG3HNCALJM9R4rhyq0GBkz25yNGg/RPS2Td7oe6RQwyX5CYeXRyvtk4QyxjzdhZBnYrG25t4tzj
johB2YcA6ZbvCb4u8XWK9fQfZDjyzxNYP8Q9Emv4YQuO4/0fsvURaXzBsBfSACQIy98R5VpXQE1h
4WgQJfq2tT6EmT1/ux9l61YWCSLNUsDRJKbLKEM7Ap4tqQhnkzXkQudR+rtCi/WXUw94bHJBq6hj
xCioIfuc5ejyWP2/uZrJCgSNH1I98onL35DCNHRQyDBdxMBLF+E7RE+CPk0qlBuRUT9IEvJmO1tE
jGt9P4MF+h8FA2GeuYqJnl2Fihgu2lE2HQucHb5Xs/LSjmn8FKjy5wbA+LwTc+soAIwGmFjm9gTo
sYyZF+oYmVhFuXkhm58aWZIPQ8EpHiAV6rURDM+dgFtLSGCJoY4ZHD2vS/1NZi5Jvd/VUWu6vHHx
BMGp4iOGDv7P+0toa3Pa4pyhjAFPzFqdNrECOXQ0uS0nGcmlPjDHExY91mEILOPL/VBbM0i5Ev83
BXUBsublDGpqkWn9wDFuhjiMJYakQreVYgQjge3XI1/yfrwbB0peGvrbgOoyYKHiEQXlzHDbKukf
FbtyXK3Ts6PZ2ekRr0/nqDtDcpKVxv5QlclPBLoQynNwTzTbLjq//9dwO1OFBzlDKdJcbVazlurc
MXlpzVVe/YyBkDVHcZZNqI8a2e85NhvOxKpuNG+2ckU+RQDpnyZ9RHkdm3tW2TS3zbvRLHR3QPOQ
0osMFAu01Rw1WqfYI4n9BJ/RG1sKoW1tPk0jsnX3J2BjPS8irTeQNYYyRkq8W9ROpfUn2KNoSOw8
xzbWM1HIUEQzmBGtLhtl8mdZS0eeYzTJL3o9kW2mPvqTQbSXcW2GAluIWzwsCF4Ly6mbjbzouw5R
ozmP20NCj+WhTKo/Z20sd7KujZ3DAU9jBSgOR8L69YUrSQFDnnqAVestCvqqdZJBt12QHrS8qrGl
978TgN/Q4OCgo7Gurz5VF0t2qYEzcAcLqk3U4MM2Kbl8CWO7CrG6T5Ivlow47c6JtzlM+GI2BRaI
BuvKrTI4rTXmZNNGMdtPwFmmTxQneFoms48uqDHvbMmN65NmI417Uc+Bj7f6gHgOoAMeIA+FR8hA
haWYPaPukN5hS+RHGz/Jcx1MOM5EOi5FyDzvxBc7fnWNLeKLBfbmhI/7ri1nTkR30JHpVxMp8ZpU
tR/aGhi/BoT8aODwuzPJG8k0TV24FGQnNB3WOYMtY0emj6nlxkVTXkI8fI/4YoEmqJzw0vgNeplK
UnKp5urOAbA1XHIi0njOGm4A8fdvhjvFZZ1anCsulPDwzFXkY7WBpF40FfXHOekqMJ7ofd0/dbY2
KekJ5TK6n3zs1fkGfCPhlmaTxjZlQd4KaPqlOfqMjbYnV7IdCjYYltKU07TV58ymOtUw+eM8MDHb
mPHOOk4o9px6JHp3pnJrp1CL+d9Qq1Nu6k2lN1LLdIuZqbSrWLmkig8yvkQW1lDwn7s/i7d0dwEC
YLJe71NqoKssD3l2qaFyx+vS96Xf1WDqD3blOx0GnSFWF3LdWB1ejX3/WGgSRK9kisgmkJH0pEiv
v0XOmHzsm878qA2S9f3+j7udDNgnMDJA35JZ0AVYrqumzHV5shDdyYCyf9QLVKNqqhxuJVntS4f1
1c6Sul3HxOMfiEko0+CjuYyHxwwyi/GI1T0grPSopzTuTkaKofMxnLG3ORcK2tBgY6Pw2/2RbkaG
eUn3xRJ/rEZqlraBD0JnubaUxH8ihhj8SZKMvZ1amp2HT40ElVeadsZ7e0y+9ie4dkgSEX1ZZdt9
BQBDinnul72jdefcmZsPZaIGz50VoUyuYE9VnTAyCX+HdeSExyLj6++cWrd7i98AjEfgQqntrBtt
SJfm1FJMzg7sr7FtlvPgh5MnDuI8Y+XvJI5bC4rrj1InF65gTC8/cOMY3RCrCULiaZicwDAmyMNO
1VMe+L9wItqTk9r6qpQ3SFY4oEDVr44oW0OfYiygRyaF9oQDYH3JO/nZmPLq7EyUG+uu2sv6tkOC
3gbgpxqIfi1HqPO/pFpEIy80o7k/KEMlHys8FLgJZ+cnwuL5ryDI92ATW1Ff34lC00mQe5ZR1dQG
WBPKlqtqmJ2g4iXhxBm012COnV8m/aIjnffgen/PvFKxl7csXCLxOv2fqOujy+TdFrN+cLybGvmT
Q0vqhAWkTbbPCjjaujrgL9upiGmakflRUjv9VHE3uko7zCaM42g84TSofWEamz+CuJg+UqdtP93/
lSLVuPmRrDl6yQCu6M4vp0aTpqApFMNC8j+Yz8h8+h+bbizP96Ns7SJKIyQ8VAhR8lwtbGxC5ASj
SsulyBy5cGAQtk9M2cX2sd25MbZCUXNUBOLCulWMVQo7s/QJWAO+DphMIBV/6hOSR4gd0s75tDV3
lF/J3+jyCKnG5dxlZoOvFJoObhOnyYmGv3RKVavfyYk3BwQOBwQeiFiKDssoY5zAMkBn2w2z6bde
YDCg1vNPGb3ky/s/kmjo0+cQsO01jqmUla5MK99wpXrCoinRhqOeS8Y1CaY9vaiNMdEGFrK+YH4Y
ljgI32Rk+Zwg49pQLStoAzxSdEQ4qtWwFZ0RW333qCjYgFlmCunXmqtLU1cTXQ60mOQoinxKf1jF
FINa/Jop0f2LUBT/ECEWuooU6JejCvpIGoYREx2skMozEKTQs/AM+NTEirazoTZARdDtAXvT0SSx
pTO2jOXDhFGSGO57GsvFWVErCT9CtL6mHnmFHFOMI5rjmKkAijv4UxDDAFcqlKpHzKXkbro2uZHu
IFI3bi9KLOBERZ0F36jVdTJhpY3hFMOXu6hyW5Ni/VCgrttDDT0aAxoj97/sZjwLTAZflTrgun/F
lQ0EpUo4uhAZEirmxoym5qh9nTRfu/hhrf5xP+DWqkUjFaQ3ZCA+8mqAXaPB7enJgqShHH7HcRFc
BzIBD7BctdMIfMWbrs5lWv06oiKCFwp4bPl9kyH1AbBxZUlK0ZtY+zK1EIzqBmsGQ0lf4kQy/4nU
psb+leMUl5gkSuhHFMjdH/QsHnEINfB2cWlJDVQMG6v8bE+5YnkhJh7yoTGc+VM5VGhJl7Paf8EV
FEH7GZvcGTeeEKc8pCNo/6Pkln+M0whFeMTFWvyTMFo2/i6wxTAOAdo15ikckgi7or7qrWNYVfVL
Opfdb3WsU/SbS9OkhjjlckWu3hbTUUMl7mWYC7y9wBRpqCWXjSq5Jp4Kf8T4Ef2F9Kj5OcwC53Md
+vXsNobU7tVxxe5Yzi4qniQhjpBsESz/5ezqeJkh/NwDybPV8jvkRZqSkdGeK8PIzw42CC7CybgY
xb7CdSj/eX8d3S5cEZ3biRRIg+GwOv06msp+mYi92/jBh9EpERoPwZV+MI0eD9UhVO2//0VEMJ3A
LHgh3oh1JngnFlgWma6oMH80LSk7TqZWfFKsEAY/gmU7J+FtwkURh4eKQEzJ1FNWIywwyVWnnsdv
C4Lmmvthe0IdqD0WFGAPuYxtbmx10c603m5PgiKzTBWHuhgw7uVHdRIUPTROPddsTNyw4FKfk6Q3
PkLn1HbuZHGSr9eP4CrQ0TZ1E5HFZagg7qRh8rEGDdmMxyyS/Ocglo2dVtnWOnkbRfyKN7dkNGlj
lJsR7z1YCw9plXdPFZ7iRyDyaLtoRb6ne7H52ajQgP1FXJprcxnQt5VUGjjhecG2rVeoM3ZvszSe
07jGRyCf5WsM1u94f21ufjYUJQAxiuL0+hWdB9BBeo1RNm3YfDZ1PNM6v88+DVWi/4tQ1BIA2IGn
Ati8ygUKYUAvGWz7Ts9HTD/66tg1+DX4jm/vfLutqQSLjm4aFwb9ajHqN9+Ol0XVOBF210ELKj3H
7OhIU9v/Qhms/GBiQ3gw7Uw53Z/KrQWD8R76lpTvbwla0Vxp9awyldE0l8N5VKL6pU9t1fMnTvpj
peWA/O6H3Bwn2Biq3miBWGvhTzlSmFOsbNwK15krGNveHbWiesqmLr1odDnOmFUW538TlCc5XQ2a
5OuWmN7akRmktuk2qVx8qNP2Z+eQd4cSrsyITg1HfG32BrqeW2BqCMSJ1A4OFMf2au1MbVqgHpDM
ni8XvmsaRepiARUey6wcXTVz9vRK1+XS13gkrYi/c36Suy4XUF7ytBzskNt4ssWhmcxTeUj8qXro
tMk+l3Egv3S5ph+Tcpz+c39+t8bKcLkZkb1mIa1OUqvsQpxBxtlLrPCnFWMGGtFqOJj6cM20cPh9
P9r6MhYjpcAD2pCzG9bBamZLnqVzqLSM1Fd1gPFV+BCjwJFj6zRVf8hS2XqKMtU//G5Mn9rRVnc6
kZujVRRQxZTURPa+nGmQVVIPWHz2Usm0jzM8WFcP2/SD2SnKQZq6YOdouMEKvA4YgUPQ/mBVQWAt
A9JMpcWql0xvmyuXeZitv8WD7Nx0reLxdh1cqZRUr5sq+VFXkhBnoGHcyQjWpy6/gX1j0aeEkACh
c/WJx95W8f9SZ09PnckdosQ/xkacHmN53qMgbYZiJYleL0//tUrEPASZWlT27Ek40XzUw1RI7crl
l37M9xo5G6HYKmxQQYZlesXfvzl15zYy7KahneIngfnZ1DKeBUMSP2aJtDN/63OP+aNaAmOMewR8
4hqU2we4sshyIHtqaoauJM/Y7YyT9Csgpf+IIJZwSdOzZmfpbI0P9RJgpcBZIHStlqpG9VPNgXN4
Fi5X8DC7+eD7VXitsGHbuSu3VimeE+wLULMmj/XVtvRbhmgo0uz1TpqVB+yVJooCsXnJsrD8MWlJ
+tdsT9Z5HAzM0ufSlk8IF2Kmfv902JhoWuk052hCosSwPgfprHTYoUiy1ybDVynQpQcjpzcYD8g+
hXNfHqa2rPcwFxvzTO4qCkiCCsgDc7WOMiNVZZQGPJ4mylkJAukUGmP0GcVOdecu2zj9eEjRQwDL
R913jTDNcqruipkonq9Utmfzx9lWovwQZerkVVrZPeGzCnopzHK36Ohm3J/e25ECjIYqz+VGL5KU
djlSTSpGWcKP16vpHbnoS4TfAyet3SmY5+v9ULfnLPwuuOgAJEXff90hj7I6rmnUKF5WdUDLcDp6
6GR1fsDipjxoddN+uR/vdmYVoQUAmJbzAFny1Ue07Rq4FtoG3hixfmt56C+N1f6lIeTwyVCK8lFq
HOUBzQDcY8s8de9H35hYevMGmaapkaOs8wXVT/2g0PvBi2HePOJT+k9mVMEnq0nk0/1IG+MU9nQ4
RvGYEu2D5SeczG6yJ5ujaKzV0SscNfk8pOZ0DYycYjcuVo8IEKNgo8aFq8fDng7gq6rC28cQzS/O
WrqrrFSwr2uZB6jUuHXn/eSZiRpqZ830E/nAa081jwouMh8aChHOERiE+pddKs1wMroijo+R3MYv
Kc+m7LkG7IgVsBo4ONwaEf3Sekir6bElTy8fOzNrqV/RlET9o4n9GnlH3NQPCXLB5zQb8nLn090e
OTQmgAnRwhKaL+tqtWHqlRK0Bbvft4uzXtujp5SymDxqJvi2RZyGfmH+vv8Zt6MK8jPURE7d1Y2M
efMMFouoUdapZ2w/h3OLaudHZ8rbf+qRJ3vW5+FOprexSgFcQFZD6gXc5xrzqRthFlEmkb1uYO61
yDGvlpGPnpFPhXd/fJuh0KkQsuW89NZJ+0x9tjZbC2W1ptTPOI8ZR85gCTPXLNv5gLe5Mx0LsN8w
AIV+xJrAinc0Xj5hInuZaSeMKp7OJiZ6B1myzWfHdyS8C+tHavf1vxgj+ZzQNYNEA7FluRUHUCpT
CWPOk0cL+/M8HB81sy9BehnBToVw435mtwm+OlfUK8V7GavkRIe0EJOB1LJ+jfLmxzQ79UkYlrmJ
PFaXtm7rh1HTOfzyOsaZWjLbnfFuHOnseF7uCrqyQh98+RsiK8BGzaxlz5ChEMRd1j1EfRz+VbdD
91RUZmbsZAMbAaEgcU9Ry6IXvlbo0ewgULWqmrxOH4s/gwLtQ5+G4TUCaYPUmrwnXn27KYWuGc0k
MhcBUxO/501CmZjU4ui6y55tRsGjlNvdJw0ze/2ghWZzwvq8/3NqLPXP+1vldv2S7AgwkkXeQ/9Q
nPhvoupdq9lhwbR2nWMeRVELfo+Ufw1ztDb1Rv+VF4LCbEg7zcDbLcpZQIeJyeVz8vRcxtXgG6dT
zY2pGo3zghgazdkkSh+iZNdhcWNiF6FWmWwwdpA1C04Dx44zd/BjH0dMw36Wa2044YVZHhVt3jMf
2xyfDpEHCBfP6jVk2AB6XSkdX3OAHPtlLLPsb8vgPuFFoe1cyrehhIMQocjSMZBcZ89DaQZGiyGU
15H34U6B6eysIkdQWtK/iESmiiayaKvbaycCNHAjs6nnmtuqTo+Z4fenosHo1ook6fP9dXmbaQgY
BnIS7HnaLmvgYYmDOQxPmVCW2l3LASKCZKFnpIxAUErW42HKAR/1AyrQyfR+JKvKLtTBzVH1AQID
3Gm5PnEDngsYA42HDXV1bfPR/Br2lnagUKR8LNQ2P5IkNZc8LbsXLtH5hCwr5MXOd1Kkqel27JxG
Wx8ZqWecGOjTiILb8vcg7GPWvpk2XlbOw0HxM/kLjRE6XjiWXO5P/e1+eVUf5UnLoUCHbdVrNnvT
z7TZz70AH8yjFDR/D2bpPMR923iwxubP4dTuyeXcHkMiJpmlyF9FfrkcnpxaeK6Q3KFliBxK6kjq
wZT66cOUpJ0bCbhVNU3qyWnCPcju7TGPgA5GanxthNFo3i4jz9qkBVmuFh76pwaZq6Jcy9gez4CR
lcNMovTy/tnleclZL0QDbqjsKcIvBfpJhWdkiBZHspUcnW5GJ3Ru9EtcJ9+oZO6127fGSEEReQ04
9Kzp1WJOSNpJ+eQCX+0RmySrCsEYhWwmGR/joLDN6/0xbixW0tr/xltdKoNhNU4RKQUCPlirq1Vp
fSimNj/j0mTu5CabQ6OqJ8ShKemtZdALVKhKv8GyXq90SBl46Xp9XkrPCajWg1M676/gcSjw/LGE
PjEY/9VCnYomDXmjMJVjElzsBLkvrJ7PY62bXt0Ze8TCrX3xiiiAjEHevD5xG9WstcRGf9gKIuNr
QLf/6FhR5BZ1PLpNpVgfjKZOjgmK4d79bygGsnxq0aAD4MlgUH+hrbDcF3qg4IkyqjmOt2HzPKj9
9GRmfbJTZboBF3DOvgkDGmQZJihLbVImI/do6UfYGbSBq+l182T7wYtv5/pDiI+4F6Y6SrNBgadQ
zGzrQzc8mXbQktaP+juB6K+/iINPkKrpua0R02jA8dZurdzr52nwMAiuUHzIsqNczcPJDtu9muXW
CmZXYj8l+AlwyJYzAGAUvGgr5x6yNMnfmQxvvFTVQT72U5Ml8P2L/q/7n3Y7Io8WbnBRWBTb903O
Z8ZNyzOdTztWjY4dudJ5XeRXJ0WfAjdX7Gynvrd1HNAlEmU1zG945i7jtZNeZPBmc0/B2tAFZG4f
7dnJr2VZtTvraevuEmVSIa0FgnVd74blNjZDZPPx7ND5oA/T4FZ5Yf3hN9nwlP8/zs5rR25k2aJf
RIA2Sb6yWKZbLallWu6FkEYaeu/59XdlH5xzVWyiCAmYGb0MFJXJzMgwO/aeC3ze3AN8u72hG1aZ
FqUlBSkTQJk1nGmgGGlPg1Eem3Fo78ppUC5MToYHdATUQ18K7ZDQqdoxuuEawCqDKpCAUaC6q3OT
gMxNFjerj1D9DFQ0zOA1HMk/rcFA5MfJxvvU0pb37ahlOxdkY7UM4FJr4iEhmV/T9LVN1Cyj0dYw
JwX9oaj73BvdcPFSfUg/2qLRDrGph+fbW/xiDJkHGuYB6j+I/pEIrvcYbo1xEAbyjOCDK3GkibIU
DD0N1g/CYvMu7IxgPuaQ6L7NJ+DCCIt3wRe3DOPKn4Si7Dw76z2Qv0Y6Rgj+QP4xXHF9pGeTLmfO
3CVULe18l7R9f1wa+JGtrmmPY5obXlDmfwoCxChhtwlXpeRgoIh6bdQ1U8WK0izw7SgqPrHbxee5
Qb749k7Lv+V3x/9sBdwRQF05kLzeaC1wKX8NeeAbeW48GF07fcsKC+XiKlwuUzNkp9aoLA9h5fIV
0vQ7vmntK6R1ipmyPAzjM+2H6zUafY90z2S6fthXy0NUGPdGqA731Uid+vY6tywRDFGyAX/AKNXK
C04NglCuDT4YzkF3RAOaapTnOHX9VS2WYgfFsWkMCA4JNvVv9PuulzXVrjUuiw6qHV0RZuICAUEe
TdHkYOjL/PH2ytZPt9xDfML/jK3OSW64Q2GiOulPQWp/S9tIvyBxJHZu5KYVmQjSFyEiWncT0Ncz
tGCQQNs+t0563FqXyOns97fXsrlx4EBoTPNEcP6vN85GpTaagcv7Y9fm74IxfAIG15/mrE531vOi
yvW8bQDigfSQe77oQiFpbEOrBV9YAjiVWqiRfavNwj3wfvSvYPDVDihEhJehWtoz3F7OIzHSn4LW
n3/DM4wDSBPl0pVTH6s6jx0IZHylDOL7SU81T9VqcTf1ESyDobLcK5057jya63gAowRezHmAIJeQ
jtWd60RiMrYIR1Moqp4Jk1EtvQ55pad8mOu3CtnszkfdMkj0LPuK1Exhu7r+qEyzBHE62KyyCmav
qNOJKQBDR6JBKPca9Pv+Hx8irIGeYlCdKGutV4peZpWg/er4faeVF7vKh/vInMXJJmDf2cuN8wqn
J6+UCh4NqMFqaQicZ24xOo4f6GPha0alMqJuqyfkhPcgVJumiFIp4JtQp6/58dtJkABkA6tK6vEu
qsIfFTMA77SWHOj2/m08CeB8XFkOgCeCkPH6e3WJMjBv1di+1WTi3TzozWdawfHBjaziIxmseFUE
S3hQwzGg3D2GO+Y3PI0OLRXvkSQ+YOL52rw+hHFcaACc6jlIPhrp3L4anXQviNuyIul/pNAlHLdr
bEiUALKbJvyZm8OXWEN28pW5/2rnIdg6+qDPuG8oaEhA0fVaKlEIaKaR2O6aMf/QNXl0hxbKcDDb
3rlodOx2Yu+tTwfwUzYn0PxGNe3aXq/1rb1Y9FuzdpDS4qL6WVuV/miUiS7l7EV6EoNTvA5EX38u
7Dbc449+keFJ7yLpKqRyG5fvRYUZ8ThBfRe+1AUUw2m0moBBzD77AZpcfWqiqjglsIC2flcJc/Lg
XeqOsxjdD3Rx88mz3dj+BNHxsHOo5JldhTkAHgnMiTRIg9Y8QQvSMH1XLK4/J4txYmRm9hwjsO5q
GoE7kYb0ny9Mga9CRYpa4guMkxmqTrI0CWyNdaswibJU7rs56h3Ns0Krf1MljMP3tTX9uH1rN3ce
lBPQZtnxB8hx/e3xsYbTEov4WRnFT0mtRxe7bKq3dRSKMwlROXrGpIPktio19ELVKp7irkwXgP7D
QlVX7csfqpWjCHT7h23sBxeNWiawIF6edVEjC80MDjaYCpxG46Vh3y5Li8Fopr5ZaR1aeai7Dafb
Vjc+OH7ZcYDUoYHA83O9G1ZVpyEpkeMzSLmQKRjdcbQQYo9s9D1um9q4dNRMAHUIGGY5//Kn/JZg
jxYAdS3nfRtjpTlGIR0UnHXlxVbaHTpShDuRFU9mnWfHfBHTzvZuODKOmVToAWEtRwmvrZdh2yXC
jeBhVjrj0uiMoHXaGO04lq3t5KWTQnm84OQE11bMQSxGkPKmTmP8HWWJ8CnkDL5KHTve2c0Nl0lX
RKIDpbwDse21pTquGefO2cMBwBpKh5HrlQpDKPbSAlYh67rc/npb9qA65fEmzWQCdVWSUuM6b1Sj
dYGodDkEU+nHtg3rs1KXxaHKsr0O8ovhPQ4Iunuy8QcLCvWm1fraIUz5SI0L7xxDtnEUD14W2O2h
1vXqfm6V5RLVzuA1lpp4zQSpbbwk9uvM4Ni6YysuvSV+2vzPh0lQO89FP+5syNanxn1AMIgroUq/
2hC9B47qupnrN4yyc5xD8a7JzcwDrxgcb+/9nqnVXmSSMSQvMDVman6XaHZOr86IHy2925vU3Lgm
xPkSwcwABlTzqywpCqM+GXUyzdpMw7O5FHR6F6XcuSYbh4n8CG4vJsshBbBXCwpB+XZVDo02wuR8
12JxQs8OW+1YoT17sDpH/Ht7B9dlIelugD0819kg1Vkvi4YrOmcCIvRASZcnzaEMZQfZa6WK5y8z
Vb83i513XrHEf8rA/mwY+B6FU0luvxZf1kuBTtNosdKZ0NCJ9Nxz6aG/MSEr3alAba6RmRZZooAs
dz3zEc0zFVM9DPwB1sJfzFxUjJopalEfprJOvsxWqL+xGyW4a+puT1d744RiU3IYSopBkMvX3ghe
BLCu8+AS4Cf6p3oGXjQ7VpB5bjnszQ5t2cLvScwFHL1AeK9tlYkNQeME3Xvv5LpnZppzD+3wvbMw
0XT71GxaYliBsJRWMqHatSW3QDJHq6vAL4y4Vo5G2INI7Ie87A9RCgnyzhO1lWuDdQADDb6UEb41
QE+14goYZ4QGwlDqoefmVvdV6El/sEFWeMqSMsUTiE9Lh5RNFOdQYaIesHM1NxwAv0EiLZhKl/X3
6zVHQWgy+4UOQ6EF8ee4MeunuoVk9PbObgQ7FPXpClO4ex7nu7bCw6mUokQ/hZqaiuhhHpUM01mJ
V/eabyqtbZ0UrdX+VKmH20jBhDNKOYOIcy3Sp+oQ2MSmGviL1lhfLXUUH5Mx/Hh7bRun5sqIdH6/
xTluEhVLpWFkMtqAKRMuGxq64Smvx3HHrW0Fs9iSY7UG34uX+dpW2uYUs4w+8C17zu/TcHLhsLG7
7EnX0+W7poj4HtLE9Fyj8v0p1NGOAVlXRfet05S516lg4Af48PcO0YZ/J1CgciKFXqgZrQ6RMkZG
by5a4PeRlpwp306nvJ1LL6iD2stqY+cp3jpNjGjIHFViztdZizNrcKJAAOX3ehgFyC4zZdR7FeDd
5q6rA+1XqSIH9wByot2LU7Y+tgS0yPtC1eZFExlGHZcBDambY4JHgsryQ1xndYZE0rynv71lS7bH
ocKUcJN11U9R7GwcDaboFbSRD21aq5SC4/o4anl8d/sMb33A302tPqDGPL1TtiNCXkVuILnu9qck
U4eTq/TdoSBJ27G3vTR8OU+HjPZWcbPm1sFYW7PiQzJPgzzQzJ96PH3OtV58ur2yzSsjy+josfDs
v4CWIx4YdprOF5thL/y+GC0yXbD9fu9rDRo0XegfZNoOHS/KryIP7TtoTkyvVgHFtlSRqEGae7pp
W7stca7U4ZAVxPlf32IDmuHMVlTFb20kkS4MGw5va4gUvAJKhzsmdXvLv70LWxah9yIGI+1jw1fZ
0JxVtaLOpeI3XdoRSdvtD7MfqmOhj28W18r/wiVS7dA0kPbAQddpUdwHNBM01KWYUUfwI+8NL3IY
e4kD8aeTA9LF26jQcCcBD7/odRKSp+mY4BGZEw+esqT8Am7FPWl2+DdnFuglMxF04Ii3Vr5Xc5Ml
j8Wk+Muk21/mIXrXmM3ox7G+N68s/6ZVqYQpJap8EgxEFClvz28vymxHaTW7nI900lu/Ss3WC+DD
3nmTt84EZWAmktg4B17jayukmAtVHu6gKebm7LTj+BlUYOApWZeewpQZ6dtncHNV1IOZvAArDMnu
tT1Ftft5TCzF76Eh8yc7qd/1cwIO/baZl66FRAYQgdR3dDgUqyBOXWqksmAxOlqRKD9nDbjhQwW6
+h0SWlW7Ez1tGCNqYv6Jx4g/1mdi6vTJynJ0OxctXw5G57pn1Qrsw2Dr4064v94+nhyGkCio4ziQ
BlvTkjjGXGf6ArtNmAf9Q5MH/4xhXf+hX342QhudniOuCVD19Tcy1bqv7BHGhWBk4jmwlOQ8pdXg
VbG9l0JsMY0xK/L/tlYfKp47npkANi+On10e3GaxNV8RxfyPHrntr7hGYe+tEpP9HpGQTr+KsTXD
QxXWqXJII6E4no2ohn3Mp96B90ARexDA9cdlmwGWUzeUuCqe4NWBtV1FBcnoGr5IlO5+VJrpkDWx
dozGem96+eXHpetEfAx+i7GOF9QaSr+klEczyx8US38zQmN0V7lLt3M15Nf73a/Q5YV5HtiWRMiS
Ua3ScODoRrQoCfzMsJOenKkq7yIRQmeeZtN8bOeq+IgXMHwdnY0/HHv6j2nSDEkNA5R8VT1pOoZ2
0K+x/KCDAbHV9MpH+nk6Meab+n/mAJ5NQQ4nuzQUWNfRITFnZiRZbfm2W2Sv0yhRL0vQ5weoe3di
i5cHhP3ElZGdaoyxrkFLUnh4ituSr+YqHSrBvEJd2iqnatKMHUezDnmfFwUvqJxNBva/nspTy5Iy
axaYvh0UySVs469UPbuTPSWJb/TpSJSd7olzrx+IlU1z9c3qWcnctMXmaCmDrzphfBiEXh/iqYpO
kJ/sIaS2LgETYv9d4/p4LpPbjSiYYK9WSqhx9foURoa7kzxsrooWHtAoSbhs69cubmnsxSgCCw3r
YUyBH9So1VWD8Cj5TxcGkvcwO5v2eGeBSoLsFcbKi4yMhg1FLUw/UpPsvTYjqOHwanh1DnE/wJm9
csnmJX/uYlOEokazstd3eRYPg8FJSZ38pFpt7AEemN5m1RQddL13UNUQ2VlvjGTn8dhaqeDrUU6g
LvSCkVc0bTK2TN/5FPjDC9hMCJiVrkAuVW3utFn5evuevyifyPMJ8xhwZVy0LFJff8m6GfSacUPL
p7gf3CEyV94HVrcgPjxmvmFl/TGgZO1BXKn8cIzii5aqe4z3W0tGqlXqwfNYADe5/gm8bnOj2RPE
05WdHmsrsUMvduDwavs5vJuVdE/cbsvlEBeCNSHTJt9erVmZXVkrQqdA0cP6FTHvFy3otZMS592O
x9lcGhsMDTosaEx5Xy+tzmKaoRUk3qnZVUd1AHo02JN96MWUvSo1fZe+T74+69eJZ0niMXHdZPbX
Bg29mcYSzDh+WwoShoN6ynPIjOgc6Z7uxtVdpoSMOM6j+Va4SXvO3Ug9GGIXKLHla3mpgKE6jCK/
0AXTK7Xt0NixYJK1g4vjhPynUzV/qKWsXQ270QWEndLtvFvb55lon3YsFR4AnNcbkKV9loY6uV/f
dK5s6rT6+9EysrtOj/N/jF5RflrzpBwyOzYfdTvoGQVXhj02+s0ThqYXc61gKhFcvv4VIm7pqYSV
5U9u2l9y+K2+Bln/IcyWPfaUTUuk/890o6h2rz64Fg+wYAeEI3nnGO+DuXcfemqBdwvE3jt7u2WK
mrS8ofDswx54vahaFeGsqJjSAS1e4swxDnafNKc5zvZe6k1TRHMaSSkRpLq6oWGlmIBv8UoJ7MP0
VSv9y5KmiR+IIf7ntgfcejDx9FAiGDL1XRNpZFnnNMywmn7ous13vY95X8xI7OzdhiMwSbKZmafg
yETsau+aRevAT+A6kzFqjqJv7K8OCMgHRejvuz6cdxa1sX+Q+Ej9WkvyEKzPn56N06Appulnc6Wd
ixQEH9fQ+a6U/biH8ty0BSsipUtMWmuUu9m2I5OrMceib6qjVur2fWeZPwx3SZ9uf6qNV5nit8Q9
8F/0OFfetCto5ds2sVTWV4Z56i0jfCe0MEWYtF8awx9zpkjj1FXuHUFR4bbxLc8COIqMjsYx/65j
kNZKdbhdiAlG1U5OkGU0r9u446FmAPyDPen9qbOTNvFC/NJ9kVAYcun4fr79K7Y2W14KThH9Fcbn
ru/gVAazIzu3PuPCHYOOelzdJ46V176hVu3ptrGtQytpYP/Dak+x9toYekwMDwQ5qU7qEmYliGp4
ozV2p6YfhtS3Foi9drKrzfX9ZlIegd+qNlM0D043UzF0zaG7o5kxgTiInLeBFu/ReW6eJnrksJPC
x/iCJNmYKHBTdMZHw0kWH0i36vOkFN3RAnnAUGAn0qdgsptPihi1nbBryzZTBTSscDhUjVbLRNpj
LGschl8yyf7gEo/AXwg7tMuQzhFOf3hZwvx7HFbZzifd2l8OD08TwOiXEKpp6ZYBXQLTLxpbPduS
IbEqa+uBAYA9vqstUwbgN7wPafkLrF1hWrSNBTIMoux+FnZqPeZMHZ4ZKLB2FrV1Tp+x3oTqtBOe
b+5vh0YxrKTUnBJRHZyrP7Swlw4TxWplVkMIbuwft6/FiwECYmbww3KcG9cq9YFXhxTB3CRbUIGB
1D36nuH27qI6sV5NgV78cKuF8WpQ6RS9Y8WHXdV6l8/hBF91vCffsVH+4ZfgDqXUhVz8yh3E7gCX
ZUN86ZAteEqjzA9V6dqEPdrXir4okhQiflWbTQifIVKmrpqrHDJRwe2fDj58ZP0BBOqeIudG8IeL
pL9m8d1p4ssP9tsHCUrL6oOR5ztV+vHEDDD0qvDZei20eYdhmsN7d5nanerIxkN+ZXTlraqsHNrA
xigK9cOhtPX2HND42nkGts6aFK+DHoWvT0XremngL4J4HGPhx5X+CUp367x0DOqCqHnQArV4d/uo
yfLdKpyXJSapAIFByjvX1mZFH5kb0YSvBqXmqXGoe4zvjm9ibcgvoVpNxzCBKNWIqP2NQR4/3ja/
dYUhFWF0gxo68ymrg265yWAjGwe1YlxEftDGrdc3eniw4qg4/40pUNW0s4hb1lEEfBplCywByYQy
guXQihi8Kur6baKZe8H55ieUcA+JIwWItDqdVpBWeeIietOMMUImRai/rftRA83XZb6oyr9gWJaj
cf+ztzqYRmRV7dgi1OJWSnZaQLIfSOGWo6s4e+2BzaXBWcbAGnA6qmnX58Vx5hgqZyhMw3YMXlGn
yCYvqassBC9UD68tM54Of/7dKKY9D8nhgtboAAFIDKJU2DfzOrMPeR/rXi0bVC4g6NNtU1sX/HdT
q+9WQ03ZsyQkvpZReHA49sytFsMO7H7rylFgYgqFKrIE2l5vYdsOWpNwoXxDcdujEbkOpD2B5t5n
eqierYgAMKvc4FUZL9V33Z3avZbS5g/Aq/NiAteBinb1A4JgbiMagn7aZc7oJalpHIxhcH/lpakc
k4L7LoxBOSlKmPmaE6c7Pmfr0jPfwBQATylQydWbUpo9AP0eBdK46gs5+Vzlo+dEjvEBonMYL25/
1M3VUs4GzS3xV+vL2CQaI2EB1vRWA6IdjP3bhY6UH3VjfxFxnDPJq4QPdqWJ14s17fVqtgIxOgVM
OIGqoyC0OlNM5WlFb+HONTfKE08di6+9mii0s4PupI983HSoukOTt+2Ow9vMJ2SHksoXyRNMBdff
ebLhaG4m6I1dGPH+Gcypg4pOLS9OObiXWptYNNyDnix1HFoLDlSqKdVeN2PrTgF/o+IoZ1oYBbz+
EYbSZi48q2j32vbbOguU3AvhPt2DLm35JWb9VJqWksh2XXnPkr6khYAKs6W2/5pZq52iqkq8KTO7
I5WKvUmBzVU9PyTgA+jVrI9wkTlx0M1oHJgNJFwTnSexzHull62jKyMAam2uLJ+uXkfoLNx06kl8
az2cjIPSNTO0rmlsneZxaWKvbfWwOnLRHcsjRdZCv7ez6S9EPJ/Zc8Ezu3Tuaddef8IErO0Ya1Ta
Am0Jv6i8NN4wjsW9UtqZX4aT7U2ih83JKQ041rPyYlR9sDPEuvV9JVzxv79h7TTVpI7TFtHSeEZh
SVmi5kFrc/2S9lrqqehAX257ja0PjIeyJQmFpJldbb3oJwANISVjsyzHS2l1+sWN5/HDbStbnpBS
AzPX9Kaxs7qhY0TVkoYjigBLFf8TdLWZe06eDbHnDsGwN8uw5YoY15FMvZJ/Z80HoQFBm2GrJm8w
ksbyEsvV76sYRA0IWKMVXqfFyNsUoktCr2M85k9H22RWI4lLdMmkJIFx1+cIGMaQKW1DacEanVMF
9uzCYHSCivc07sgOyo1bh7UcS06r1IJASvHaVDrOoljo3fiLpeahp6WdC1xzZgobMPIxzpLIT+d8
Tzp80+pzZ1jSKL04NPPoJj1U7niFzp3uSpF+LMN5OatjnL9SxiJ/1XWm+hf1DIpwFIJ5XKT/u15p
aZKMPhfHonLqXzehCpB6iLvLENS7TnbrUsiAlrK7wWD7Gk9MbXNCh7RAbbpJylNZqenrUWPM9Pal
2DqmMmNDAxBVPIaerlc0ZI3ZazMdhogWyr8WJIqjD5n1eJ7jwvSh5Ynvu65ekMnLxp2Jt637iKtl
zop/uXirx9rs0XgAKYICYR8Nd22U6V7AbtyHTbjHIrRtCpQSEZCciFyt0tVq9CpDysBuXeXH2e6+
t1MwHONg3GsRbVginwTjBdMEL/HayTTjBAAsRegUbQETFqoiuB9Gx8o8U/R7Aiybtnh+KUIz6/mC
cqYNtQH2CGRlujlE0cjUlCNTXfPrKCW7vH1MNl4EhD4kht0BpQQG5PqYCDMJ0MahRhKWvfIr0e0U
wjI9+tY3tX2oa2gNbtvbKsrQ75IOVNIF0Su+Nmg7oWEWI5VDZAULcRpzRf1YE2V86RKjeOjCwBJ3
SVxlzmlyGvNtPy82gNNpnL90eZDvVUA27iLnhttIKsHjsa6AOIyaEDdTBOpNkTwN8DId21zov24v
eut7UuOX5IISPbVuLzYLiazeIH4057P7gCC5+y1Lkn8qJf/TwR0eB8AurIbDKL3Zanez0m2NJJ5M
33Gj5mI4tXgsQmIcoQ796c8XxSsk0XSobtI2vf6Qs0qdeQKxCMwdpHXoBtFd2jfMJkNctBO2bHwl
2bFgHFleCXBU16aEaJjTGUzDR8phYjogs8+xTX3j9oI24kTCMh4BelmU6NYsaGbvAC6RiCGSZSYF
q9I5zuNMsjOlgefAO/ePqwAlDVLrrgf39ufbiVyV1MaAO501rr5c49hZUFJz9bO8rd6CVR3RJOzH
o66NexHM1nZqeEz2EnAiExnX28mr1EEUQ9cJ1lzt4tRDf6zDXT2MbStAYqWEGeiMlZWgTuHOJlAg
RCiLC7GK/gDddna5/dE2rhb5N8zd0olBXrJ6AFK3E3lW02gJM6UDGjAwy1oN6uvBTr7/uSVQ8Hh/
3m2XUaTrXSvUpuyynK5W0ZrmG7WY9csk555SQevztqmtkwgWltEcSY6OYN+1qbwoaPK0hJiFlmme
EVYG/H9KdFEi+4uhZBEMoe2iXpp+is+D1RLo3ra/tamSL5y3m9Iwfd2VfSUBol8Qthe5UM/u1DyV
ZklNMzKW+dNtU1unBBsIUUBETllxVTlVgyLN8xoHbNZNe4BvcoZVv3b1bGdJW1v6ux39eklppY91
vJAjiLntv9qdEd8ts1P7mZ1kp9peuvOQV9YxgoXDm0aojm4vc3NHZRIkmS2pVqx2tEsqAZ0JL8Ay
FtkDKpzKBxsxBM8KtI9/bgmcvYwvEbzR1zNOE5o6s8q4ke/2aXopysZ9H7Wk73oQi509lXdrlR6w
HoOz6NLjJCa63tPJnZwya3nK07nKfrq9qd5bnZp+D0E63DPJkr+xJmP4iwtPt4LGrkvnwlqTC7Tg
Jxj/42zOSQrSvqNbMhRBd3GBIPi3t3JrfTw3suQiOb7W3fnJ0CD/NwbTb+JItw+xaEI/Muzg1HRW
9VjpufKvq6Z7pR4Zca13lXeOZhFAK+Q9VzeiYQZ4UKKIfid6DOe8pAlU2EvKhHBpHFu1aM63Vykf
lhf2JJ0Pkm/8sS6tKbHoZkHAjoC1bt0NTWR7+hQ0zAWG7bmcZt0ru6I5xlHX71yKrbvPIB6dEd4I
Ku+rTHZAm7teuHU+9uqDO01R7qluUe847i0zxLeyfkcRjj7y9TGtczOBo1/24tPc/F42tnaumKja
iVG2DgvBgxxYl6O463sHRVo4h0HHDTfrR8SCrXPV5srZrhToamktHJJA2WP53FwZLxFH1GH0f92M
6Sqj1c2YldEpzPxRbzooDN2ft8/H1sJ4h2x8F+0Knr7r7RtKJXLpLsFfoqu0Ycqx85h6bA8uLPJe
LNU7+jLud1zLxsrkuycRwIigOmsIiTJDVq/OClLgVt8Pnp2o1atmiqc/70ViRkKMif1BGa7WFkch
tAKQjCNd1yq/qtnKnrQKrojbO7i5GDrJYMHxJOAYrncwyg0aFalB6lgJ5SJCZZazoL25cwK3KtVM
YUM1I6u3YMxWq4HB340NzomvRvX7Qo+zS6EpP/J+il67cfSQAdV62zXDN9AL8cXKmz0Njo1HTmq6
SHC4LDCue0xaBVoiD5DrsrvQfVW0tVPhVGC7aLTJtHdOyKYxHYwWlCK8QeuWay165ndj2f8hp3pU
gw79bCunj6z2VTntfMFNY+won1CnXb72kUMbhjPgS5uZ/uoXHrL+sBC2+LD47qUBW2eFKSXWw7kE
QSRfh99a8iINk1SHP8eHt8X9gBh4aXqDsduwfjEpSKKIN2QYURbF5dTltZ1sVKnp1XwrtRldv5r1
6GGoivYYz/ZwyUqo4/1sXMi4bOpihzAc7Cfou6pTTM0+PEgFjc5LhZGE/u27svEaQYzBVaRAAPb3
WQ/kt/VrelsrS8/kj87z+i1tov7eHTKQzZ0yOu5rckRD82pDTeODSPOq3om8Nx5fcDA8Fc/FXbjK
rrelTOp6zFJ4ryitGa/zMe+BGcHolTRiOjVw4u6F2hveFXw+g+LgNamXrUNtLbYCJNdguuqsyLkr
u1I5z1bfHAQn7vMYFdNBh2b8L44zGbsEpxHIG+sSspqIFpVOwIZpK+ZP+jg5nqtl/becfOYvril1
aipzUDWbQKiuN7QB/JxZCqLrcCvQJQvQ6f431bO8OPd1o5qn26dn6/Ywlw0LDuVAWnar2zOY4ZyE
8BhT9NT09DFzqso6mTXz4zvnZNOQAz0awCJOydoh9M2wKCRQzI4t1Vu70Zx/aqM1/729mq3DCHMk
NX6mt182PcNOuE0Q4OJUasSvrCLVHoPMFoco1vvCG6d4L0nacnMm9UZZfpCzpquPFSBsBj+mLvzC
bcTJyIHXJWnXn/oiSHc2cNMUBR3JnStkeeD6XNCyHrQc9+c3otLvihxq1yEMg1PpRHs1PnlnVwEu
TFz/b2p1p43GxJfWuFRi9/TYCfoXYuq+dhb8g2jfud64MB0dmU3n5Yld7fRQtk4KID7BaYCnhVfx
eqFll1i6RRsM/nXTepcyiXLCrXR/nhURJ/EQyjomn1C6md/c5gSVpTUmYC7SOWwuczAPDHmjlDma
yrhzx16wF8mnA7ZDOVz3nNGuPl0SlmDp6xCBTLWcw4Nej8Fbly7udImDAHBAETBF5kVWCih0cOZA
92bEavwppMz8Rixh7BzyKS9rT8xC+wryfzrrRT3+HDtTKXd+7NbuQ2wLaID5J7Kq1bdvGXbKNORU
wKnm1dNcggUBDPwX4Bob/BVuTmb3zFFe734YVYGTap1gmEELjqhEfC/VWrmE2i5V79a1kaOTBJMg
laiiX1siSp8sBOYJ8RYUho4ib+LmkKlamfEa6+7OGO62NVILDVk1MrWVP9CHYqq0FDiAZtXRN5eq
4QWmBP1jGmRiB86z9Q6yKjixHJ04eR33qMxfRB2c4X7KxCmqQ7ruq9PSvpsa53G0x+leEZHy9Of+
lXeJAWMSDAlou95MbS4ik3kbrmbTRQ+TVdkenhZmodptVb9qhz3w3JZDpx1M5MXTC5JktZ9BP9Nj
LyeB7nqoHmJFc3/ATpAcB3gaPkelsddH2txUyW1LJQh+4HVxtBkaxZ1VGnFh1nVvMqOznjQl70/D
YmTiKOpYPXRBYuwB6TYv3W9mVw7CYgC2qyuuQzSq+qGJs4p+WbU3+7e9mTxVoGLoeKybArkhFD0K
Fx4r0g6SUEubqadFgFSYgImHA+kinFi3T8zWhYCThiq9TONwKNcnJm3SdgAMRGczMsWbds6NYzia
9uvUcfaUq7c2Ecgo0wPETbRwV6ZCVQ0GRIRgYO3jNPJyFbiX1+e18xftdkAENHzBxhA+rwd7Z/QS
Cy1nDL4dSmF7peiWU6CNdQVhSEHjI3Odo9vX3ZfbW7n1KiO2AIJPynK/oCDugf6EKZmWHzHxck6c
rvsOYyaQjSg2XlnIiZ0E8IqDzgwO47HmHmvvZgJkE1ZJFn9KKOukPHSo2/ORgb3rY28dmMMpH61o
UROvGjut8YXRi49AipTFM/sRfOYIgn70qt4xi4MYrLjxrJlWt6eoer7zmm/dW55YPJMM/+BLvj5m
CyMGtZPJOKzMjAcQ4OGJXDr1XUQjEm+xa803YqX8CxcM4x8czQxySVjqtVXm8oex7wg3E0OV9cbS
+JWkU/JKGdrlTRlTnKvcsdpZ6lY/GPcrCcEoXJANrF8011YsY0ZWPAIjdjKQmju0RRM9GmK2DxFo
468uqL6HgmfvCJ+sIGqAu8uBVnUnU9m6cHJgiUMBQMpchwq6HYlBhV0OPfUoOJNFhMdCNfYSzG0r
DOtDQU+x9UVha8oA+/YBx25ckjtDH7MHIXlCbl8u6WHXIS/vKKhQonkHFMj1p5wSxTAamTm4Y9ZS
jhHinExwbo+Jvtx1vV16ZQDlsUgq9Xzb8jP91QvTcuyKrAVQ3zqhtXvEts0KPnO7S/tH3VHUQ5Dl
86cwByl6VJgP789paugIWVnO+GDEnOtpkh88n6xHs9aSPaDu1m0iiSLBJoKhyicfkt9i4xLi6gXW
NZsoJph/GJOqx8DDnF7z9GqZgnugERMyB9qysxVbdkkOqZlS3qb7v7rFStGE6SSZYJu8jvO3tVt0
fq/YFkpFxhyiraz09iOlmW6PJnzTMAmHDiGMDNxWHQTCrNhqRxY8BoFrvc7M3D4PiS7a9/pU64/p
3CGyZtXGTqaz8TgyEyClDngdwZjLo//bPptVMyeMoYEAcMLsjT6L5N+2UT4v1lDsWNp4OyDTIkmV
PNNA0/RrS3NapnWsZZyx3hCPqArCR8cY6jfkxIz5AFWj+ap1Cu2jW6gZKHTF2nFaG6EHbvI/Ywkc
8TWb/Zw1oaIjUCT7s5C8KwMkB146udm3pUFUkcjKWX7u3CsZjK7uFTk5hBhIuEIivr5XTT5Dz9LA
iTq1VfSprQf9bI9p+MisjvgZp0iyzKKrShiHlR/GbHR+YCb6jovccCv8BpA7JlVQwoVVwNyKZIZB
ZaYMahfLmcwdJgKm1y4BDKOeEAzqMbtu56e0yZMdj7Z1uKBXpi5IBVbq515/cgQnBLBqTM95PL+v
u8r5xJyrc6ctrvPvzlbLv+vFVoO0ptchOzlrEA0SnEEaQYXiD26VvCEacH8FzRw7Xp4pi+s1tt2Z
TzEc2igZqElbHmO6S8Yha9Eu94ZGr/b2Xd6clz+ID0/9gDdy3T0WSh/lfRo7vhHYc+blTZc/UEHe
oxrcMkPNTKJC+Ac+rus9ri1Em8qYI6YFUVRCV1cCpauzJftwe4O3rg+bC/oLhAG55SrQkArNnWtk
+Ceojv6Ps+tYjlvXtl/EKgYwTclmt1rRspwnLMuWAYIIJBEYvv6t9p0ct1Tu8pvcyT3nQEQDGzus
QOsIbgYfQhO3lUWJAtEX+v7v6735XaBxQt4hA83tfPuipFdrUSCV7opVfQHiIPyZZ47Uf1/lPCih
I4Kp34lHCRwdkAxnl2Pgi0cjgkAHbk7y51XO9KCGOTxRsUZ3ZBjhXQGt6NJqS0m5VG2yzh/+/hec
f+fvv+B/uA3If74q9zDsiVE8l8EuWmZxs1gZXXOFfuHfVzn/9f63ygnLTjA+QET685QkHrxfPgkK
mzgq6whqHF+RNwnesHEIPgSR6uLd31c8v/u/V/zdIkc6g0Lv7Fy264CpNIiTkE6fyiPfurbWAHk3
DF2qC5H90lJnHwchk1mXoGE2k+4FevLK3g4tpH5jmrX/eCp/fxW4eqd0M4Zu61lEQ3c1LjhztDFL
ASx+ZMxTSMtLpcRbHwQcwUmf8CTkfd5ndSMpVcaQy+puKg+YQ/+gkvp9h7HOhcfhzZVOxBH0vzC0
PYdSTm2yJcnSgsm7dvSYgWX5HnxtqUGHhO3Av5+IBO8A6GxQeiTnEGqwqXi42CDYjVnodgz+j1dm
NUuTwYTyQlX01mcB3wK8P0LH6cD/edyJTAa2BpY1kO+WVxtNoPYTjZi2p8slf7e37i9CIiBmv0W1
z2dfYTbTSLuYNbFhtoENV3TQkRn3f9+7N1dBC+PkTQECw/nrpgvbFTmbWNOWmQWAZh7v+qnYLqxy
uij/fbJwuk9mp3iyodUFAsHZRfJLyebJDl2z4U7dWswS90kw580opTgU+ZK9++evwuwZwut4H+EY
fm4ny1uAiVuWMRyBPruKFXdPzKlLkeg8AcJX4RVGIx8z7pPd4NlhcLCTHtRSdgCYD7R2U+Lrggdm
1y0ha2ZK1D7mtGv6IqIXkApv7OcfK59FC9rLkXqWd002aQ0zLOXfKWPc0XTJSKtiWOyFBd84Jqgg
c5gAINtErD//1Dk2cUwR1kGpO5HBy/JI9MVx7yvMwmlHkUmiDwTaBc792TnhGkTtAl2GJujzcWd4
j95aPrWNRjipoUUYH71S9JBw8OOnksCRPe7n5u9n540rjuEAgP05sssTtPPPK17+Dx5E+yZWYVln
4TDtgj7oH1Grll/+fSlIQiMY44GG/9bZzygMUi94WfOmDeV0HJagq7Zo2GozFcWFd/qNs3pCK4A3
De4bkp7T//+fcgxjilhqJjAkwBDmOsfb+YihS3+weE4fxvCkl+216LDdUl9ii75xWrH2aZB46s++
UkdDiZBHNJV9E9Aga5Jt0RV6aFGdjHjF42H+1+oAu/nHeqeK+D/fOtJWrinBetGpfzQUmarLYDLX
mYsumeCdF9e/lwLKC/n/iTdwbmNfYHYXiqTkTbyx8Psi4Uq1EMEfx47kqhKQr/+GBFse/h/nJjtF
1JOsJR7zPz/Q4dKnvMDEZ0zh84l/TlzB4Sy6LkfHjv++FIIoaMXRiTF5TsoMzQnzP5b47UC737WU
d5/iYBoPE4rMC0u9tZdIfpKT9Aiknc7raD1JMRlY5DToaqsqLka9pyHGP1CXIQ/b3OsDyH7kQt71
1tn876KnaPCfs5Jj7htg/IF7kYfDdWZpVA+d0Nfaue668PaS3OmbH4kACnoNAG3o5f+5HmHGsr5l
oiGLvpNyxqPu2AH5V3ZodRnXuiwuJRJvfSIeKUDHT28GpIH+XJJ3TguZz13jAG/rKiW2tnboRdHa
dyw9xpst/j0hg0QPzDEAiTiRXM7CeNaHNCjjtWusMq7xEzrWQZnbW+vSn/9+PFGbQyT+d5V6jo0P
uIaHZht2TRhv6RVHpQ6NTiijDDq4RP1+611A/w79cEyYXvuFxq6dfD6aroESLn1IqRJHWB6vV6tP
LllVvX5tTxjYHDP18OS3d860dLyAh9OW8wbDAPUOfQB9S+x4CdD8+lxg1xKo0GOcBNnjc50QwFd9
67ZWQS4h3U3h7PZZ4Ur4wYfP49pd0qF7XRCf8O6n/hj0Ik+AxD9PoYk24BEHQOlzxeRh3EDpGmjw
kLp+rHLm5ytTWlFhNNkeErJcUqh6fe0A+YAyBFDNALO86kYyB+xWtFjT9G2bVqL06zUa7fqJlM5W
bTYauHyW0+O/Hs4SrTlItAPwhBnKeZeq6HlOVAE9CpQ/vu57qBEAIQ4JZ/vPxBcIumJwhgII60EU
oTwLY0tbMh+UXjYAeAEhy0G6bCtqVKkrEHn5BWzp62QCq/22LEfegNXO3h/8UqzPpl40a5uM1zNs
EndbS3Ud5zC5k4V6L9skObJ8ufr7hr61Ltqdp7YnYC2AIfx5htQkIfAQwzUt4TK/86HgD3OGmS+d
gycmY3tQPMYHrzjKf1/49d0vIU15smgHje6kBfjnwl04bR4bKxo6TfMx8v12jHPneFUUIrw0enrz
K4FBOA1D0aHKTzfpP0+STRbAWc0iGgN7b7hruMhUuZHhvnfrQz/O4wdVyrXufXZJgeGtz4QU1//G
RHijzn5XsvgYdhFB3wxpiFRQ+uQwtttyVFMoLxyhN5eCiXgOuMXvAHT2kTxFFO3MaUeLBM4tTjVp
MNEHMg6X5Jje2k9MXDAZAPMZLdzzyDPyUvBACxRibVTpIjOHIfC6MW0cffLJEB/WOHU72JdfYqeg
3DxVC2eVL5JeFNgYgiGNOleeMn42tG8XNGsxOPVJhbIjotU8ADRTGRZJ+821YcvqNllWBCGchnHn
6KjJLlh4vKOY+S9VYrclq0YejE8R/DPaimfJCFW/eSZHGbhsrFU7iqHKYTj/awrw/kKOjtDnNe8K
VeflUsrK6HIEwanEEKYaSG6BvgSQb67XDnisXSxZh3U6tsxXMN5WA1JLm3zzoh/lcfFtMe9i6xJb
uwH/JBbqA1huSbjqVvM09Fch8F2mlgONv3Qj19POWrbeZ91E+cFRF3xL17S8UhntTRUtXVccKL66
gXAnKWoLln1coxPFTENOsWVXAmi4GwIOVQz8wREs7rCFx9BoKqsRatxtNZdoHFfGtwR6joz84n1H
p1r5PnnJZ5CBjr3U9qElAGTsCFmTD7nkPIRUMp/hS+ZR5FWrRrvyAGlG8eRp5GEelofdzVZ0EdmT
ODA/4APYn3p/Vlw7bnNyM4xFx6o5zvxctyTwx35Ixui+WLPwts/COblhEJD9hNw/fvRbN39XshNf
QZabvsPtDWYCohPTNxpEvbzm4Uy6nVLM/IwCGF7VYSfUzSpaPBXhhGLCROH6gIdlGg7Ojewdh/o/
BdVPls8DfEPDHbFdJmofe+hI+lEFaRVqB0DIJqfgxxig6VH51kzrTblOyVAHLozf2WSOCRQiWjHX
Vrgkb5YkVzCmAFwQ8E6yAJ9vUpEUFcS77aeImfY+Wnvb7aaB2C+cBcvJkrXPaV0sXtyNqEReYo5k
r+oGGFdDIqHrn0M3s74e9ZIkd7EDhr0SVKihSoteuR0UMeRnP5Wtrtdy89eToXbYDVLqo09URoCh
aIeuGjanPgpPw7EyY7vYGlIe2H0qoG8JU+yQvBDkYLCyE1s4VZmjy+cMNNP2WmKxH7B2T2TtJIX/
HaphPPo5dPae55VuNz1EyX+CfYrHqi8B2W2k5Ggj9CCY9U2SO/3OlEmQVyYsp7CimWV7g052XvE2
db8gdNF+KZekAOt4c8E+Ht36eYrF1tWBVpnBnrQhElAgQ4DTAAkI20q7tc4HUdLKuaAzEHeH1CGU
T2XU7dfQK11LEveyVrLQ6yMEm7asETPNJJRndXY7iRlGDyQIwu90DhVsnwBkOc5J3OO1G/r+hx+B
OKxWKYMblnj63JbB+gR9FXRNCF/WqO6hTHTHo23SddIXHfkR5l2Zv1t7vzUD2ux+R/LRzlVEhmWs
t3ZLuALlTEPufoVRMMOvgaK6VtTDmc05CN/dbfj3vpIhiMhjGy8JeB3GdogNNofw+9HH0cCeWGBG
ZisYqKffpbN5vh/yTOhfcLKD4+yUbDZsBqTwDy7iLlQ1EawlNf6IVl/jmkx91eWWzfe0jzZfwaxt
vs2nPoCq0qDhfAljiol/SQMC368lUmqupzzIj1TKyVcuCo2pwaNuzQe/kGQ96Im6vpqDLX0BepHe
ESYyllQAd6zvwHiGYtM4G9yxYpgXcAxyIfvvpe2A7ZFx5/gDKE+qmCo95ix6D4n53tRbxruPg4uC
sspJ53sAliLvIHAB6jAGgcEM306zWL1jVCRJVaxs7Q5l4t3nNKVtVuU9LcAc3gIkanjac7aXEIOL
9tsGdYL9Gmkd365Jx+WL3yLaPiUTU+a9bjV5gsQfXoeqJFbfpzyOuztb9LP7KYI2UjcFWlvsPg8X
EX+xlMfFXeGHPtqhhxa8HwY2CAQESjL4jZpEQEt8iZOarD3vDgam0C+lyN1tOvezhaoVYsw+H1Kf
X5W5HpG9d46NoH2MeqtVxjP8iF1gQEvOZntIWDvzPXgSndnJNncvLOrC5G7OpPy1gJ62wfUdiMC6
b5WL77jcxMchWGx7ndEhBPkk64r3uQsj2WBcJiFUTZz+lblcZfAFZOvHwDovaoecr7tltluyfYm/
J9ltrgSGhqzRQK/DrPUFhKpQ716JgGzzDVAICJYbNeYmIV1Kv6/Wa76bVLptOyLEMFShNX383pxU
E9/hAI59DdcQEYy1DHHc7nMkXPoARdt4+ixWEZeHbOizEWQQkthqAtMpf2+jOAjHOjNOArwO241l
5+dV55CV6qfV7AU+ZrwbDIVRa9i53sraWzMnVTe57AYNUQhEln7Ly30XyhVhM1hcVPMAb0e+x/x1
WB7HFWJNsIBNJxy5eG2LRrs0+SjycJ5u42XaaF/FCQ8/Z3Tc+E6RrIPt14RWg7+lbQDppToYt3xb
au5KsyEXKRjeTlDkBxnACBvEgpI2bcSW8leUCBY+CBGF/jMo55Q1UFBtx/2CwWKa7DMA9Yv9ZLJZ
nKxTs6lJ1iKIK2OBV8wh5hGt45eQbvMWVAxGef0+MIF3y70iINYcLOf9UBG4QfMXpIgxqfAqb/Pz
CGzQeIBV0mw/ZEE4rbUZRobgSIYt2s250vBwZluP9y6BcjpufqSTPS9cPsJIcpoGGFrA3brKt3wI
v5VdwXUFmmaW1DNbhhI9+jxWNYKYmitaJMtQL8uCu7xgnp7XYdwjENgQEAPgLIFkv7XAL8jd6lv2
4Hwm14a5dmV3MUxkbqZACA7lhFHcRmUfyCsJQZiwjmZBnz3HT1l3YdEL4DBg11fzDtLPjRXWATcQ
tOm6Y06WyzWg7tFUbTGdt3oRi/myap88eLWW8POd8gX9GtW5sGpDOh/RuEFOY/rOIsb52H52npVu
VyC5Siq+2PVBeZsGKDVDiGKsiKyfyhmWFJVgvXiIcobIK8GBZLABwdtRpY7E3bsutChkIgIiW9VT
25VgkUYuhYdEYWNSTyTe5N4C499DxHpW8X6FND5IX6qf4DiRrOuDWdSUYHzvuq7SLFsI4BBWeOBv
0RCoQBr19J52JWU/jeR2EbX2bQ9HZbTfVJ2KAulvxCX0o3AvCr4Xekmhi1ukhhwNYUl8JRQon1ep
iexwoEFr8bfD+EyuvF4mWWYfxmHNxh7pjzNtCYL0CEcKwlNV3o1EC3s3cEYc/rZhLuMqzreVFNVK
8mD8guR0HD7n46Dbh1aWFKEwRNY+A86Z9m648XO8oWcdL9ZeRW0m7ykA3XSXjz2zR9IWhk47/E/Q
gQ1IZYoWtzJ+56eMqiYLAPCCMUeBzAwxQpKKThFG5Uu6wZ9kLSV11eLh4HF1khwNduUqkvk9gOHk
Y4T/2nbY4BxGqyWIp6mRuAfDPg7X4rvOtqGtQDPQ+dVoKCShUTiCG5aUyCBvZlKaD/mGfmZDciDm
d1RRCeJaauz0MFgBvOSS5b+9pG0W7nKECVbBhckgIAV2Le+WjgW8Ynhh/C6a2u5HuuTFivvC02/x
3KZjPeclfTRITeLdSeUGBjIhX6tVlPAVQDHD7G7rItA9rCDmFuevDTC34RCvKDGJeDBJqZcDxDMA
5iwY6SE6bONfW88BxxswFX3fkXn5amfJ7+F0gn5w1xeruO0HQZCGjC1NK13ObrxioaGwOtfAGMYt
ayGPHPUJa1bMVkRTDj76mPYsnypLVvgtTl6oBzHFZq4DQaayhr12/G5c4L9d8Q1ezQcUXOPPbbPy
pnRFMVwtUsxfApjt3fG15ARXDnZOSCIi/BuZL1dz1fX53vRJ8KCIcgjELCmODtDKnz3AqeqxmF38
gIOZTKgZKJQe0MJhyPREfw1wQ/uRyECaqkch8b7tW4q8vpv0B3wWYTc5g15PhRcxfFhggBLVKojs
XZkBtYi812ztTaYX8tmESGbxKe1qr/ia6WRnknRGEirZ9hmUO9z4pHQrOaAamNrjWED1tVokfp9d
odvpga/jlFe949ShD+ax2yGevJtwjsMfitAezy3o3c8O7+PPQNNCH1Zb8rvFjnjgCufDrhIe4afB
VSBf4EBlFTRkQg9qj01TUXelntNq7bg74NLZrYpoFx0LiBKjZzQXdL+1iQCHfAl9XCcEkNSmT3x0
qzuc0Qrt2FZW3IhN1mjBtuqqnAlRO2x0ljVpzINrlBUB3Wd6yn4wF8CFbvOT7FA9b6LHCwMsYg3r
o9LcIyEDWY4qk0Z7gxeg2KGmYy921QuQVF5wdejTvn22m+MoGRxP0gZu0hlMkmIY6SWoail86Fk8
VSUI6etTYooIaSfUCG+G2OC/DU/GUFQ4Ciqr+20Vhw2i2qBBdeB9v3c+Cn8AY5a5mo55r/YyBSYU
r/NAOe5vlxm8C1n0o89LQcF2j5Dr922mIpTvKXATGl3KpbaZiMWOgyfQV5Fm3VyxRXlSCw0XXLSK
PFqq2TzDPjlQBCbxo8m+e+ampcGzTQ0eZjFGFSSqRnLQIKT1jVpG7huX5uo4dBq6foHy7YofGE2V
K8YzzatommCglBHKpvulFcO9DEVuKzoMZXEHEWtx5YVMPoMS1bpKz0abaqNl8sSZDQf0drptx8Tp
bUhcDFhmGE7I7mOOLli9uNy9z4iJWeUyRvi1GjFJrDJOyAegziBpaAZeft6QRt7yiUbfQiOgm7J1
2XR6U7dxqKGjkjzGCiyQd1xlw3dOAqH2G5Lbl2XDY1wL/Im/NFDBiCQg2N7NEqOlCsmi7a7WWDvs
ZxJ0uoJQSWyxt2mKBCKdtruU5htOaUeQtqgt+4aJv6fXwihg1bK5IL6G+laK0RhJZQ7d3QW2Vhx8
BrxjGWRa752a1xwdHHRYHrY86V0F8Lt5jOFluO3ncNEvsl9A0CvSpURKtbQQU1DwMnk+VSd44RC2
5z1KX/8Tr0HU7YJUdfA5EA67khVLt0/hFvh9W6BeupNUB+UNsSx+AAQxelJDGbI69Ks7Yn7JUEHl
OX+Exv8KX8M4gyE9QKLQqIVwnfkYtaR7jsGPfLGLLTGJbgd9WGyCtwrlG8pygkoYCpemHK/7YvOm
sqrg8ETTg2gR1KP1BQ9Aoet+cvO3RIcn2ezOUYx4bV88yCIEnwSuxfKHJjOUB4kszYgGyNbyKqNw
VGk3HUfVsmyJrAK9juEhEUgIKuzx9H0IuXIV95lbkN4W+kNeaHubwtNaVwrH4WHSXHzu1jV+wVCr
vUI6G8zV0kqOBMRkx37exi+zh5d5NYwlGgYqGSVa5EB3Yk6bW0jowjE7urad6LpDIiECi44ButpV
IKNFHZaSItbxGerjxwxsjKHGKGhkjbYhqoJQ6vjeynwNKsucn/DhJLrCZii6MxBqh8MKbuhTxsIU
z6xMxn5HV1g+1QDGwFtxSe3wjOZLHiIhoct7zmms9mwmcK7mcxb+TDHIphUbuAA3uxDmWY6QUqiG
aUL9ukxLcT9Nk07rUvLoKQnC6Fsp2BzVi53iH1aU+pHj1G91Osb+uljpkJ+EbyMAs6CbEKMdmerr
CZBiOKRxS/ZsRY1brUji56qPiiVr8qGdA2Rps1wRoYbuSwo0yOexjPovhodoQ5hwpenetsP8bDzT
70sOZltlyszEu3RIs68tW8D8gkMhzmlLk/C5I31yOwP1NtchC6IBTBZPfxazRlLoUEchGMRp+DVL
2ICeFvUU+dM8mtusi3SAor3fbuM131gNBT3AsOJSZx8iw8kx7n3/RaUT1Q0zafaCnGvFbQzG7MmA
MTnAjm7tP6Nry58xboZpIY5nepzb3Ha1BIUMZsjg1zB4hjuAusDM0M9rBBPhqsdGzxUE9Vm679FT
0xUewIFe0UFHyKFaiUJuMIs/yDaWXaNFSq7GvKNhJXoN6bipcAE0UtvpFLeBGH6AurZS1QZ66M+F
jebF65GbShUF5NcSiwZ5nZOYvt9QmIh6NeP4I4SgpWhwrtKXFcH5E3Fef8JHxGhFdCnyCMjKIIwK
MQ5TnXd9MDdbElkc7pzDJ62fTFigI4EJXRXEpQ9gdZWNpwexGI6DnxELZpd0D2VAOauz3M673nvX
1p50eIpmlEUvEQRXV1BJVHqUTgLdjGKHfLIcOJ37tEd5WOPZtpCLNFZOu9UysdQSwSc/hl23xO/K
aBPrKSsE6QN6i8UKnE+BoJk41hVXE1q8KPJ0Rth1gpajaCzj4npIFu/3MgxsWUUyTJfaZX6I6iIM
BowrwKj2VWyy/DvAFhOaIiBwIfPEH3UoIvSVDyWP5qSmGGbMFfLB/kYkbRLcJRw1P3QEy2CoCgvt
+KqkKRkPOe/aruqkT9EIN3x8mj00JnZOQ++7srJ07AENe/rNxiyGSj/E7d5ZmUa2yjaVPcydS+f3
eTDzn1Fh2m7PThOziuKtL0ES0GSqNzi5H6xxXDTj6uXTBBciVBhLjjy+RcIxAY2TlXe6XBUEg6yd
73kC9d1DB+QVch6RAh7VBwmIWWjMEaAqo257H6sZsnCwkONfkQSh+AvaIV9vbImGTJVTaZ4gyIK6
xYoldzs+cH2kKtFfu4K0H926zNmpg6yHG4spRFHPHBVNvUHS6zpXsMLF5RgxAitVCX/7BQmaPCwy
LSDKi4bdV4E+yCMNckhxjHjtS3zukIpdOEeRA2eudXc0WXJxs6IHE1WkHdBoU0UafF1QXjywLbUf
Rr/27zTE2RCdC118wIXCrzMUbX+jcT3HirKo4Nc5GldTHZZB0B37mCbA49pBnaqLzOOfDPwNJFMp
3nZB0My2BJUhQSnBPXK5FTZBMCQrIGRSk7AbOISLeHog1MfLQageWynzTD8ifKh3WomF41kIZraD
XmfUJOmoEjS1fHSHJM7jKrGIp8XtNKBhejuhcruGpweFnA6cvB7TOVq/OeVsd11ayIrvqDPxFQRF
WV7PGFwMtW7T4iUY0+iBItbgCg/U9o3Il/LjMMoITdlO5V/XdgSycC5tgfPVuvypNxNEBts+S3ml
5ASicld2va+KfsjZoZtj2CKGBboCuF8QdWlGBaVCNPdStIaSKXfmlMwWB6HRy9stfIw+OELEx5Q6
cj+PIfSIkilEGxgy5Cu4mOgSQmNF8aEuXVCmlS0Z+zJZ15or4F/pY4cx5Y+160GAQGMJZRH8rkO5
L6ZWhE2myvRBWYe7wRbcKjz1ZEGXExlnuPMZGx5zjMJ+kXj0vEJ/BpkJpWi6VgWVACOIjabP0Jvn
z1CJAbRxG7i7otui+lutHOrNGG8ACpgsX67Rh5NpNdHcdI8qMTikqZr0BWTpa9AEwL8n0ARmiQC0
nrMV2nCcRj1mGEE7gtwLPoz7ITRRvUmWfuDULB//Pnl+AxKJBclvnk+Sgepyhrw0woLXF4eiyTu1
3ietgWexGRHLzFpCPL5HUw2lxVFCz2nHAl/uneTBhfH3K1om4AXgKELMDAB1gBmKMwgRDrtlqJMk
0NztdLPhjDy50vY/4aaRw/534kglGeypu8pvDO8P0ueR7tJobq/B0kS79u+b8hofA9488FMnQWv8
DucmDBZmlJKNVDQxbdUtCnn9YUxkd0Hv4K2fGj5fGBujaAEb+mznt1UVPfWhbAQq4CswCvU+x7Bm
L4A+3JlMhf/8VYD8gPUK7THoD7yS0GWYio6ClqophQe5mw3zDeYe4YXB+xtIGBC84UMHBQD8oq/4
j9JuSbFI2YRmQiCQuXjR2zh9SNtsqcdt7eopGJenv/9gb0z7IS0UQlz5RAkA5fDPaT8a1DMAU4Vs
NjbOtS6W5IqUut0bptUFFOGbF+ZEc4XmGCAbr5gHgSiyDbB51RBGPw1O+0Pivakx24OgdJy1VzEU
Ofc6i8wnnWzQyxCx/ldBoNN9+e/fcHZfaBzQZLYlvnfhIQb1TqhbFoj4AsDoDWQDjglQhCkQBpBy
O4EP/oMUCXPh+xVtkQZrZRVqARDQU+gG7+zmyTPmM8gSeO/ZV6Bpsgv7/NbtwA6fJAJOokfnZtI5
xLERlbhqlCDutgMLvR5WNgFPMAzfbICZ8t+P0JvrgcYEuV0gw5NzpfBuAGk8EJNqplCsDbr2cw2r
umz/m3vvhL0kPfZKEuD3b5gCcAGISo4AfApC/9ncPM1oCAlA1bRSDFCzXrFSreO0vYXzCr+flsS+
NwYTO0U1AVocdhNN0gdbVsXEFw3VMr0GTy/+/Pd9eB37cLRyOFvAWgw/eXx2tJxKE+jZd6qBZVT/
LXD99j1ol0uiHW/uNkQtANkGZAal+Z8fz9xiUQjGwJNtaAV0ZaAf+mjGsBrF3t2E3OJC7HsjKoEt
fPK0AbIL7eIz5BHLxjH1JJcg2UflMXYOdpVMpeigAe0FOb/0ccsn7S/gVF99JRwlQHrBEYadBayX
z5BW29hHBBmsaowa2pc85f0nUKHW+yFatuNKxHCJ7/86OP1eMYcoKBDVUHU9C4RMLuUEtxXd5Knl
R4w4yAciSrTRig2SsgB210rgeK+rRQsvyoGqkEDC/P0EvYoap78hgdAWcLNARJ7jrO3kCedrgIMd
5lnF1q247uFlsLMevXclaLwvwqGo+SjcBSuIt/YbbBxsOfRu8AecnSqM1BIozIAi26pUXDk70gbY
FFMN6zw3HJ4bzd+/9M31ToqGwApCTOI8d8ITusIrROoGIv78e8FOuqg56qpnKEdAyyHeJnshKr46
x9hbCM6h3QtdGFCQzrBmiywxEAS0G3Qqv1VwMjQPngGv0gVE3gDtkN8DUpFfCAmvXtfTosC+n4SE
gLAtzxbtnFfF6Ihu3FCoqiyB79aYYgIhKNjh7zv61ved3m+scoIwlGc3BvOLmGBiopouD8VYpYEc
5RVsyqOiSrbQHlA+9N8UNvfCur8vxh84OnwjhGGAm8dFhUP42dHRHtgSIISGJgBb7L1FGYvWWOmz
WvA52cAF7c0ntPx4Mw60+AwkskL971t6ywDJwniCog6CSk/xxFjUFpWIMfz8f0QT8KNOmSJGEoAa
/xkzkYEmnmWtbooBEvcBemoNEMfDoSjRAWLb6i/oHrx1utFWBcr+pB+FJ/HP9Wg5WklmKPMM87jW
6SrYfgkYuSHC9Q2j/BIb9pWYB1RIkddg96GxmkLR6WzBIZOYiko7NO1M0H0O2+0dkgu63LTQKHvI
12yzzbSy5KsN4vyeh0q+y2I/taCob+RxMIC7//uWR/AqRT5wYmNCIPvPLfB2GL1R7dBQgeSyNHq4
kmpgjVQi2udTdkmK/42bFkEdFVqZBIITcH75cz10LhJFwxlbzpPuyk32OV0z2hS5/1fbROw1VjrJ
5kJXDySAs5U20kKNLMbkhCNbNlUWdslLyYAS+j/mzmS5biTN0q9SFntEYx7aKmuB4Q6cZ5HcwCSS
gmMeHPPT9wdlVJdIqYKdtWqzXKSCvMQF4HC4//853/n75/nXd8E2flyE4xvhkW3BhxOa3A5QcN5G
edWoO0Q/lQ/anSjutZh8w0Kr0caOcWTL0O3+/si/7ik3gwiyXGYSPGHqxwUkmU5e7UxGGxl0JdlE
5+gzHEeEPYimMWoG0z72NZAYXbDOMXuvuRTtIB/ZIk1vf/9Vfr2rGvEzSNnxRfMk6dvPf1rp5ROb
SRVtRrRqbnwgXWb+7mHTuZp6q/0MZf3bYzmUDyyNuj/Zfe+PRf/RRfnMsdxW7f1iNtTdD8jNvCx5
9K+fFk5KFotwoFkwf5irSUhs6tW12khdJIHnjlEc9bi8z7U2+2R2/mVNyq3khBxIUSpk148zER0T
A7mrx62c81X61IZRiQqZNJ+FwG5f+f1bYDsQlw5ZPNv+j1tyLGLtZA5ZFw3d8iB7+07B9xCuYyYj
y27mcDUoQjmbDqFV2vyTEfu7W8cpUgABQY7t7cOGQNbIjcTKWU5K4e06GjVHhEnpIe/W5pND/fqa
BfhMG4vngq0dK+P3owS/gdaglOkiJ7P6XdGo9tXCyilSnbhBY8MeyaLj5nWfVDx++0z+fNwPy3Dd
boWauxy3xpZDt3hMjmXpaju9Iqa+slL0qJrTHQni9XjD9N3tanbu18rG/PjJxPSbi81GjzoRa0Kq
IR+9M6uZdKXISRqY28EO0KKrJ07ZiLDtvM/8cb8ZvQxZhq9G3AG39sPFLhNLCjboXbTQWw2pOfWn
NaXu53/5adyYC6CQDA5E4eX9LbVpw/B+bLtIkbLaN+Miogp7vz9X2mcA0l8XBjiK2dGwe8M7xhT7
/lC16mmJ2+o8JW3RRW6R0miRRvU281D57ryWn2Gdf3vADUvMOei4jD+8hoU7a2hDHNB8BpBFEvvS
sMitV5QF+A6svPjk6fjd2GDyJAbc3WikH7Mz437rA8CCg4yQGEFaWSpVj0IF9bSIT56I340NC4Au
HkPeDsZH1xoKamcuvE5GHVf7WptgSoWeDV/gk/3v747Dqpp9A6wWom0/zC3LkDYiz5MuEr0LYDHu
L7CAdId/fQjC/9LY+1kb1+7DQQY2tAo5sV00Ca8Ma1oGu8QZ1tCqeM7//lC/mcBIUYCY5LG04MQ+
TCRSs/qxmxsZlabB1s4TyS5OJXqXMZ3PCyAkwZCOzSevod+MCw66FRhRyrJJ2X7+03u8VnLRjNkk
I61k5+51U3fAoHLVLFL7nxzJUV2Y9ExSRHa/P5KGn7CaPAD5bqaOJ1PuciS8wsHktp/tKn4zMriM
8ICcDUiAlfD9oeiNVhsYU0bFMrVX9KIc3+yt8ZNx/psnmNeaxsKEsqln/aA8/3Tp7Ir073k1GedF
vkSZqMWhog8XJjYtQGrJ/4Nl0Mau4vJhBUXjs61LfzqeHktDK5ahj2qBzXtQybttK5aBWSnmfxYd
/tfL/L+Tt/rqn8sD+R//zr9f6mahKy76D//8j8vmrbrtu7e3/vxr8+/bR//vr77/4H+cpy9dLevv
/cffevch/v5fxw+/9l/f/SOq+rRfroe3brl5kxQefxyAb7r95v/rD//t7cdfuVuat3/88VIPFSnE
N29JWld//PWj4+s//vhR8P1fP//9v3548bXkc+dfi/7rL7//9lX2fNT8E2Mx/SsT6qTO6GLYTW9/
/YQZFZqdvhVNNNYgf/wbuVC9+Mcfhv0n656tLsqinRLS5vuUNRBQfmT9ScVjS8QgHGkbp+4f//m9
3t2h/7pj/1YN5VWdVr38xx8civv/00IPoB27Arib9JvoiUAtfD8+1CkplQRJqE+104dQQ3nVDHGB
YTcYrit60enytTeMK634uoord7gf6n2vIyRaxLU6ZPSCUXVnZyXtVEhKU5z7tTx06gMz/MHIVcpq
WoTLjoixAmj/wdWuV72nR/C4Nud2mgXboafmjqZwr+XBeKo0L7UIPSXSlkNyb8/XarF3uru6DMsR
MOlcHXscIwbScx33Rx2HdX1Y2wKLwN6OUZ+J7qTmPzmFGtrp0SUtBPGjr7YZyv+3Aj5eZxG5LK8a
WrQ9zqb6yt6U0G13O1ZZmDffVwSUsfe44PgAB/tNi5fLXl2OiKd9dDT+BIfIMs5z+q6p0qHtfHTz
bxjMUWchIkmxTrDUsLfEdGpDk8c2HYlz/qI3zVlt3aqxvhfjV1JGHyw3ieZ42lkLC3lQyocyfvDG
aoerYgdA5DRB8+QYyU6btaNSj1zEfjdp465G/dkraZg7zWGqF6Bj3+ep3I84h5zrJX022+MoZt+s
n4bkVLSpbxEnoOb0C7qLMm0DYzMdxH0wxS+l7peoZSwU3+qbtr64K8v8rxqayb4zmNuHQCzfrJX6
TpJeETR5h+ktyp0Dip+oy/O9KhesfI9qSg0X98bQTJFiKiCh+/OYRlChQVoQkUAwO2uhVxVBsub7
MRku54pLblIXlPMuN7RgEMZ+wRfY2EPUNWPkzM0F4Ss+rXxNryO1mCIhJFpgPdBcOBXtV6qnm4LK
nwiFVU+nUZygQNxnKxTbIQvHJT1tYGCv9a3R+nP2WmF+bLOERK8JN99xdk2/657VOQ31usAMuvio
KtBi2txfYz9LxrdVRBXmO1RRyOsRyybyiJ9VqVWUPNXenJwzuxxPHawAgPeDpkr3q4vg2wqw+iUo
RSu9OEnsh3F8atYGhOF5IXEXCL4DT8J2xMR6RsMf1CgMyuopxzsmZ0aqQQzrizNPEVpaBDMz8em4
n9mM4DIJR/R0q8h96P6BZSo7+tM7M10PFd6v0pv49kmwanMIax8+90uZp4cKIh5r3yUsqiRAVbtr
Zw3R6owPTQ8K58ruOHH1bNRum3y+LD9Dd/+oLvwywWzdVlZw4Iw+diR5I+ke7qHB14vvgE3wV9/n
E/cyLnf2FK76VYJdy1O0cO3cM7PNjgvNCW0E/LXOOyWe9nUR72a72SEH342J7SfmVRmLHRkJfMwJ
Gu1bNd+shb/SjXsTehakfEZrAw0FqrkgjKl3U1b4Xe75+nhai5u13dWOEpS6CBYXhcyU+47xvKTI
HWffVR/owUQ6T7NN82V0ecZb313PbPNVwMnOKuXUlqdtWYeFPGbiq+H5EtXbmO+V6a7gS1SuRGMK
MNm+lOKm7KkYzp+sij62zP45a/90UbdVxk9v9YFkFRKKuKh4utQ+vwIRFYoGSwb9qbJ6XhBsVeoj
MtDV3WsLGy70J3+/7vwR9PTxvpp0tSkSUaHjLfX+K1SjoriohgZ0i05k2Jm/iCCfw0ReFSLM7G+r
4WNUXoUTWV2kuoGl31BoqpTH1jnOcZTXl0wVqv6gpmc89cpynK3TBK0MVlG01ap9aNSByfRfK+Vu
F45tGug/Z/vmYFref2uNEZNqXoES3Ps29EU4qHawOmdLvn5yfT7U+/46EDqOjZ5q0jJ9fyCs2MWg
wsLAOhagIXcRvW9O3j3Ku6T97Fg/cm/e3QzqThTDWUdsFXHt44ZjclVsK7EYqMac4U+6cWLtmMrp
kJT1YcRzuqnTK0/4WmY8TjgSqfTuNeuY15GFWSWfzgvHQWW8oqpfsntXYlBiM5lkFfrn8guQmTDh
PS8wvPtqiT+ovs2SMpyMB8HDO6X9q0K/mPkfkVd7TEcVKTSz+dD4TXIxyRfNTPe9tVzhKpPudD7b
3cl8aarXrTtEBiK0ZLnuhOY7GvGZ9vcFqGtnwEfhwUTm5rtZ548LtsHVC7y4eR5R4dTqfDbjSTY1
ppJpjpyuOOjJQ4GjDMfksSEyUhFEgRTAy7+XCq5TedKJvSudgFGBv3imC3ehoWVEPp+UJNJoGmsV
3XfbjnCGO7U4pi4+6v7gVNc1MnrDaXZTiqfewTnAZXCexqTbTc0XxXrYXsO4ZffW8oXOh2/QJIjL
9YDiGDnnLcrAAD0mKt/zacaCtLxqmNjJQLVX/ATK3ZIh5CteF7c8QQIDLOVkGUY/97672iuoYd9Q
I6VNEd5/hUUbCOfS0W6y8nLsD4N6zPubkTeHTQ+sVb4k+RiquIp5A5T1l37wwta1AiSLALCbQOpn
EwT7LA8UIgRLtL2FOyAFW/arsYQoxAIEc5HJoq2nUZnMoaxnZs/FV+wpwD7U0lXobM+HkYD+zDj2
a3nnFv1eJPiVipQky3Ei2NU8zPjtZZ8FWX1YOHkD86HHq20dBobUi97y3Bfa6apFtWYEXnoQ3T4p
dJIatb2zvGQCLQULHoPnpNaZ73n3kcxlJWdodsLaFJHJ2ozDVcKOvM48ZiOq+O4hd9aTyT7R5b4y
9lJYflXnEGceNNiYI/4lx77qoSjQ/z1sr1QDqWY5ZyHOvD3M8INKYGRR2IFnX1jpazzE13MexYXF
M9PvGXo7Nd+V+qOLJ0m3+NiQHIzZ3CeWG4zW6YjYMV/EiZV5x82eMLm2n6MaFLTEOoTveIlX3bot
jPvRGs8NE6WmY59ozT5O7jcIV+sa/lZjkTg/3QJERuqX8U3OmbjKlYg17H7X7fAyoeexuikYyUsg
9nVcWBKgn53wgLryRHoxa5gs1Mvvw2SzHrERMOs3ldlFRQNNBW2i3nyv1YPd3zQYtzMjnHi2YkPz
J1PDUIPmPXlMx4mxmkGwUHxc0UfhXbH8m9y31S4DV7Cu8wKcGiRkP7Tu5WBpobUeDFZcpcFLvPR4
USt3VvplmO9UAxCEy92ZxG1e6D7OxECr+qDTL2NVQeveHQb5otTcL/NxAg0sMEvSoj6BcXu7LSkn
6s0DQq1Sjr4pxp1oXir5pcmbg85ac8kv4Ujv+uFJTcU93vRwlWpg0+xmfWfIgxKfSy9K3IfR4U3Z
QaxKvusNS00LW0yKMh9Zs1v7LLqJpPGXXvVrfJhGaQfT7DBUrwp83AbKVGO5WVmOusMXRz9PmGbl
+CXWbB8DWUA3POjNNQKHElTuHC76Y62eSCVqLJ75EUxqfayqEb14vzP0K+2QiwFQBt2Wh1YRJ6CD
4GPkOEfHaIqLwE2taNtKDFpx6ThJZLfLzkCPDMATlWWP8bfyx8EMS1GESpFivV58NZaXreYGiT0f
MggkhX00OtYt9kYH5zGGhMGO3ytbAtTxfUwPQ3avVd8r1kpKhpDJLkIawscYg2eaPUhHjdYaA/tt
Mb9abHvaesCch+ZmuVEUG5DheiJKm0pgg5+gu1bkTQumJ6b5XjlI+jszsNNDuk4hNUw/wbuqV4u/
GnPkVre8GqSGbL4v7tTpVHSMUhAG7mmrfNWm6sdX6es+1JSrfEJCwH6FQL7I7vimdceySqJ4fJkm
K3A1Hlu1Cw1Ga09Fcm6izf2KInrHQNoJVrWJhr+B91DOztbtAOBYFm7UL9ZyW2JqcyUu9bw+ydxX
ohO2KW+ItVM25PskFcRowT8JnG/uejJ6h8lEIGOdU2g5jfv7XD1AVfTHbp+Ph1F9mjYzWn/Wgi9o
8HVZ5qVi7Wc9yKfrTgnT8ZCo+yY+MfszY77Fa97Gh4JVgauBWGigvZQB9LGDRKZLGKqcH2P2Xqx9
PETd+ACZC04bLNiZTc//ea0emu04ZXFRdtmzErf+aLXPyGCCeKiC7KGtZejmhKc4+k7Od52TnOHV
CXGl+Z46+2qGn5EQpGG+zHFFT9MALgPzcuNcAEsJ+qndrWL1u7F+dmm4jDp0nPa0n7KoWHcme9g8
StT5TquPtX0x5k+j86zpxb3W2YGpfcd55y/rDr17SHeaphvjdN0JEfurysZE6OH6PI8dYqNdXAUx
GyKRHo1h9ZU4ct0N2Y27Cwe4iofRYQLPmYnIhfKuV24YAOoAKQjYR97amxcZefXK1rWxcSuFM74W
T+cZ7fpdC/AEi0sotJOOydRq9mVvHEbtfvXMa722IsjPPCz5Pu/G3ex6BKwoX1qm+qkedwvbK9Hc
zvIMGAwEFlgycXOmFbeSt3KP1cmdROQ5j2zuLwyXOkl7H89virJcSKM8KuYUIDz1F5l/V1PLb0mZ
WMWx8iKqEtyYJ8UY0HV7UZXy4GHYIFrm3MMfFc9MxPkQWjHb+bsJAFCJxnomCFMa7FcY1g3Oi24m
MofzB28RNSLxNbOiY90HdZvshyrDxIfVjuhSd81PVvziHqSRcoyjbFYiW/UVyLwIDYO5Ckquj7rG
ERnb+KSYR7i6G9DMikde7tW5rjeRLQTF0DUsRouwBd7nTYEXuAwr9QCR6KRXTR8tOtFhaYRNLjLq
U6K78DkERW6yONmQR1ZQqjNm0CIU1FX6+Hs7l6HUi4OoYjqlV7N30tgdrXAAJDnnYsBnWfcJOHeH
kg/J2Puy03wX//Rarme4SBgq2duoWsEId4Ik0j3EnYMpCywr7oXYVimGvMzS+d5o1DA1D9pS7hY8
4k3B6FGbczOpwzrGMh/XYT484FsLBqLA7JiRmvmjYoR2Nl8UWN7dvDxv+suSdvlQ0h7bdq1z9VXP
2ouhS456l6O3wHydo6cvh1fJlEnq3QnO02NiJzvXnNiudsHcXqH1jbDi7zJ7PXosRPELuE0SOXb5
aiBrHJn220qj6PIs53mno0LIuY+4msIYmcBSQpXRWX1yjVxrs43vmIx79ZS4oHBWZh/zyM60n0r3
dujNgDhHJtpHRrMZB9qiYv+TftZjhyJjJ09EWMTPUmNlAkPBXNgq1ysuoIdOX3cVdu6ivl+rezYF
Oo1Iwmp3ZrEyh+265mtSOPtqPC9X5THp8pPB1E7b7DFxH8ucJeU07qfl3JhrsqRkcalM3cVkyCOd
uH2qT3uKcJZZnIwsncoqvfmxGf2XKs+UAPnfx2LyuwL0f1tyfvdb+7d6K+vKj3/q/8O6tM2u878v
Sx8paH6tXn8uTG8f+GddWrH+RMjjsB1mH0w3jNCi/yxMK5r6J+C/LR4KETAhjh6f+qsybVl/0mei
s7rxTfmow6f+qkxb2p/k6CKDsEnQcvi89a9Upt/3SWjQobxFgEanmN48vdVtf/1ThUPDXCLl0mFk
1PUnOobrzoNfxG6OcHercj4rZ/zIu/qvHfQ/j8c3pwWJYh8hx4dWbq67eF0Ex9v8xnhRYzzwjY5E
c+Stsuvtsd97sVZTKbK6UAgK2JnVAlLpzfrYyGo56af5Zraa/CQtBi2kCpzDcJHkhv10C/+q4P9c
sX/fevvxPS2V8DR26ETU0bR/f108r15XKohNkDrdc1tP4kQYrUeVvm0/IfD/egdAyno2R9s4/L/4
F2g0a+oqcTeOnmj30zzbez2jQTBmbv2Mc8r65My2TsP7O0CfGWklshakLdBD359Zqhdp2ems8iCN
68GSrWwH8oq3ksiXc9qAnZ8aivtJ6eQ3JwlehaMRoG4jev8g3SmyopTFtoyvDEqCSlFSspB5HnbD
0h6MWvn+93fvR5bAx5NkiOg8WHB0iW16f5K97LDRpXkbmGsFwkvSGr4XcDQqv1Yr+ZgheWV1DObq
loKDhu9o7ezbtnCtV0etCzJzjSbDuLV0GsCTRlhoLZUBcx3nsM5hnJn2XaGNxouYKvW5TS3IO42+
urdZSUn08Pcn87trxwChrIuPA0nhhy5wl7ZkTIsGnB8GvbMKzMC+lPN6VibUlUBO2dHfH+/XoY9B
CA/ENkCwJH2U/FpZ3Tiq8GDYqGl7qtSxc9SLTI26Vn4mH99uw/vbtDlaiNSwbGRQcGXf3yZSuWec
sjW4gyUDJel52cF1k+oTLcIHFRAP86aqYM7cCqjoHD8GDloWEKei4zCkmM1R1njQH7LY/TZT66ZC
ykIfRAaVfGGtWFHrfj8gNPN7PbY/SR345dlzKdBriH9cOpSb6eP9+SaO3SmDVcIuHGPgaXAt6GhU
1mkxs0ORgJ5DI/G0T6QL2wP97iJzUIMGJ61pyrE0xN8f1Jm6kT2TsinxjSwwePr9uKXFY/ZJTuvH
TvYE3LghqprPQj5/d+F18p9RuGHr2TRm7w/NotDAOsv5CrSneHpjL8gyobNJL/WzToFNDrpIv8js
Tj/F+A17JYNx5ILf+2T++d2FZ4wRM85FJ8n4g3xDGygL5DW11bxMZQAX4wzVM+hAme9tBFjXgCi0
Tx6jXy87akgyApltt9byR1EPKBbVqAAZBY5VNLTddAqGvWqdVFnCJtKp6V5g1wrEmHzqGHvfbN7G
O3r27WVONi56au3DbNvHitNOwq6DGlQyDIUOB/SgiT1a3/QBhEIeLnlRscvKRQRzpIswypakO+vJ
Jw2UX6aS7YtQLEfPsdH2PwbZzBmL+w4EJLe5A49YTXNgjbCps8n9LJ/nl6mEQ6HW2iTGm57/Yx5E
gbZP7y0HWgcux0NbFHFkGeryyU399SgMIp4mOg0kK/PCfj+gF02A3JqnCgaH2u31tExvZjgMn4zW
Xy8bDk2NqeoHaRflwPuj9No0u8kqYYk1DmVPUeZ7iFIUoMZK/+SEfn0weKUQBEvQAIJa1pPvDxVn
LSULg0MpIFqHaGrodpKgY0cl5vPAg/UzBkUi809Mm5gz+cPvZqUtEYU0NtYgSGy5pu8PvFqwCEH8
5lCeHHlCDkNNUaHVh6s0VZFF5ppMSRJQqfnIYYbrYRTGI7xC75Q9+MClILkouzAXlz1ztmZV6pvu
JqPQIQadUG2zFxwdNq9+cimXN6NsrUccJUp5TAD+nAtZJuwyc90EnSzYZOUyyQxEBFr1wGPAbl5Y
rpj3Ass07XTkZ+dw4RDoOVWvw27okusMQwxEVcdOoXy6gsZTrVMCp2RQZzfzsDaXjRzVr627mKwN
tAJK8YJVaobWI72bfsXPERl9taz0QHua46M66xAeweI/eIhMUKw2eQK/tGZT2DKrbxW/BmPVmsWt
dTCHRnmJ09l6YN1MLCILmvaxaFZ5lQ/SqgMoHc7BaVXzes1UqkrjlKgHKo6GdZYCAHuq6x7QhZuq
7be46Nx7yGEOuB1B5X8yjFkBGhD3ZjgP1jxQvYrVF4Tt+pNZIhW+anVhEGhLIlVJKSdfFJoms0Tk
APCmpsuTboU9u9uKB3jjYDUiU58iUCBaGwFRBfRMcpw4dypHv4cUhSlMoRi+UPMotDSwKgPF1rJM
oNuWwnLPFbJcKGyOUM/YrCfUy4axUYi7s/K0i8wsRh3tSWe4n3RIOGhXBPALIAXmk5xUN/HHBr04
tJFmBJcgx+65VMEAU6SuJZuImawTWB54d1ckhugldE0Kamhtc9HQYuZKkLZkBkyoE+jcajXNnTTg
V+wgbQDf81xns203hiWIPbfTMmhZMz6QLULhx80yQIt24w2UMKba4P+bavXFaxqqtp3XKU9FBXrD
Z4BP+I2qYaWz50CR6cthGOiRZ/OXrgF9h8OYKBTq4+r0NKFMB73iZfNXEKZO409V314JSy42pbm+
cVd/cNdE7EyzXS8WAWg/wu3Okj4b5mIvBrvtwdbgIwbVWcshtJckPtjLutg7YNIgZhurdfrATKV2
pYP4JfBp7DOPRFexEH8Gnus8nYr8+7g2bQIsaiy+FLY1XdmrOoABHPFWBNmSJxd6UQ05JWPdnXZJ
XG+VdfJjLptSN+7ViQV1tLh6cxSlUeYIeqnFluPkjTvPnonQmXrH/jZVY3Xhdm5a+ENTaRaNHsnA
TbpBSn+BHPXqjAOtIs+mxh2u3J9bbYJU7BMhs/lYCrG0oXAUKmrSbefjkKwtVaFltnB8QYimqpMJ
9TuXn8VP3zfAXNdl0r4vFNtUuqOwAyPCDSATQBjtaOPmBrId9IZwiXtXq8LJJCYwnCsVGBEgcWsT
P1Q88cJKzTMs2uiFALQNMlRMG0RkXxbocYYE7ktY0glBpmIpE1HMSgGfS/bN8i2DdGfAJGrTq15x
+9nvBzn1firhZvm2W9uPujLm0P1yzMNEaNOhcYq2NYN0bL3XQRs2jIJIlbuqz5frcmIxvx8bOxHB
1JR0+9WYtnVvmnt7ARsdMEuNT4rZeF/kygO1kexqzR+WakoDhzmOwlhTem+e24uV7RrdBIQt8BuF
u1B/FSifGIHgJMtAJkl9mwKzHSFe1rQ9jUWXZ3lBR5p9ulrYRLh29rWsJmYGG+KFDDr88vd6vyKr
zki6eLX6tX8G8VTX+2mUVn8k5TUOtUQVVtAbI+v23llmI8jyGsBalVZNkPTVPOymMcMfV+BbSgL6
1Op4FDC2L3MzNSUTQOZpgQUoFA+qtU3VmpiyvXBi8jjnIjG+6FPn3jVLjOHPWvTh2VudtjgalOnJ
XJoU8xGHKy1SkZeILEqd6A/QLUN73i8dKNxqlfmbcIR3zlPZPItxqV/sDCRjaMlNPtdoDoXZQkfH
NI+TspxSlRGXKnCEPFLtCl4V07P1upIXQGdIafTnIYeNFkDZaS6zvqWUPVbJUpFGCT1BI2EbOAUb
6nw32hbpZc5izu53budU3Ux9TqcwxpJMxRRO1LLBa/XXLE6Krd2Qd+FM3/ReKgppvsKhtAmqas6h
tE6DelJTj+qDohcAnfoymx7ZjeUxb5PVulyJLUeE1ZCndYhHCI5+qi6QMPiv6Bhar5uJcncnMjOb
2HoZXQ8UULzwMMCBtmM6/40OP3FyZ/bK5VgmDqrBuqPgnCk5yil1UY7tuFGlpnbGc97CwK0D0RD6
6cfZWp1l9iTViIJVShnXwUzmj8CyVl9Cilf2wCzyyzaf4wVHRVoo0Azj+H6hEgIHt2rh/bn02L7w
AuuZhScwSA1FCUGtPV6/2XlFQ5gRSstqUOEkzyX4Y4A7IyLBFfwkjfhaNZMQKYtHqbm0694fyxxq
CcRjuw2XykmPZSzt1XfKnHaWE+cG7wNiEfzYnJjioWuu9F8aXT+rbaF3gSy2U6BK0T20ZosWMy0c
quGpiOeadK+FhzJBge33sl4fDXtteJ7MQi3RWjnGd5oNqH50tEg0j9WVqXWAD/iEolVB61nU7ouG
3UacrZODkEMb0CWtyWLemCun4PepkZ2xzoLUpsP+eXFaR32zFVBAWI0oz6vEEHxPRreGocmlynd2
t9ZXHXtbSCiG0ViQ3vP4LHUH49VYpz4qqrV+LofFuoSK5rX+ChyUrq6inyv1nHW89oonx1bmKzdV
BIWFFP6fT6pgHzHB0O/POl4yqiF2cPjrY1rTPQPMDUitNWD/+lAAh7e6SdcnyxLmnQJv71R3WnBi
rS6JeqycQT5NcimtAJ7sANAIPf25aVSmPGSrNX2ZVo29HxdOPa9nR18A89JkHlkwfZ2BRmtH0a75
XVxXiGQynddNAPNyiWKTwLOz1nKyR5Cd1A+8tpLw8fEho+LJaQsnZMwtMA1THiw1L4aTrtn6fPVA
NSh0t98JeAEv3+Oh3FSgmoFiLBvbkupChhRwrQmcCdtyWb+0ta3UoYQRfJHV7Ua/yGc2jwNDyKP8
ic3+ZjanijZ6XDt37dQwM9PCsC0AmcKqBf3eRHq7rIrRJFKlir8OutG9SrRjd2j41MYvtAFCmZrV
8r4UW6mFLAXrkUHr3IFmaU54zyUAH0tn3iJ23bIKWRq2XghWykbNXtRpGzqT22vIyVoiBOKsaWh5
aUWCd0sUqThRC7c+thK9517JFNrBeqHrj8ri8EK0SwWBSUswhMMbRRdnulCNDiRlrn9jy94MvqZ2
qRelIP++tVhErdBF1Mt6yrY0yrCEzJ+aC/h3FP2Fd6MOre3RkEJA6ONAkbd9zAcDj1zOe221Mvpi
I9wnaWbl01Jvojj2p69NqS53mkNrPSQxgz5tpaY5S7HGWYFyE9PwFBfjaMKl7jGDw0rXk0OK++9a
pjUBMoVTAo/IVGFctkKaWhC7cab6iLuZ390xme5T5NywxMTCmq3PBgBPOgsByFOWp1x1WcJyzW71
6jjWCVOSQTTNK0IgFn8ruYXXC3hhh/sE07DpmkWF1zq6OfoRK4UKDlCNJVs5xZhbcWJCXvOa9SpT
4g4ct3SaV4Rr0NZqgKVpgDllXZCF0SUDFG8f7LqQ+zl39cjkTYICXFvsQ01VgDszDOMVfGNW6siJ
6QPXs4RfrOpyuUSSNI7Boieeco0gzgABsAoCRzro/W8YF5HgC6Vz/AZ7ISqxZKP0zWVcAiVF7ylD
a6rFdKhzpGOSeA8ibIuC4r8ztMNT1zmbaHtUuaYxk+kb4RKEkpuD1vpNlq9oB5wyVaKaUAl7Z4+D
cKA+x3QNIN8syMf0nAgL+L/115HFUIwAKGe3ShhBmQdVp02gcDrhnGctMOOdM84z84BNs7hz1HlB
ldKhZInXrSimLKp6babxAiI3bWsDnB1tXr9Y+sUMp7btzx1jWWHceh2v0RyVDBaWrb1IhbT2486a
6CwrxvgGDIzePMhsNBGGVnILAdh3h7me6BKLzkBEZI24W/3RHue7zC2nM5csZpiXrPuPudagWxix
Fx/bamTAgaU1YezO0wmOGu0LsN2W3QKPJlLevp2fY10vkX24KnKClvUg5fwGPYLV9h2bOV7VUUOW
xHXsKGTs9Hbu3C32Rkmda1erqT+RlhZpNDdkYJXMOQE4e+qEajbON+ZSMbNt2M+rpCZgotd6lvht
LDK/M0g+8IxevuRo0uaLTK7Nk0U8C+tBJwNOyGn2Hc3yuimvB1kajwP58k7gmgItKo7CvgqIa0bY
I1TJk0NA22bw550rUFNnahvGslm/yL4z51O9m+kOyWw2Lv4PeWfSJSeSZu0/VNTBAGPY+uwxj1JI
G46mZJ7BMPj1/aCs/lrhESX/VKs+pze5SCkTBwwb3vfe54ocysbatClQo6g2msPcTpzsNMMeMieK
uHDbsecVrG9FgVKrtTIQzDOkeENP7QdjAhC54eULgNlkwFCKatUmpy09b2oTKCANONdZW6mKuXFk
nFdBF9FtjiuSi9m4MCGvRlGVT5mMXX9T9Dr71uQiuNYpOdokKpCN0TStO68pNOafRq/V9yMJBT9S
v0HRjBkzzC5slY3Q8gpFrlfFzvV6jpY5ZQzTUWzZJ4EJ7jLfyVccQP291Xjdp8CDjH0wpzI59nan
vwfBRPaHP5GwgMzTSKLNXAvKC9Bvoq/OYJu8sKos15hYZ5u+ONrBtcrFmG09cJGXViMM5IcpDvG1
k/UlVgWVRT/zBgJzQy3PSHc9sIRD7CDwYMPsZF9mvmK5IdSquMpJTeDFxSq5AQtETlE7OT+6xGov
/cTz1IHNG6c5PQbJB2v25LNVRswXbliE4bqOy/SWcF8Eprw4ANllU8bHtk8qZNyp6/zl0NeeN3ZX
80WQ+1DZK/irjrGfSulQHMaq6WxU15oX1Cwk3M8qmtvVIAq2kTpLp2PV6AwefeeacqfSptagO7s0
37PK5vBgxkxVnCD9xMde0RqXCCh77jCKU+ahRHF+NnyWTrZz9TdImGmzkVU03mR2hp6m7/urLpmM
z0grjM85hV9/DRjFYoWfgtK+iJqGUKKAVbSnS1+3QIVTwqF3nB7rL23ZhxDK23my1nVfRQDI6yLy
bxxRmo9lknrTVvkjjFaq8+b3HuNEgXxlOT5XxI885B1JURg9yDAB2irSZ9mPzkvHB62PRd84P6Zk
nB8aKDUR0mAHKwgZRC48xhTfImq7EPld1HAaAdw6GZcZEzL/Oqv8Z8AYRbBPHEdUG7silomTBdZX
WD1cbA0WQ2Xk8ij/KiizhCeu4hjRm+WKteNA0GMbNNhfPTelqWBVTlceyQmVaoPkML3ooJjXzMQQ
rxGJ5t5Cy9Wmtyn7QAQ7j0DpaAXbk3ZLHqB5HFJ3wEZUmM0NranYoNlG7O2+6efuQ+h17W2T2NSO
zawmeWLK3dLZFQ2VG9DzVvsdHPAyaNj4LXpTc7gv5gg4LQFd2Qv9GE6pCVAx+9jyYbPeVCi8t+ZQ
Z81FnHZsK1dOy1lzRRoDUQB4I/BQ8Kd+fzumlfyaCJooq7qfDBZGOI0frbhHbETztPU2bgEEGMrj
ZFQMScj9e0EB8C96Wv7VzDYfEXCQFF9Z7vRVJ8Blkm1RUxgozVECzm9IYdrQj5JIvqRbbsi/KYIV
UxTY98R1wrumzdnlRGTeNBfUVdJLDhdTh2ifw+W66Rx3voJGDg52UtQXVpmqu34d1EHCVl8rkMaP
mnsrEewZZBGpRVnd2y4HJdtHCxoBeRm37mSpr6zFcKoCz4qvNeR+eLhVitIuRSLDbgiMqMQkvwzK
1M2j27xK9cs/ZFEKs+zRPTdUF+9q1cwPox/1N/8ow2xCyzrShM1x6WxMFvBDm1Mv2f2+Yfmmhk1C
JMZLl2xWtIfWKYLCbdounMeqoY9tOBQOBhCK6L/A8HrZTVMY4WOYut2ZNvoJ+WpRCJBL6TvSpMfs
2pClXhewnaYYB2jc+HId+LNsBSZ8QWne7lvcNVtg4eFRWE2yyykRb5JSWwTLBNOfdgr4EfQS/+Zf
LTnjr3+EIf2usiNZr2c9WBdJMwhq1ra8yaUuz1g63rQ+lkuB+QoEhXs6ICetD2toXQMiKep1pvFd
bJX5yiNg40yz+03rY7lKgCYFqADtFXt517/oUToZd6Lx2PBjVkZcbIR8ZO34aA5s+H4/at7eD3vS
gKMFNLhFEbH8kl+u5EhFcXZpiw7NXKHJCkGgL70I649fEZ2p5anZHtpkX570QAstsmiOe7LhYqkP
TZXhnIyceU0MSnLmUu98COxebEnDUdINs06aOVMWUgBplqay6UYX87yEgpBxfykgTRzjuQ+2g9d6
Z57jmz4njRyMraagw0tH7JQoYBdjXIP3byh8c54bFHv1MW3cfSvLr00ooGHTAAXu6+VnWlcn+Kaf
XyAP1SOPlvRieAYnb9A0wqXCyBdoK2sUBOmNOQlHbd0f+5QjAIczD/iNRcnMTetVW7fDZUXDxoQK
6teb2YjqM49CvPcsCKQVNNQkhrtT25PsClo5Lc/C9LL6ISPzdGMpamyjnn8MisAqEqmwTs4ECM5G
r47KwU8TOAsCN14OdCqpCRGuLVSZXnNnNnP44IZYMCtiBM9Mmm9+qs8nxtfsCFzrHH5Ppi+cuEZX
Wqpad56R7SZp2Jc6Bz6rxDhddb1l4lxBU+725+QIb767nxfmy0bjTTN+kcr9+t2JfDSJYBqQDlta
P+WBxopgm9nhD79uroLVmm8bupXJTb6+CvGaXe3WRbV2CqLiysp70alR3/8HF8EtxV2g4cIm/voi
auCzN4eck5SNEncUTX6n5so/N86XcfyqVbrcCzImIr0cyB2nX9hg61YVJUpumlzOjU3ow04xtV2x
1zcWHAk5deQ67lwCdu4HE7fB3C0h1NhnrE2cpuWhkFZy6XfaeK6k8r/8/iH8xCue/rzgZzA0PnnT
eoM+UDqxQg5lpPPIv8wkaj4NdfOwxAxc2gHbwBxy9XqWA+UYkpuGa4CZ5VZ4w3jjRlO8AkFP+Vak
48ff/673BniwZLUjnEL/c2qcbJd8IGr+JFHWothFVUJ1TYloExQuou1G/SDBs9iJKfj+++u+87ac
ZUgs8k3qrf7JrMRJyAcPwKDIXPa9JM2ycQ2p/Y5mcU4n8HYPwoiAHYWYTy4Yp+DkI6bKrIy5Sej3
ZgVN3ho3fpFP9rbI6Wb3U2YiU06Cm6orvRsZzFhWgvkcS/tnp/7k/UMcReaxqApZvk9WnRyk/8DO
uMSEZ2G9tjJrm6P8WXlm13K8ntKjmNCfU1vSX2pCsT7bgf6r7V2BAojSVUMyxm3md+VWZV54V7Q5
PS+raNzHeKKWRtYRpuUR1wrpH6YT7KDrQxV1G/OcNvWdAfOTxRgA4UFEcvriCkRRY1jj7sjcSH+S
EbGNIfv2rexl+TB7ofFR0Oi5JpVcnvnCl9d08gQl5JWfaxij5lSvEztmX5tUddaFcIavox+aexNN
LFRIw3xopuDcp/HOFOyiykJYIpEUog17PW+VdIAtM7aKdY628AGZ23A7lY59ZjV850PwkBbb7Ed8
BDOn8wIrTJKKgJZwGTfNo0k+DTNWlNxC9Rdn9qYnRu1F8cR2HF3OomSBZShPxqDupcMM05Kn1Yt4
Lewi5wA0DZdCGfTRyAtd9aOJV7cy+VYSCzvDWHwQSXjFHim8tFRzZvJ5+4TBEpkI3vBeseVzTlaG
Om+ibFBFsSYIMd07HUKvGs3JmTX87bhBtYOKl90r0wCCodfvMbAiEhr4htZRrpOPJZEOG9UG46FE
wXtTYb04c+Z5+0a5HiwdJhq4xqDjXl/PMTLobhbXc6wy2XUOzRDaAeEurvAD/uksyqVAfbHegVtC
Rvf6Ugl12bzRWKi9YWiPclEozRnRHJL0yzOXeuddLSI1lPaLShK53OtLBRltNaJxkeDkSbWThevA
DhHnoujffVfA/RmmyKzov76+ii8A0enFEx7S5eQ1yfaypBC17rWz2GexuP0HD/CX650sQ55uzMQn
xnOt2mF+bFxfrRCap7tYF+dUvO8NC7BRy0JrQ507zaNvg44sJcGtMVf7KwA9IDb6vL1c8njPaFnf
uxQLHZw0BHhUiJen/MuhLbLGWgtFVy2te+eoerxBti7ETWX25/jsPxFRr2dl5PGcZyAvUM8CqfH6
WoUsaV9jvia9zBJfG7dCKOuk/l1N2FC6q8jmw7DkDM+ZNfcbMvmMLVkkzb0bN4S4ybopVsQ6AstA
e06DBrLrBqOFOPNJvh28y49kUAnUdIG0TyYas2ffWA9Msq7Oatx5YbiLqHOfmWjePnYwbpghLDZU
CFpPZY90DtBuKzKbLMQg+xiA/LFpXHKGM9mcudSbM6yPEWYhRUqkUxyYT9amKhkIA8SUSpN4LknR
zEPvg/bpgU6i1+Q45p6I1sqfzu1i37lFh0Yh66LvoJn9qVf8ZWSFAQIoh8004cSlFUD4QGbAtXr8
jOElD7564OXj/Q7H+cZSjrqcMq/a124Ybiifm/x3ZBl+N+nuPIlmnM+85re/Dh206/ILqYxQ5j55
KgTI6Nokym3dWv7waJhRdT2Y1C7iCDv97yeOty8AyiILF1YUJl9O9K+HfVNkJmWEJFvnRhB8tizc
6orOud6MJnbB0Gup8ZP6vfn9Vd+OYwTXWA6AalBeoqD1+qppTa+oqVErV43TPfsjJmi/nd1zRZ/l
x7/+ptnZ2XDiQfPjejr1odQylJWfaWTwFHovZnyfxHRRb0Xt5utFPUcvU43+eDSoD6+CnEb9H98n
xSC2ygsGjBPwyTKQdTNwkUKka/bRwTaohnSbxTp6/P1V3hkulEO8hbwiyXs5rW0xSbYoI0BDNKGt
HvpJ3eONKF5kzlrz+yu9897w1+BnwNPDKu2eTJJTgytyXEyrmRmEu5B03a+eGdRPv7+KeO+GAiwM
KPjZ6VneyfCYiWTEqU8mrDbaYZtaPX2brAcD4E0hcdVLwjfhlNPGsXpaXoD4ttodv/Wy8/c1Oqsd
tSAEjOnUY9Wk2fP7X/feoGJYLScw31lOD6/HLpIaEvDGjjYycKzbDu3Wuszop8ydpsnHJ81ZHM7m
zkubCW6Ie2bqevMKeCwMGmZl17N5ESdzA5NjGxJIE5LJrLLn2Aiya6/Db/v7m3x7zGdrzf6IKsRi
5WDD+fouATXmHQsy8ZvIKSYKQ3G8T8cQsWCZ01JwwVocgpRIr0igk9uS1PvFEbHak+sNdygBjUi2
uPcc0/zZ/Pxpf2RL/f/znP4Wm/i/0HgKzOuXt7QAF18BER9B/sw/2lP36c//6l9YRPOfDqxN6ty+
zRfKfP7f7lN8qUxCOA9ZVkzJRMSf/Mt86niwDyle8MFh3WFvzEf9L/OpAxaRkyODHFvPgkKy/sR8
ysh5NR9TrOYgQbEa4yM9OP53J5+OnXRRIxLLImJmjl8yJ8jIq0e9vxIOzE54giYpyhmhRpg7EPzF
XrNBj+ndFQ3tlXhuTOz5gbly0D7dgDivH2Nbf667oTr24SBuC10Fl5mRR1cUKdR15FOe3VAyrq7J
nKUjOLvOtQraLf4l61hHAfq9UnXqQiezfyQsq9u6BkGtaHrFeCltY9gPbNUv0rbvdwJh3idEOWKj
FW2YYxVU02VEJt+lSPVjGVQJACaj3tteC7usVIh6I3LVX/pQ6u2CkdwBK7zPpQS8QNL8huwj9JEG
Gvy9Ny0giM62N5kzIH1up0CQhpTQDLVsROeEE+v7tIYLgKcXgFNQwQ50CD+2nbS+8FCn7/OotOHo
eOrbmKOPbW3nR0uXfmtW6JorZjPsn0F64ebkn6Lp77eG3apr0UXqQhD/WK9Kck+Oo7LQkIyxr+qV
sKOeqbWLX8xyMr5aBrteUSMUVUU+rKVIpgvdFU4PXkobn+ZWWF+LIfUOfW+jfqjcJvgUiT67aJOp
BvJgR5vJUYQsd1n+FxKP6JCVUCKQ5ALnIQtYIWE4xlUY0i8Gz9O3Znnwi7p+HttuBlQkI/IXZ+8S
AlGDBx9NzqGKuw5qUJLLy8qrwB3W7XzMs8C4sROTAEe3qPZBBXIHi4YxYHMtSmhJBjBJxG0UIqe6
A8kp/6qixr3k2DQSGVzN97Ny5L1VggqioOwfq8EO9n5jtPsg6LpL1PhyNdiZe8EZLt/lSpcHbyz8
VcRLfbZygyTlTmQ7zhDWHvkgGE8y5zfS57De2IZ44uSRWxunIfWxAFbhyjlc1drbT6C61hQOypsR
/ALCFu8rcQL8rapCisGZdeNpj9TXotmNPV4vimcd6r7Gu3Ci0bkuuxAkFU4HwoDBnHsI2+A4SO9Y
+HOB5r7pD3UAOckdg32hlPnBBp365Lgh+Eu0RgawlBBMgZv7COBdtY2r1Hmp8iE+tL0BGpRMz/Iy
DEr0QGY3Deui8omVdrpUvMR5PO+nVKlvkSLcnnBcC7TfaFmbjtPb0UfY3azMMonBUbUh/5D9dkRB
u7Vmu+Ko5IFFDSYk+7aV2dsBMWWOZLCdFQJyS2x7cj2HBerx2WpnODd9rL+WViyf1Dx+zpB1LUIJ
1EKtuswjxclICrG3DUIpA6dFIpRPxn4EKonDhrDDsuAR9coV100D9aMsi/rgkmIcrxhooIXoSOI7
qQFvfGjGgHzSkJPSNpTDi+H287OlcG6GCghFVxU7U+vqUBqd2FhGCyKJNOEKytt2dLzwI5/qcJWC
nbqHCfwBbb13GGi7bInyYTTORWvfaid9yBMi3qeeIGwjybK7cBhCzlm936DF1cNNg2dsYOPIWo+o
osk+uLRRDrY/Drco5L0fjY7F5bQ09gvhIg5nr4S3uwlHymIIbq8KB4bddiT35toa+oII7Wgktlq7
QXkTZ016GceFDBeS6b5yQqyiw/zVGNvpOsYT+73xKlSvTuFO+7rGJ6NxNewQIWFUmvPghwhzgyTd
rtkb2dRfENOJUDfrHTSNJGLk2TMNellvEnBYHlk7QzFe+HCzg9ukmiiRGc2QfUS7Zt5UnHYBoRjl
fF8Z5bUftc7G9iPryFIG5sbS5C6vyWRnhHpO+aSJ162PphmVHE6zrt6kFhgkssLR0xgXlheNGz0l
JN1Kpru8UfXC2rDIHU6MD/nQu5c4ENIna3B30D39q2hETkU8l7XpLYZuVsXpXoMugYMbdRtlBNHR
duLhKlIcEqIaL4VFOWITZOqb3fSsWENawNuZKFYL9P9oKz3CQjlbslEKCJ3Okfm36XyduKnaqqTY
V0WX7AKn/OZm7ae8K47wcF68PL/BkfQIsRqFGPk3w84tXaCNGFwHCvu6PvRZ/QUn8XRtTFV0RbGX
H2vb7cFMcoBedk+3PtKRONQzM2U6dzdTMNgvRigiAmac4iL2cU3YOqyfssSbPidN4W/TaclNzAZU
9oPqEHXO1Scrb14CNd1kY3Dr90xQrWq/923T7nqizZBQ1WSaxXiiECTdzIaDqoTXesxlR/Tuwv90
/Hs7F9HOMsavhPqGH8kRijc23AEknfPMsh3Q3hoT9vJ+QG8QeBegrJS10SCC4CEiHuk2h/K8GVTm
3+c5UiR6XFdDFuXNWrIAVysGIaSVJDAfa+VlX4q5SlFwIild6yQJj2osmz3x2JrZbsg/TpxxoRaJ
ee+7E/3aLglpGHvVC9bv0iEVArxwTbQWGo7a/hqKut4JDCdQhnrbu5RTJ79XcW7dckQ071sisNIV
mhP/1okIMFy73QU54NPF6EXhh0ppmV6CDMrvdBh+E+OYX7Qhi5hb6fuIvsCjYVse5AdkCFFHIn3j
1R4AGxRIfi/jTw14n2DV1LbxKaNnfSxpbpZbk7hqj47FhnnZ5x9S7hmYJkg/qS+lpd3bbEKSQmlY
1PeRnr0vaHDuFMVdtWNbNYtVXHTlNa8YtlXvTeXdOE/DB1jSHzs0jhpjfoSlCCsBtZBolQ5Rvqta
cDrwiu1ni1huAJtq0S+x9cQn4CDbXBQAaqE8AYOCF/VSJz7rYG23l6HZhNeuldc3cZuqhzbq9FF0
Gd4so5nXU+FPiNXslNU70MY3fmPuoAfXPuuK8r2bCCHBZRT7xi6Iph5Vd7+2ZIuBMioo4ceuvY9z
Y8HrWTkizSwoYlQdISyTId4bSJoPlSquRz8FvufhaLtQDrIxQ8WmWKVolFbZQOCh14OkqhS8IQhx
g/OZ3B7E19ZiEitToF2+cL3vOAT0wScx+qYK63g/k3N3oVvRPqXKH1hCxISbR/h6PaLVvVPEqfdQ
yFy50Xzs8hCnRImtkzwUn+kSZktOnoBkZRT+vkqiaOeFvvFIQYCJqwpdg66FW3+Y27T51FKRN69y
fwx/5DY6n8c4LDV+OKTrO1yRdkheuve5TRSIXqETxyLGMTFoGTflHk0cFs+q+6u1jb+q3rUfx4DK
pF+giopZ9hdjXl18Cey6NzdkYDb7TPbBTet4AzuQwv8wu7MBi7E3jQsqkXvhxzk7krh6dJyu3aOE
kLtGZfODTBkqjZ9gbxjVOh36dmdObeqz14oQHBZWsXGk7nc9L/xWGu5H7JDTTksz3GEIirez1ukP
v5i9jQ+3/ThMrKQeJ8sD2rF6y5toDvgL5+dSk8ylis8N7YqVF6Jn90zeDfnwV2XATgzGFFtVuRfF
J5K+cUgkyZUj58eoRaVe94b6kvbyJs369q7Ls+jIPuUe2dYud+ubto1/WFWw9afyoTGDH2U+PyTa
+WZn1oKl9qCBz9YVZZenpU6Ug3ZGpS22ehJHpK/dyisx/XQNvHUndo9tBH1Z60hvmQizdSvZ04/m
Bo3m3iLp9KtOYSyn2TixRQv6NN2Fsds9TLoRwSFMqrE+pkNVGPeVh7n93shgVrODvbcMu3/yiGUZ
VnGP4rG0pujeiAB0EGNHIK2H3m7WdvEYLqy4GRX0ZmgW3GiXR9txHufbQE6o092gBew3J6F76c+u
4bLqReQcR8Z4P5pDBM0wN40NZt70IRr4K+EIAlRM10SGGYeOXJSDX8+cFrB/QMY2nfiI4Mi4g1sJ
IRb9yHzj5Cr5YTptxJGrqtaJbKsbsJNqbXuJvKObRCZQnVAr12I2mYxtdz+wy9EJ8eV5R2HBy41u
i9kOfLwaMPvggmIWJjrnkI1huc3DVGHB4wVLOo5wTge7uUx7a1wLP9LXBaiuaUxe3GoR5nelNo7l
hFfAKlAohYMGxlbAvm2nVNzVE4srKsuHfO5xVg4vJSxhFpPhsUhmc0uySHFw7bDdLTTLKJLeRVn0
QDRtm5zANlf3cWNd4e+8c5th3nZu1Hw0jdYG2zg1q8FKu005Ia10mxm26tiUa/Rzxb4FeXGUlhHu
ybmZtxNb8Fsv8a3rWKAZbJZ2lMxB5E0pzYW0YHjP1jge0dWP7Cz0NSmu90huxZXTj8ZxrOf8OoRD
vTLNEmuzG4OwxtGvioe519+HtBIHnH7jZhIGEvTJjrCMJINRXkk+u3EVdp1cJ7FOnj1r0QiTXf4g
pjH7iHeYxn4fqsjZYoXunlo/SDg+FAFi9YSHeBUlDv/IEgLUQ6vU6PLLeju1ARZDwYxgzMJdR6j8
gYGULxGR5DfCcBhtKjLUFVZev9vQRHlpKz/dFigYVh0ZOBcYFeaLGVMxeGf7kPl1edeo1uMYmUZ3
84g+kBmueJBy7qFRmjN+odqD9O7qr60S8ybtDYbdZNbN9xo90Ee6+Yh16bqxt48oMTgIQ7DGytD+
gFRe7KvUzR5VM5mbkUCWXQ/e76i9ObtOUueJwcDmZ+gn82I2uqbYtrVTrCsQEEfi45OtZ05QSGXK
+42bbiClUTnLvcSArjTU96n3H1v0XVDak24Buk3NZYelinpHXV8PNNjWNp6GJ39G0ukN2vgazhPO
pLJL/hK967+4BnKKzIQ4+Y8KywaSPt+C0Svi5evqsEuG9kEGowBbZX4Rfjpe/mPwsPRR6JArKCXq
YAJEWE1RoG/q1L1JkyFc0/CJ2C0k9xw70xuhxXT35wW6/4vcuAXc8e+5cXviW779+BUbt/z9v+t2
VvDPBTBOnc2yQLj8GmcS/NP2yCMxkdxA+RcBpfL/rtuJfyJ4Qz5L/4xeIN3Y/1e3sx1KekLyRy49
gZ9Qpz+IMznRHbHE+yBmkKzQGKWI+La/wJxeGq400NFP1UWoXdYTrEmoLYOeU3w73DjeqO7ryDb2
/TCAqVXVnymF//4NS5MQsz08H8deyuK/NOy0m4x20UIgmCAkHqoZ24AnjPay5rDxd4EZHOH78S2v
K+x/X4ouCpm0AsnYmyolfo9OYlMzcI7VHmfChokStE92Djr3M/vof9pTXChAqkYfDNkipXTe4ut7
yvrQhzHPPVUaO8AwV+w1Hb9J9jkVipvRK1IHcmgDK6thvuzX5lS42Ka9Yfom5ZRet9Mon8KopM9g
u23drFnUgycsUZpZX5VSrJuxx8SHrSnuwISqDuONpzJ86MbiOZ1GOwGZkrn1J0R9kgqJVyZbnQu7
W4JRxu9e6XrbTo8RdOQ062hA+l4CxBKgwrTFNAfVVGA8ucTv4sy71ihSFGEj3vgtU3PtXHiJQdXg
l6/m7u/H8yuq783bQSWy4HhQ3BA68KZ1qG2LHjEtUZqh+pvbaJK5lJGdofSddKDo1IENQyWL0YBy
OaP/5NU0zTBaCU71tRd14mBEWJCnULO54GN5DpTdboUhOZv4RpUegkiIWxhHnKBafL+Z6DEl2wL2
qF9zSqHcFpzpw1Gt/6Wxufw85EYuvSTSyYSJxOT1yMHq1ufQdKD/dpa/qTsXvHxtcNbDkWZu4zw1
nn7/1H+2lX4dq1yRGYoCPlI5dMSn8ghdaJnY4WRQkFTJsygyhDmxyRZJl7wleqdJ/rV0VPGRAsBC
qDHj+ZsVKZ2SJG8Fe5EmUq2FwOiO0XCG/habuCNVVrgS36aDjx384vTFD2cr3tdWhjPS7DpMl2Zd
Yzz6/d288/iQ5HATNk0uNB9Ln+KXyWSA9djjOGUMmcUzS36PJSoC598717X1ZwrRn+8KJCg8ROZi
dOKnagojaTlT2MQFEXQUXofO7OzJ951uSwTtZ2LQfnblTt4SYi36shzjcG3IkxsD/wuPdjBCGhCJ
SW54ji1oByjEBWUijOnQ+G5IwFMgOpDS0ol+zLIN7nQ0+csmqhbsGvIIeymtjNQ/gr/KnrtAe3du
iut8LUEgWCuzV5ncmE5uxxvM7vlNX8YehxAVG2BksFJxGk6Uuqtk3TorZes43yrL6o31FHbmtLgh
ySqootK669n9Brf8oXtPOUJ+1dLP2aNhL7qoSpgoVCs75izq3ZzwmiAmPzvJ2PDQGmricf/7QfHT
L3H68Jb1lEHhMCufqgozoDsWGgReFI0Ikm6sGpubb2mKwz41p2dMbe0LZl+6M3PXw1hX4I22Dbq2
2zaY0u90S6hgJYPdfm2rIHzp2JZyOEjdO89VIKVlOmbYgmiJfmhJL+yxj/rZme7wCXH179HG7Iim
A6OER8vv9dBGiEVfQi4mgrJKi52kEXaJr6baREFHFB6vKl8hi/H3y7DcxpkFUBwSybbF7LueSetC
ohsp98JEefJsuzVhBuDQwQv3GZXz3z/x06mcOYVW4P/81pNZDK00vcxlkk0zG659SpFXdl66/f1V
3mxflskc2TSKEwfFmnmqWCaeWak4h9PQFyRvNa6dbABsTjeOjKPnikgZgPZM1yyHuW7Whm0sAVam
HP7eFv/bbcVr3cDyZvgZPnp+D+/M0lh//WbqRLtR2GDshJjiQV0pxwfM4tGx1qReFbKgMNSW5qa2
I9sj88Btz1z/7aTHTpDiHEsaFShhnTxtrwkpwTtsa4x4HnYxTporWTX1Cus3jHCz5Lz2+wf/3gVd
h82s5y4a61PYnJ5LpWyTuqI1AfQup8o99Lj3FuAAeQm9V5xZo94OJ1Q6rIi+zWSLJedEytQzdGgl
9pi3qflvaqGoMSNv+ONBy1UkGc6LoppP7OQDgyAGFWDkruI2cA7dSFoCihnvjJ7z3XuhGw87mY0C
UcKvB8vol54/BdxLEJB7Iw1qpwYMws3v39B7V0FHzY7epNTC4Hh9lSJknlYOYJUMUgdNSfgAsgdw
9h9cZZFVsqEGCXz6xGREE8ofmZK8eqAtKXs7P4z9oB9+f5nl+3k9fSOM4a2gC3cZAtbJ6zctnUi3
4MWM2TjuoPjYu5q/us/SzD3yOU0fgtQZ1oL4lzM3eGJNWz5t2qV81gA4YRwCpXz9HPmC7QYcBYeT
hv+52c/VU98Yww4eWbmt5mBaV1mPB7Afyt3gfOvy4In9EC0Ian5nPrpl+J08BYQfGGGWYySV2BPd
jtRWl8TICJaHDVy+qWBm2E6N7WzSfyeT/tsJ7Wew/OtrORTB+cRt7IfCPx2kbhK1eDSIWaiSOfjA
1x7g/E4HEiU5SdAVooNChk4ymuaFbGk5rfw8Da8Ku4KGK6Ih/lD3oxfeFvxfHrQzFARpoFABxD/E
GSFiVU7C5eQHIcA3uyM1y1GTalckatD67gZ4OSvRmgrzc2PKaO/4cLXOfOxvn+YC7rUkAkLWDbSY
r18snN54JBUwgPzD5rqMSFU0on44zLZ7zo/ydrZk48DWbRHoLDm2Jy+OMwPBHqIPV0ZRmz8Iv+qv
DJC9nD+Dv6qm7M/sdt7eGWJnx0TvzP4EXu2Jki+QRbGwnMLVNM3+CrMcatu+p2VCO9v0zjzGEzLw
8oFwUxC6fVfghqKe8Po5FsoL0WxguM9p4q9q0ysver+rL+aaGMJwLs3dmNvehyL3rYehC9qjSWdq
kwmZHf90kgBlYKGSpoSAaetU9wvaIFF4ucOVR/bZR4tm+D7RLQXepl3Aa4MdoiHJTbkVSSHP7M7f
PvJlNreQ7XF0RT548oazyRFFgXpw1deZs6ZM50Aqb/GxG/rcAz+d2JfPEYNYsICBOa2dLoU41eOs
M1L6aenwTZQ/lbx/iPv1sLlYix+N92pzBmWFf/1SsQbUgqZxs04pmN5Ec0rMCzTOK0RR1ZnReuI6
W67FNaiCMYCoQr2x2aWZrKyiMut1PRewFAwvCBfMBzUpNWkN1cjOJGE0+WQmR8MFjbce7NKYEGtp
4u+ilOo1BGyaLWvNyBrWdVuC+uqzgGbGqJV3P7SDHEgQzaW57ksjARcWLHqhFtTAXTSgkdrlVVGf
i55/+6K4L/zvSPOEuUh4Xz/D1HHqiOgPEOGYiQ/aMMhiUyI/8/299/hgoePYhs0MvGCpIv564EWR
AKkqb3twq6r5pHN8oiuKT7BftCvHW5XKwl+bgRoe+66smMWVwVTA6xAv9NzBLCnHwdMYJGwQZIha
LRFAe9tG+yBG4oinCnMRiQa1A31bD2FLfqFtl/3K1HZIomjemvWZvcubbT1DAus7ZnSMV4Ll5OSe
gkUt2aQEzPZ5+iTAXn/pxoH0MNhDFw5upW2lpfWg6yJ5CmPVXLm09s8Y0d6+PT40PjCub3Pc+jnt
/VpHKHJP5SGyizFEDJaEYc28MUdn7vSdq7AJXHY05CksQvbXLw8uYJqOFQFvogHJCFNQHlWozO3v
Z8Y3czQ1VcxK2K8g5wNjOA0eyOi6lEpoiF7/Rdl57catbF33iQgwh1uGbrVyDr4hLMtmzsVQfPpv
0P/Ff9QS3Ng4wL45hthMxVVrzTmmPswvHfCzP2PmlGcZtpbHMTOIb9DJLoy8zEvfGTRCb8Ie3Pne
uBJJeeLHbJXn/5YWJreVzBOWavre5pegklSrPDDPFgM7/R7XT0CWGKxPakh56khbJf35SCxgfJUs
SnkeT+Po09RKBzqlUk6B4zXWeLkyOAZgVFt0GIENOkUwb8z2oEd4JCNmOXYeAq5x9FsGpvrjv097
e2Q//ZaNLMLe0OE9pT113Naz4TMpmiS6jNmpdUG7O47IoKQVpvSdeuLEvzxVVDOMVyn7MShgUdv+
//95dqHxVW2eEdcmRExYLBUGwrZh2v37jL40VdjBYBMHIoPPg0/v8a5XUiw3DsHwgVuQI9a6mJXo
8/UfVqWTJK2n3lW91E5AjiDis7axr7plntG86hXmBRNt6c5eYCsXi9bsJf4nN1hjZb1I4fqcM40f
9sPiWg+mLecIuuYpy/U3N4QseaYrlEi0XI/9DlmjD26tMru1TGn+VRD6BunbwWANp3qSR6ZWPnE0
7ujpsoGhUAKSfvQgLkMax9LR60Bn0D0HscXUJUiG2UPKmmTjH8Aaw7Lnm1ciqVMz/YIRjEarbsOQ
8FVTs2ecuaZBdaGMJyoXnMLHTyb0iM17bnusD6xCR9/6sRo1kSS4JlcG2wx94hXVYO2Vq7aDJWsR
VQaj8M6o47wnIcud33IBkJjwS0d5qzKpPoGA0F/M2s4fGIOS++XV5VM56msZoiPIfraydSVEwczV
Imai2pVepgasPVrfpKiZZF+a8aAkt82A4MqfKwUJbMeM3z235sUiV42s6SLTFMLyejRik26NZeS5
cfwsZLOg62lr5zBowvtFmU0EbTWZixGl7moiWaoawwhcL3Ug2lFYMSTZqJTsCtzzeJuP+lJvNEpG
GmW/M72bH1YCiuLIVJNVh19rNa1vZIt4nb05Ie/LSesfnTXAh1Nb0MM+MOQWqZPdO9NO66T1q3O8
UoTSdbOR/D0oyTuSy1UGByDRzVA07oLO1UJscEkGTJlBzpXWDytFSUbrLq2fTQYecNYThFPnXlIW
pBWiEUDMMIm43etT6uZneeeRrbmAAPbI5KadEMb0pp+GGjX3Psvz9n40mv4pHpMOOgnjvN5nt0rl
0cRjcY0jTDwbfGXacHLBHbeoA364qcwvoXulyMxUQushYa31L5XBf6RXspIHM+mRNCPos4cQEVN/
4Rm1h7oQOvTvTijdEvRZvT4DCyW11EAIoB8GS2dYUtQlabP6ULrZTkzNqvidOTvvjbUud5Kh/50F
P2JGo6Pp4CnRyP4UKPZWv9HyFSa5wDOBf7OVeGLWFXZ/Naz7aVTFNf2m+jU1VuOHXUNVCbaInz5o
R0Z8O5NWHe0AOKxQ0ODHpzv6b/nHXJGFKxwjrq6avvIW5Dy6PdLpRgvhS8Cu10R+Dm601gY1hlo2
Y389jkZFFHxRkkynYFGqQ8sRS+eDAoS+jvqP81Xt1dOg/3epGjaGV9RhNYzOb2CLyhSYcL1RFpA6
sOAOHm07iE269DdlPecOX6NBM88mIqhtNCCognyr6wsRbMzGsCty0pqHWSoM5twYg8BIrmMf6pzw
dQVIdruC9Ro1QkPulVvqSjQLALkixNA9EPjjoYRSwBgvO1Ce4rHNlIkpT5WnrwgABVS4dZ1+wDzr
3cDGZ5zuRtuJr+aY/dVlvObpE2aNtH8eJ5jOgWW0mBkwWY9DgLcQeqeB6nREt9vmTFEJ8rXhdml0
RCY0yP0FPfH2KcsYOIEq0w1ezFXHJuGkbPGp5OTvBUHgRdESbrh36nl6LKq6J9KlpVrn51T1m5i0
NEHh4QyXieuSMKFNlXLQMst5K6F2vy6tC9B5q9RURh454gtbQxjsO6tXPI6qtM2LQtoC/adw4eHM
rZfuy2Jk4IAEhGRpaZro3cUAIDUE9La8NVYKZ9tpJ3mLUEyFsev0o3netqWunutqWYkLFbkQc9p8
NHbN4qJEKqaivs+4PQ2SHWWxyYWuPePCq+EeB0BtCDuMe4yqYTcIb09Sy7SCtSNeeDfAkR+DtDOm
Hv9F2lzJcmGUAjLfI0hhGCstzHIIEp6WaM4uzdtZEr8r048l6VZI82487BQbm4Bde8qlbtBUDKQS
t+9sj1CxxrRvb9GttF7IaIhiunAr/VeSYusOjJYw+jCtGeazfm6rbF73OyWxUsi+C4FlUZJoi2Q6
WufxbnSdFFF2Kqj3hTuhq1fVKnsSQjfT0KorZkEQ2Il9ZB3f8rchmpL2ilSNOTQOl4qke/Z/oSmK
utuZXm9vq39nMI9ux+EDoW/SBLo+A50aKluoZ0tXqF3UGdA6nLWTv0v0gOUON4zxagoJlGlMDL4g
85B5eTAsuldFhQ2jtmywFoRVJRtorZNTExy6ZlMRgkE019va7dP30UF4eWl5fPXOhKsOUwCAkVlQ
BoEXdD176ph0BZWoS3XCAZeO2foHCdz8sOgKe1E9sRLPX2xGWRro4URx9xNw4IdVza1d2mlXaJCI
Yo2nC6eH0dhVKu9pFilO8q60zntlKfs6YbK0xalXvO4khS9RC0u1KsbHOnNuF1E/uhPPDINM0KU3
Wde+4fU8sMeM5qL4rWb5jqr6YJELTDfmprHs69hWmW96gIu1Kqx4ll2rGX2sD3sntR/yrnoZ+Lqb
7XABljh/aPLsepbThWWX77mj+ej4rlbtrRkfi6SKXOOXJlAA4hky+QuDhHsnCBeqjB2fV2eHoK0I
M7PXuKqYelcDYmcqOA0iNWLjR5Ly+apbutttrN6AModznmrpeB/XhLgQ0estZ8wjLui28m8N8mJV
S0v8clCr2yR2iE/viL90hkeYGzs14cUYq+Yqhi0LAYi75Dh35lIehMKe1V6qB9H3LxQcj4MCjZpk
g/mHWjvI5qWzb+T6w06tqBu8q0S3gDT094ZePVkInq1skn4h9HtiRe9y2zlYxZObXBlW1Ycj20Lg
Y1lywVMmonb+U3TJOXrex7gi3LZKxJPWJldmCoM7X+Z1b5BXOyxkZSTZ/FAN2n6eFM1vTefQq8ZT
POQ/tZ6cIaFbBMO2+3rWdzGDKCJQcJJqxuui6LdaSqcuZYKjNuqDnonQ88BEta5Fj5toV07TRnen
70WTPhhEE6e5C5Z+AoeCPTPqMMbxM27tynrF4PaidK8G0rFEyX/lovzA6l75Cxpx8lcuk7yIiBen
KKpuYhxluMO1Q55oBvnF3PgF/I+hzMu5ltZhEsuLeV2CdCXFQ1c/Gh6gqCvXj8z4MTPMny15Q+DB
S8n75I/QEVdbPUtGq7ufSZGaaH/BWuBdnyPVbT5MrTiTy3Tt1Mne6jrLN5J8Rovcv+nKQMhsVtyW
WX+2RYoDH1YDdR3fefFvGleWh0bWDdA7lriuWe7Hfu6IYRe/irGYMIApKIB96LFUSouDx7Cpr2bR
qpe9Gjs7PszuS8qjYx7U2bqC7nfmSji8MdnwbttfFgBBK8cFD282vmhE5sNiubYBV/PBNhi3ZstZ
TDGzT4fio84LQmWq/neuV+iGtTenT5dgGH5OEx5Bf2hJ6TjMCdRNpiGmStxx08SX+LWWZ7s2lB86
ipKPSi8TGeDclyNtFILb/ArEpYK5JvHuPLfVc99iW04hSZXlhWKQ3T1Ops47oNXW4TqrUjqkSpBw
E9ikGWEqGcqMDAMSOF5J/NTAqqYyq8m6bz3COdKpuHbcztYi2dH/KpHKauGgJ00cqBTvGuimhTRH
0F+Ivb2+Ufci/0s2bCE2mYOW3cQe9HMSlrf04xSRjhOMME/oz7McvC8Mv99VFcO/D9d4NSO3miTd
/CaHCtW0hGD55MXjRJt1o5vYW1TgT1U3lpG6gvnxvRZNQ+Qw5OMPCHf8yb6hvuv0FHg12PJ8Rwov
0wFRA5Bku1a0FJRK23jYFFz3Ix3z9Icwp5iH12i6O2fi7QqJ5AD+37vFzPolFIvMFEMCQKB9dE7Q
SDfw+Kx1GbYyL0ZcKqLP8athE6RKJkyYVIcSz5TZdx1JOHxd7t288Vc+hNimFW+IVlwdGKYLQ2kR
ZJN2ii9utLJAMxfqEGvR+l/tYC78k8q17z0LaSvOThvVOgkMrJYtGfZwN6cWP1U6t7PpV0iW/sjY
JFxo1nvSsJKunEy0P54zhsZsWDnfkZkad9YLzE8pvbHpgkAPNGTkWxj3xGSqzXXHCov1liLNiZhd
JRcekQxaaKjzUPkTmYV/8rrj9jXdmLyYE70T33LK9F3zAL9EtCnAawttumzkgNAfsRSqVSsGJ8zr
OKg4NjDdXjko+zfQs1B6v0gI74BPnGAanK05gVnpEIsQrF473K5MOrsoQxH+VMJIT0J2yvGz0w31
u6VsbmHFqrWfepxCyyZZpr0x6aJfFRLi+qGaEOGHGjt/dMzdNv1L69HLCUsnkem86SoYrO6YeCNP
aIeAQcVdf+l4jnDP6C8VxNnbXnZfzFp1oWALfQHkOF3TB+DkpSK4ygwrla0jPEPtHxpyhlCEYC4E
Ksn8ympqh0KjiPUfrN46QX/ayqfdHSfqt2R1aao2hUrUWRe3ySGvpuwVn6gxhUqeOVOAIwP93YLJ
9524keZW7XODN3tTvOMSrJ5noj1yPy+3ETCqHCTM4HQbhihJ7b7mHpIef5UbSKwkYeswGBuGDhFC
dZEJG9+vMZq2Flp5nG1egZGsr1gy3M3sMb+JMYKuhLFIGwXx2k/XUN7dxJ8J7Xtno0FGpmus2J7b
qWiuNKdLIQJXSvqOaN54tcHhV3yEXR0TEJgP2un4QSkiBpDIDldb3GINrH+uXslEcBoV/Wdjx80V
na9RC7xJcRpfofL+pVA532VatbI1cCrNJenUzKGexC5tyH7M2pHwVbyevDbsxVBnj5rj9zhojR0y
7174HhqcIWrXybLOkhbN4y2zTiyazryOv+iGqALbi+E92Mlc3/Jnp7dSa9jQg6+QDymZKWy32U4S
AT504o/W1fE94THDm+htTHNy2NamnNYBu6AWf4dPa8abrvJZ4Ivt67TcJapM2qgnogSINnw+qhdA
zDg65SDbcM5M7ES5voo8AoSfvWjo71+gvq+sGgRvsOS1Rc/Yy65uwCVsSnWzpKJUoIJ2fk3DAC9q
tfbSNwTZAcR6pkU0EaNF1ppg4x4YycL7MlEHkPvAroa9REtoCJN89WN21IyABUvtX5rWbAQNzhLF
uW2P6flaxLUJXWMmCdTJeQCIO18WjWh4jBKVY13kA9wogPk5YnnEvxdklivMechnK9UxG3lxtfFX
tkx17ZPTZZU+j+BwMagKHuNyBAXld6ykRLAa+t9/XfT3DGXYA7j1jNE4L5bxmZIWr4dmxpRZyYqt
L/BSK72Vsk4eE9Uenhpcg3zBkmo2I/oWPBNdLvhyewtdj1CQNIIJAIyOgf1q8Q48c9jB7GppCX2Y
CzmAQrdSbQ8DRj3XBFqkcBkcDFi5neI+mFcvuU0diZBez6XCJIk0Ac8fJovNyOA1E1Y4UxEXaCMM
MyordiNhm07OlWrmCsY4wMVvXW3XsY+OVP2JCWMl17rt1beRAJ3fupza9ziJTdLal865wtuFL9Qg
IuBOppmn70vZiweFUqILygGYfhD3dluGuekk3Z5d9NbnMtT8NyAUjYeB6C0ZzgM9KB+K+/hesnDl
m5VdZqG5dF4WDslINJMlRrE3yglD8jys4xC59rjKyB6rlg6rYsdY3+M6v6MfYKrnkk8XWTYd+ZP7
zinWsBjM5EZo9MQiFzLQihN1MkjlGOsS333H9ytsxiS5tfqWh8EetoiKwsuMjBC4FRflqKwr1P1e
K18rMVofEFMHHmJl1CmajZZtjsLMYNHXbN2bhC39yPHvGZGzYN2WJXjLs7GSxS9GAjax94WAZmnz
TBUUxTatxn7+6c5FdzUlHq2mCoziJhog6fE/6m/4xMCnsLaOLDRZtJSfu+N6vmpNnINF8ggbv1iq
eblid3xCQPGlqcpBkI1oCFA5BpOkzwchk0aQmsH2FDoAu1N0lH4pmzeb792Jsbf2dQIIsxm5sAry
znKZeBw1cE1WfYFKA3+8qKuPNNe8CxBWHvuRTrHMMJHFTFhHufQkUtSF+tF7iTlcVi2uKt+gB5IG
VpIsMiLXx32xtbxe2M73kOe7ymEf7qpNrLBWSY2tXE4MN/2MMv3lZNjLmXLXZhuR0zfYBwP7n+tb
siveDFycjm9mBbamIovZG1FmQs9xspaoKlLrYDQ5Xk6EwFi0SoZIaRFXqXA6E3bo7Dxo4yrSgAm0
XfETa1294Hpvi6LBiuQLXaUuhWKUPI+jp//BPMQuLk/NlyHrsgmnez78GQhze684yHjG3GchFLpA
gB+QYmv/xmKg5ShP3KULTRZe72XqRcPgXheWAy8BLk641CN+Wsueszeh190bX1xxW/BFlKFjmeVL
Ogp2AgAo2irwKDP1XYPtWVyuBj5JGgUmqlqtpIMVxjUezKAszfK1zwqUEoSlwcdSV5b5s5ktjYKu
PB2VIFsncRha4o1MPOv34N9ombdaDZ0kR4jmK2KttR1eYIpw3SEWDwH/hO86ZgXzpUvTlRCdFq+a
Zs5P5KhNCt3HnEZXN9kakU800SdyPi2W8H5R3NrHkFdyO+pMw91XMwGWNRbhEC0TxvZpTOuHghqM
WpPC+HIzdf/J2onaU8hqUqJhNLM/ylhtlqmlpz5PlvQxh+WBOZfggAs8x4NftATgEegD2IUcjM4E
LF475bs2OGuQCWs6MWb7S1j9PGcjMAmKm2rxPvCCHykxyMPI3dzImLov8FmC2rPiF0Lc6OkT57hi
xSgMPPdMbJbhVltHAjg1i2EyLAEFYZJTLAofhHbqrvWVzhnZXZV9o0vXfpyGfFC2+JOVPE/0+c8r
zID5hMTr72ju089HqbfJ/20dDjtC3yMlKXT5LOPqi4DwLvYfiTtz+YVT9A9EtCxvzjxMNz2ZWvet
ky3XbEaXp3axjXnftx5uVR1hTIZzAcEaHWN1Phsmt2335KOpf7pp7a/iNS7tXVGuarLDv139iPuJ
LGcM8BnZq4oF2sDWi/jVzLMJvEobt9dqgv/Qn5hYXmWpJl5oWyRbzo0k9gX393K1Fr3pBtkibeaq
81S+5QMjk4O1qEsVxHU3vVetsf4qmyWjbcZ7xIBj8uqnMqFTzueIkvHfk8mv824KA1TyuKcIJDbI
Sv+8+nq91/eDVxC/N+brAhqaR5sI6/GP1RZNidt+8UwaBe7c7fsR6QgB7i5sK1OLFSgXM+KQEz/o
6+eAETyWINRJyAq48p9/ECbftKcn3wYkh7VXEukdFftgvtQLIwM9LbULki2NG6Nm3scAuo6UsnrU
x4WGLm2M8870IMUMAz05M45P/Ljvfxs/C/ONjZ3h6POx1I1bV/QtAmllGhlUfbqzmvi+dvMlOnEZ
jnWciGGYfyIS012EMUjHPl8GhG+5Th4j4TrLTKSJHHrnj9dAlrHIJ9nyvprQ2jbiWDfFzuZLFwjA
EG+rRkZlMjDo9ydHqJdDYshoXIr63MXIHlg53eGm1+OnEz93O/NPLyM/F+8degkDzxBuoc8/d0F3
BIAGsr5iptVZlncgkRxv2C39oB/GLO13fOayMKcwPLf58RGbvvE8U+MXryJ/mYAecc8sAVhGY6hX
YBhQ5K/bDKppwSmUi3aK37pVFV9+MF4efjWqRvPvqPd/Bv/tTDiUAKaClKpxdhuHYENKcWd1+xcR
3Nmp+7ktpkfHQ3ePumITgQOOPbqfo6rQf9OIubSteMKF31FNmmYXzaSrHtDeARMYV/V+dkjkoLtN
MJEz9XuWtOo/CuB5sBhhs2Q6yDygqB49wyqUcqy9HMXSRvFbyYcYD9tc72za4odqqe0TorXtzh+d
OBJxpH70Zzn7Yyr0EqtW2ks6Ht7Y1zc2cUmvlT05l7NZ5P+5ktwAkAiE0PCY3NQjNaerpLQCZ2ZJ
TJ4ak1RrVQRFTNmGVd47hYf9qhyhBWVxIW0XpxE39fMTb1rjYhgsUbjd8ES6fWWG+LzTE8qRb64e
a6HGnIKLx7kdVeBKm2X069I20IijDaEeKddZrdWXsTbaz/9+h7++ERYfAW+TVuGZxY/y+YRIa4TU
7IL+Xft5PRtLtT3QHqkOncEgfsyK/yr15V5RO9CJQYCDzfD4eDlgoXak7RGMRBDu5zEBGoQMIFK9
yr3JVsx1J1bvr2vUBuynXuCzgprlWOc/CW12tAFdUYlngY2vHj8APuiunF5z9sVQ0EoeE/EgNZc4
2IoY0xP6kW8uMPIPD/0Js0wNjdnnC9zGdWtSrVdBldUWkRZ5EtZ6158nhsr8wKAE/fcN/SLI5wpT
FwETp+LllJ2jA85Jo6auyaKmhcr9ema9lrtqH5+tf8pzMAekFZw43jcXePO48MHaIPsQDj+fYJPX
06iP5FOHPw73v+8Ph70fBWezH97N/olX/e+u8POywrn9/2MdQxQlzIVY3Y51sXvccaD9fv/n4eLu
xGG+vuSfj3JUIjNhqtR+4ijL8LI0zA68U/XOF0vp35vEsqiir0KJfVzGNrMK/2g7kS4anpZLcthu
pzProtwtAVqIYAiXPVKJA1NqMg9vgQG9/fuufV1hNuko+QuI07HTGkdlNG2FHjczSfAmTTR/iSf3
4OlE8vRidf/z1eRQHhY0HhAEcfbR89HGI+D+DjSb7PTkBdQjkLjK+6+afpZlmLymBbp747Ye21D0
rmLAKPuMbU1WPnZJbd1LUu6iroD68e9r91V9u/lcdBdlJgQ6dLhH8sHVnhdTWl0WUNGP5wtSj6Cf
aMV36CdKxiZq8qOs4FXlmB6IKdbTMSSIwb7698/47hZusWE6yrTN7Hj8K8gL39xaBCCiT4uYlM0H
ou+evT5VT3zMv74PfMvxsGHjxfTCR+nzG44rKm/sjB15DgH5gBJ3xbgHpuTf5/PFvskt1HgmgQ5g
P0cUfnQYVCquPjlDEbCnnsa9syZEQ64t3TLfWPQq0klGe25EkWgIKiv1LWtV96ECj/MAZ3J9MZPO
+4hBAWLOxpEN6YmREAykePbIxOmEOPF7v7n+dAnZD+CQx914fFUGIi8lGpo8aCGbRrkzq2RDC3no
8m488cRtS/bnZQ8cAxcH+PSmxzy+1aPqDYQYE3eUrlN1Gdu1c5ca0xCxQ86fet2wDWb1y3DiAfvm
tms2JGrWW93ZzCufb7u2ml6OWgtQOY6OgwerDYMmUPwTt/2LCBn8A8YG/BQbu9c9fpsysm5n5nBg
5Wsz16H4FfkSJCQL0kYA20WAqt6mehRDQMM61awIkt28nC5IPVFPRR1+c091AxQwrRHy8vhufz5l
MJSD9lf4TOmYh65OExShpdy7ep+G/z7vb64uyYLbHWUJ5n9HT3u36OR/Zym2X2sZItR9emTPWMz/
fZRvPjTcws1goSMUYa0/qu8Sb6oQdKLoqmTXh4NiFz8ljaoesq6nHujFZ5FYyzZawPYQ0Jn14YRJ
CDdGS9po0cNSJE3rSqBUD1pkVJkPOFe9xCmPOrL32lBUvTinS9+GndJ0YTUxK/n3KXxzT9hd8vGg
mUeRcextNNCULhpcpUAfHGdX92gL0UBdMNb773p4JOE6XSU2h2yVeNE+334Mu2D+hMPCbqzU+OuE
BAvDcnujsFW8yyczOehr2t8V/WoT/wpWM1Nq7/rf5/sXjH/0tiNMdwhaY2EnQmR7cv53k2ovaGtI
Ow4WUYCtkyhor6xGmjSPSIsOFTf90y+pgQKtUPeKPmd3LETmx+IS8o2+ROM/ZNkDacUI3JTmoV9x
gpK3TjMnngw+96g/lgkfETPkHMBkNKmbkq/q8udFavWJJ/CbtcvYrAUYbbHgwO34fDaiRjRlLLII
4INlTww03Acg9gi62B4yvSyUR4vx64mi+5tnBjcsAZFU3lQDx+EpZSNQGM98ocFyINAYtfxyGDsk
c26qnjjU/0s4OrpfNv0EepF/ZfLHzTRmzEVapbniLx1KGt8iiWkmNpom8gT1jBjvqWF0PmBIBK9Q
FcVjVqxepCZGd1eng4cSwAihlSqX/Ug+MvuESo3DWlvzx9XGhcJUq0S/Ca2zGKMuh02/xwSsmYEa
N4Z1ngCM+akXjfaztVfjHfibVkWKkPr1hKBdoU1v2RiPY0aLOL+GCtSH1qho0palepLEh1MDto0B
D8/QlVuRanMeaKNXXuNutV8VgucvmqK1EErH6nJddCtdw8nttGvU4AlpMBOhZoEjuvb3aI9N4y+V
3qCnls7QI+RVABq3xB0/jsLSXjaS66tBC7TbXLKtvFcct453Ouv+GDpVp5yLuWX2yEqWkwOfSkYk
THbvSzWxTR//PuzHPp0hb9I2UaybpoArEiWm0GFzWwmKEvrD54zhGLZ2iewg+WZZR8r22sahlO7A
2+TOswcGQOVXb9tNl4aroTi7Kq5Q8XkVGinS2x1EemCC6flZepKruMEqGUMJcbIbN7EswpzloFS+
N8zyerRlYeykMqFFLwu7y7B8JflzH1eJDJk+9z/tpoKj0fONyyMYf4Qy22XNX/WAOxKACd/zEmmU
q4Tl2gPyreJatMFIfhxg5C0ZGglb3qJzNttpCdxFrGIPPAEJIVr2tQk13Czn7NljGbatOz2RnoWs
SqFh0oXzkrfAaWOnuqyWCYBVxQDYL2jIfDCYWWHIDRB0w0LY6dU0ZnYTId4fr8rOk/oeguImdltU
5M+IT93fKeMt7i2ndum0qt5GZjl6PKtLMVhIFKcJeSRpTGQxzwqMaGG2ixlJtXA/6BItANF12etQ
gdHbWGMrFTJvksWCdjmvb+2SwCgU6jSTIUxfEZVATX3tp3W2AcPJ+0EOors0P2cLiJsqpMFDbMZG
jYuxB2zb6owro0a1y19QVugrEEBbK/46b5e6sbVJ7EmQF1WkFfrS7la8j100tkPXncVYzIhzooEM
TLPzunVX2bPZMolpJvtspffPjGzQWoMnP0WmzoNI+rRMG+NinRRThJ1ayB89OdbTuaW3YgyUwi6d
CJSnJoIaaiYcR8MD56x0tclkry89K+jSpIAePi29jXtTa9prd0TtvvdQUOdnRRXP6FhaxdFxG2aE
U6/thJA34fWVJAW780PiEK97xlfKdPysz+bLBvX8y8QH62eqFE0fAdEFfIKfrFNDpJ+wO5XEHo0b
j9DMDPMvKPq8y5KPTKj149wQfBE6g2Y1l+Yws1D26sjDktvM1iJ3MoEVu30cv5tSiufBKXQXbcoM
h5sCjZkKePs5qlGhXs4a6XNvk0vv3tdUesN4B2LvDclijHRnym8tlDRPCkX9fVrNtCfUubA23Whd
B4pbgnWFk66d5yOg8Kgg4PdDYq1/QgDRPP/7W/tNs8Sh1Y6RdwtcAYh0VPAhYqKlN5DBNE19rt7j
LarIRh41rUHMYsWmzyVMb2em2G9KatjnyoTPee+x14ha7CA5Sus1O1EAHOWPbG4oujfYHsHN0Vyn
A/j5k9mk7tgvQK4Qawzmk2QwgobDUq0Lu6k71p7KNH/NY9mCr0FtBdo00UoPzuKMSmRUjeqnlary
1bQzQwZSpvXPf1+0bypXPPPM0pmqsys87l1YeIkhaNI7wMTgBiXF+XWlqMXHv4/y9ROOaW67OaTt
UI8f73kymaDxWziK4ghf7y4TkFVdvvv3Qb4ZhH0+yvGlZrY5ZxpHqfz3e//wFkR3dycOcepEjirw
vnXGPtkOUfiOX4a/UcdFvxF5+g/FLguxSJ0ouP7iAD/XI5/PaavI/qd+tN0EroHggPCmojUUYRuU
V8YBDE1ohPWuuwJHulfui7PlLN1Bptp5+2ZXRlpEJGCEe8mvr+SZGyGNOfFgf31wIEmYbPM3liJv
3VEpqAlD0JenxGnxFUZON7EKGyQF/PuCf3O9kTPheuMR9WjPHN3SfEBEmIJWCkhDIU9RWOQF50t1
O7RNE/77UF9bnxvIkDYe9kUMu8et1sKq2XmBxEFX3CC8SnoUGO1kN+9zvNrn1bTgtYE0MTySoZHM
Z1aeKCdu9jfaFodRuGcy4FTRdhxbWZmCS0ebkM9rhZXXlwhNEGEOw2YWqyWKaKSymYVOm4Tw3u/k
ID6sJXbLyBZsbPxxaeixYNTrb6dpWDeZty5rakbRYhzX1nVPQp1R4US2MKk5XaeQd+ClxcF2Y7cD
yQ0LO+zGjjiRf1/Zb5pBG1zFxQ5KV5n18KhrCCk/GdVhwRFaFPhNC1EYV3U8TB+97Odb6uo2DqZK
90Y26LL9VZOIkwEebM0HJV1sgZbLWCJj9lzlYGnFeJ/a9N99twMXGNR4IczoxA/+2saAc0c7la47
42v3OKGUPmM3Lh6DjXKbu+rCWx9coxqDDiz3wzCNEvGsqv1aizX7kdJU2Mli0qtT69k3v4LdKyMd
Et/oTB3zhsYWGk8CToZmyuwpFziAOiDswoh/lQbFV1B4pfyxiKaw/axdlzmqmrb7OZA/+H7iemxf
zqNViB6pYZlsw5jsH0MTpxLGX4HMKrB6Aa6zFY2vg0+9SHRzOc8NuP9kOKgRuQjyVuTp8gRtBxOO
Vig3Tk3U4Ax1IGJqJc/YShU7T4vtPYoV80ow4TvxtG1L8PFv5XNLA2pbNOg9fl4xVdhgkiY1v3XM
kh08/Soce8XYoTRJglj2w4mL881CyLScWZTGV5TZ+dHxphFnYxUvpCfQA7pGmtuedUIuZyduwTcP
A7tfAqy8LdGG5MzPp7V2SeXlCVGKGRj+JdiC4gvgQ5aCQnVR1gRN42DXJCsJLGOlOtXSt5g8viWr
ap9Y+r9eYXcT7dDe05gIf0kjXJ1ykUwDc/QK3viaaUTHD6WQz9ZqGefIMbOnE+e+XcLPt5QtMH2H
v7IEBBVHH8GO5Gyjr2kmO5On/C4HsA4s1dpdl7O57tLSvLK2fAJQNVMocis/EIkxh0aJBdRXpFLd
rlopz6Ae0VNZY+dEa1X/Kgz4P87Oqzlu7FzXf8U19/ABsBB37fEFGt3NZqZIkZJuUJJIIeewAPz6
80D22Xs6VPexXWXXjCkKaYVvvd8bsFTixL80EGhMHjat3R57dljmyaponDbYcPSGstalivorcSSm
6XnjWj8tURFaMsD4eDTRTvyy0rxBW2b1UAdtURp30J5kA1tQYFsyQ1ll5S8XGRhtkvo7iUPhkzFP
9o9GWuq47hEd/wetEAjXrFt8VgAX1un9ITYlDdHMEShmm5YQUUUQKcMdCS1jx5Zji1/xpLSf2l6G
rw3ALVT3hjQed2rK8cJGeOJ769yKuxTxNOYPcc5WV9tknHQsHUbXvOoQVqG36owb+hSX+EAn9iaH
PhZ4D6yDZc89mFe6iCdkJjg2tnNibcjuIP9ntrJn007jZw23md6jWgi37Aa9lzpa+5AJM7whU7C6
sotm2EEvKO5Tt3O9NK7LnaIk85XGwSu9AJ0er8EExdADWihzy3nioODqyJqpOxwxV5OQ6lcxth2S
QbW7KYmHvLVbJUI/O1Q7F4uZSybCJyY8NRHlj0OiC+vcwcDo1UA0ZFzliF2aYWIhj+Juk8IYCuHs
lfZDhAoB2ncydxAe7dr9MSSD/OyqAxlSA5RpgjSUor1VWqePfPgL2KZmwwTb1QobTVxY/4/XY7wh
OXORir0YER2ux3ZL0kbEIrkSqZPdgmCEvqU103/wNYBAWf5Mc8kwPliS3JrjeT8gPnLCcnhOcxuF
LS2395GC5bFr65GDcNB2XkFVecGs54TBBrsa7VF8SLD3ZvPZn6cWrHby2Zx0FbhYuJmYAt20RDKt
OsRWv2AjJbhSlMG4QXQ8PWQu/BkvCUT9GZ2CtY3zNniq07m5hA2fui0TS3PKO3uB9w/5bqHuNrQx
SwKYKgdBoFQl/hRGEYBDpK6A+KcnP4zGRNqT6yzETaG99Cnp4ms8m+xdUOcVmruwvcSAP7GYmBrT
hnYJ+wczaP9tKSN8rDRCjTMn/fycA74QMaWYu9ShWj6/UZ24FIchbC4X9iNpcweDwpo0geNJ0NJk
w3CiwZ7B1+M4vSuldamR8tt0dH9PhNfv/EYUfvf9D9atKOhJQIpIFCJt3pgeEAPma5ema7KLtLC6
R/TdY4dJzs6wUsqO5k5DluudbF3xliYN4EyZz9FLDTNY82Jyah6FU4YQ2m1+6Bu2MqDxS+b62raT
6W3G0QAQhTrHRH2Tq/a9M3TC2nT0oL7BgdPecFNp3zJUmK+aov3U3Up9RVinfmvIlKIPmm3moU6H
9ewOZGCRnaViIlkbbCxdVoekV9itugmobZ9at1VNCPQq7O2uZgKgsowRGKEyylNfId0Za9tqoH85
EDo5eGPlBh+aRAa5TTN31DYRzThy9mi8Cq8schdRpop/N1B+kc6rIdM7sF44c69x0Og18qVw/CEt
Xp+XyLEjNIksojdzGnE70HKUWPx6rLAZdxatYESG469MZ0HZGrB/JvSjVvYiQsu6dBxdxsrB94Xi
qZOVQMcWqsXBmouqHRWWARTK+wx2oFiGbxDXu6lSU7/CpCREuTi2F1a1E5wc0lNhU7K2MFXwA9uf
LEtU39w21FLuhGjOhHFPPk0uHudEtUBlR9vyW/Sa6B6U4UrS2fJp+fbbTOT6U0MOzAaevrELkWJx
llNr97YAr7tQfp7A+X5z3W3MrW2iJA7NLIUZ5EoPiE7UiJIRXuKmPkBkstacAN2a0xhvSyTKXY6u
ihO7KR5KisDbbLDGrRYFqPzOz3pxvD0ST2GQKIGDGsSKw0+VVlLV42iRW5jk1PiAaEPhO8y9j15W
iJXq2iAqMhpVQUJSLl8mpyTS1NEKIuFbpAjf07rEEgc9fgw5O4vxRXGrMnmJ4mCavZ48BWpb9IF3
QhtwUQmqRlF8zcRAA4UzJ086nEKavlH3sXuFGt+2VohOp3jlxK54j2eJiHNO0+ShmazgZ9sVfb8J
XWt6wDimvibQMjI4zgnlo+sgZl8oHk6MYxpq0B45smDOddiGRTgSYuZStytjVnq/LkX3Dgqr+U0e
Ev1Mf41GVpRcqAGOFmIbFBjWydKo5B8POZdBG8NfxmRk1WRKvgvspL1Gg0f9UtmXatXjApIL0Cxc
OpScAVn296cMGyudFBaXlVPgErUOSNV5p1ehvcRBlHxTjJ4K0gyxh8e1TT6jTiJ4ArDVvIv0WXtv
dO2X1fSql5Mk+WLW9vQRWW33RE9gfjs/To+haPBdCiNgjaW8h8O4f6eU/Z3dVnW1EgqEKELguloS
c0H4xsbQiOu70xI8zvxKqwrsCpolNSvQR0lnk7oNoA9Xx3lVAupPXk8CT/mQD5W4dJg6mkw25zsO
uGSDQyFhH92/yYIxyNcTCJonI/0+AlD9mswcHZSb68Gbbc648tqjNf0MqyR5HWYVNyNk2tQ4WAw5
JDhqSPJIrMxqpEeazMOdOlRwpWWPd+IOS0pqd/f3qayDN77l+TAmCY0KdRb2MelA7G3mVGvdyOgZ
OQrszq0rytm4MEKPwWpslpFrIDknj8+BK7P/nIbdFbZMR7T3Q27shkSj1SJqY+NE9gDCkjk+SpNh
3WtYekU9rQMXiey6IYHhP7oTuGDMzQVrPuR8dmydIivYaaI+/+rQ//R0s91GunIdxqG21YdxA49n
R9ai9GsSzLw+u7RI/F6y93a75W1Q0RLPA6GY/vv+2whYqcrWXu5Bb+W9DGFU4oysW1+t0HACrw1z
QoVtm9KBoDhC9/B/kSrBnAFEh8eFUeK3UTHvZBHYV20YqXeuQesx6NXotpFmv4mLoMYxZxy3WS1I
PwkA8+ihqUj0U/DT0mg2sHvCdV43CObbrt44BV4HpdrhV146+o3TNN3r+fl4vEjxoOC8iAoW6tnv
be4v0H6SoHxqXZNypnWDl1kdh3VX9vYG79f6079/KY62DDRdYGdlHhSm2NSkTRejwOgNSY85I/22
6tgrkQqWV+cvJY7QEJtzF3jLglryZL93y788VmcrU1jDmyOjYca3tpYTlRqKtEzXHF9LI4xhS7dY
0howiRiAcXzE2SNpPSAlUlvcwJRx8lS7JkkXHOqbWmX9biYr0h9kWb/pAk1l7PA5nVAzHvMoVx6A
u7XHkObbKkvi6sqoh3AzpnmfYbNQqDtBVOquIFPktp7K6kKH4jfnZX/oEoHNzraUTJDCD8/l2oTz
JuhgTpL1ZH2oUZEVPtZKymMaQCHZwMIclG02tuTNRsBm8RXnYvw/ZVbRAQs6HAg9S6uw5ubIp12N
XR9GnlaY5A2P0lCvKlI5MfiQdpTjLpKZr3pXiZ/nv9nRHk3ng0wcwMtl/nHG3599iHubOZpTbHsI
JbzX+mDE+9aWO3fWyRedXHCROb607py+KNYFiHmhSB0WBqRx4FVH1BLEW9k9NoTBbSNLEHYMQfH7
nI7zi9E51QX+8nHtyKMS/UXVSY2LYPng2BSXWBuCnRVwINLyigAEUoYbKnnePqVPkBrlauZ/OFco
WA1Oi1uNVAkR93qtQSWaKJdQ/qWOPxw+gKUcGZYEJO3weCoM/CVlhlumGXOtmvb+lhwK9cKsPPXc
TH+LXppFyw5kfP8Tk2yRpvSw4KNPjXPbxnn4edLrbIWEKtp1bmv6QZob9yUOZI+TATkTv5Xx1mqG
doMn0/T1/IA7sfRxHzT08Ielu3douN/PsZQ4nuUrLe6Tr1aSY4IdWsE3NXQpT85f65jhvfBR/3Kx
gwJtQnLPMGOChm4wrqPYukaQswFMldiZtEQ1T/FXvjAeSA5OC3m2vXD9ZUgdfGFKLm5A0ENxCUzZ
f/UiS6GhYtKyoo312uRj+CUxa6IWcWyBas4uU82JfJtodT6MtBA+NS74GNaP4qWV5nShvjox3Fis
oLlzWlkG3AF2pDRDrRUi4mY0OC0hEv0rEyPxS8NNnHhmfH9dyk1Ok2j195/ZNuZIjwYX1gNHRgKE
nPaTPunNl0jChcQyza3srdpxVPE4ehN1LdU28lqRZvwxg30hLdQwAY3Ns3p9/nOceAG/t0D4/ks3
5ZCKEPWsRoXN1whN4LkOp9IbK63N3fmrnBjgYNdYMWMtrvMPBysqUqDJNmICeSYHg6R5iImZyxI4
3xb73flLnXogikgOOsbixn94+nRKl/aqywJC+oB7Y+AtF+ICU8zP5y+jLSXYwTD+Z2vcsBZ50CG1
2wzjqnANTHpGwkGesfjNE08NEscidZyCcIokRKd8bKdhE5VzhEZ6iKTtERhok48VDc/CHeNiiydW
H62VvoJbRwz1hHNYWQzYz3ZzTtx8VIHXnr/zUy8Ilh8UH4jH4kjYSh4Fvmz87atyhh/rtIZ7g/XM
pdStE18c4BM0GAUBCrFDtnkZlbrTxaCbiRYWeLyp7VooRl5DzZ21C5P4KNUPg3PslcE/yGEAAD7s
ODUmjj4RbXMIO5IzgoKfat5oxQPJv9gLlhref7OYfaco7TtdkLCYloWyCkLDfaCRqPi9OlATN273
NEL4unDiP3V3SBBZ2NH2C2DQgz1Wq+AqIGYrcPskq9ij5aZ+6HNo/aCA15y7KVBta5dgR0CWqzDK
dZcVw6cO775iZTFk2pXIVRKpHXvEGkXojDmvqVXtEt3ixLhwdIrCJccDu/LDM0cZxsCFsCVWABfN
rteR7s7i0vZ+jIrTVyLFx2EpxBObwKr9lZCcXhdqaN+sCrXB4n8Ysb6t5t7XCQuETRvHvo1X131S
ttF9iRsuPtLuHH3FDPdt1hThQ6uqLq3OJ0p0IieptxdAHA+VZar/pUTHCLWBxWpgjFTa8qkyOmT2
ap3+wqp53hhy6q/gwayVJP/oOF+vjdGttlIDYD4/MU+UzvSyDGoSGyCbmznYJbD+LGocauuV5VRE
L9qKuRUxfV18hoq1VWvpbYe5/g+jylRvcJLoNRmmCTK8fE8d/UmXuPCg1F6CKskIJCBev4q6YfBH
zmrrzhh1okjTS6vJcdlKGxpbGpS8ENoM82BwY2nrmlXBp1QUSLBdWzp3+Ka6N5kYyURChrdVMulc
aPkcD1UIIMyO3y8KjOmghJAyXIyO+xpQRO1oyZrGPSQkwzv/PY7RXxJ6kQ6zkyBU0KnL98dFF8aD
kw6ksWeBm/2oOqF/KqF3fXEqadxj44h3Bc5u7nfLinCOBWnRtVVhYmiFA0yQvVpRF/1ocQS4r7GL
gqfbjmEKhBTbb+dv9BgjgoqCtsyCUUiD7/AblFnfKp1a1RQxWnCVIRvbKFEuPsuiFd/grV8K2zmB
8RHRgeAYghghSvRB919MDcuiTkwuaAxwq9lQCBLMNGP+gpYozNnV9fxHZSTTo6aE49uEo123intL
y9YYOoo1eLUwr8oyz5O1qfb2tsu74D5LA3Y8BFJYRJ9/P8d70bLNwSPjQKpSFRwW+204Z4oDYD/o
haTSDaP7sAPYcJz+Eo516lJk1AHsonuCbXPwZkhxBwoUADcDDkJrfBFdr3KSwZvwq73wVCdmHiso
siH6nnwFa5kkf1m1ohQwT1HpTdgldp9Q1Evnxyz08Fpx1QlnX5ytYXyLRr3ksHLiGaGuUcctBRa6
xuXnf7kwDl0Z/oUqrg5aU6/DdnD9wihSzzWG8ELdeEwBtHFk5UJYh1A8Qh7ev5ZTJNB4jOVaQVo4
qwre9UfRoChcwk67zktHwZEZF+vZ3Yx2YMq1zRo0X1WZhU2+ouBr6VF5kjdr1a6CX21OO9LKnShc
YXLX6LuQOEPss8O+XruhXge+4srgW2Vhie0NEOhdYg84JVw4hJ34djSF6ZRDNkY1fCgcqkhvR1Ub
VKt0NKNXoiX7G8HOcGsSQPgJConq53OSPJ2fBidWTRKCoKZSt9JDO/Q+c0LAPLx/8Heoy2BdAUB6
IpHqpWLs+Kzz23Nh4cchNSMhZP+TjVov01ZzUZjHk45QYbKerHFGsI8kZfZiurE7vDJNcGiDZbtE
/QqdBhuRivoJNYji7EZ3bi+yeY5HLWmEdL01RhT4yuF0UQi2mDhFNis9clTwjHnM4AUEWondRaKh
0IwkZP6IbFeVvAphb3qtr2cM6uosw7YzsEOvaDP7W6Tm6UMctD0ukH12AQM9XskN2Gx0pGhJkE93
2G90MoMzYKWiLiJR4ZuVRWgiMFXxJwsPWa/LrGh7fkycqMcYXWxuAF7wfWz7YCtlzSWHSCG9NC9r
scaDyMJiHPJEgofbN0riKEFl3DhrLTHqazMb5aZpSVscRhF+gsRq3dB6vkhwW1bJ/bMVSi7mB8CM
RdfqcNbnSqHhIqzjuIU/VIU40rF/plWUfI3Mav4oU/q9G9eAy7hOKxQm66Hs+2cQqrzcBIFDEEJG
0wQZKO6Tb0rTiXeo2a3hO+2sqatxhiis0Wr4eeFVHpeRdNZYESmiAVj4kPsDX9YQ8dRGVbCgG0gO
GdqMdtJkjjudruTaEJOBZjHCkaqx5H3t2p3pD2ol3jE2tjbn7+V4sJvCguYB6Az/Dhhz/1YqjHUp
tLGUbMPqu6242o3bi59yrLsLAOLxmsKF4JWyqUIWg7a6fyElsuOc4cWFGhmQA54mtFLpUJx/nFNX
WQ4mBmwrGqdHcnQ9SKK648RTpTEAqSU5vNaQbs9f5filsTYy5hAVLkvyobBSH0r8NyyWgjgqm9XC
NtzgZxlet7r5fv5Kx89DV9yiVcWrWXoQB2+t5nC8OMiTApsWxQ24IOg9dOb1+aucOHjSMqR2XSoE
SnRnuY2/bNQdCV5CqwPEtjJ17+JqlB8hwLPftDjRSIbmW5h1iYfglmDifh5WmdYPPh6qFNZFQ28T
v8KbLIyxd097+8LWfvy2OS1oFK6cHjgOugeVEsu0FgRZhrLUqN+DNNOxR2vFp8RJu28X3sPxxFzw
DnZaWnomM/RgYgr8FFlCUsUjF6tj+s1a6iWa3l5D7EzWMhlJo6citVZQSXU/sKL2pW+b8JW6Vf+3
/SawVFjkWA5U4YUqd/BNkgKMQNISYruD3WCo87iz9DC9uvDIy9FkfwV1MeQxWTwZPUiZDh45VPop
SGtSwAq9ST+77P1e7NCJwUAZjoqhJsAQON+n3dC/C06QPgY4w4/zN3H8hQHyOTzxHyTn2N/tDz80
yogZ2SPRMljxJpo4C4Jg9Fjt15fe6oltbDHoIYyYkpss2UO1CnF9rLl5l62cqCTVxyRjFjwtzjrt
hpiTAsvdyDR/ZeVsxx6olXE3TdQDq4CMqt4zCKHV4TUN9D3m1kns1fkXcaLbwPLI4gXjkVx0cSjz
b1TdiMc2zzkd9iE+dri0bXWEvS8dQvsX2ebNdaIOarwKBSobrJ7CtVM4SEMmzg47oq+YoOdv6XgF
Av9jQugLRxtHoINvQ3ZEFildmq/asc/grRn5zsJQ+9/dhhaWIUIXkEZOi1Cp9keANiadyum0WNF8
Un5UWVze0DCfaeqb6gWU7eiBuBTtTwdTYIPrHQ4A3ESNqoBDtHIlCYacMsMt5/N/G1zGaBePL7wl
IXViHnJQ2xaBgtOlxI4d5UF1BXkJ9+3Gsf3zH2d5LXuTF8wdNApMitkLg/Rg8saZPY84B5erzCnG
z3Uai88Ch9dXW7TqDn6z5YWW2lyNGKzjeTeX//5XAxdeAjCZvyo3sf/V4mBwy8LiWAUlZUFT3WJb
OT0ZLyVZTOef9OgcxPdyFtLw0vBfpu/+pSCRUfC3OJHoeol9V+4VukbK1HVkulijX4ziWz7PwYul
tQiL8Dc7DTel/cu1OMy41cCxOEcfjjbELXyL/NldbUmHDuds+XqaDNu07o0VmXfVBlUbMtkUD398
todP5x8eaP/k/dA+gCFA7+lwY3Ik+41TkzICOkAQhexxVF6pdaPCeyl06a7MdCSUYsxF+MANkI03
JYP8njVgcZ5TCuM9DqEfbiMzlN/nTkw39K37bY1rir7CLUiHop8X7HZhZU6YDNB0n+EFuTPCbT2D
PzqHWv8JvoXVIVSpVfPZsrre8NA4wA4DhyXPK9Km5iUKMEdeGaE0MFjuJDbGdiOn/JraE0Zowdq7
QvUN9KiGCkHQnSSIZl10Rhr7EW/4vlXcIMFzZGhvekys8NQvIucjj6bhyqrGTCE+KZlx14fCiih7
sJp7mlZOgmW1JDLRbXoRraAPKN8TO5Y3bgSrD8F9LBieYUhkdy9t5VuJBfZbaAc6UXvN9KW3W/Ee
JqXyrVJjs/DQ1Eel1+up7bIF9Mo9Cb0Kqe6GrLCDpjiqb4fFfsivhg6XYEor/JZTdcZcCYJNouxm
NYq3o4Et0jYPrWgmOKXCYc8pK0wFiKZTfaXV3W85AQY8IJq0LxWhu4an9irxWMqEWOyhiwzWKA0T
bBiA+UjQUp9NlrXuzZr0qiyZMRzFWJPPNAL0JRvaztXXIS9zHRf1dsY7rUvGF0jCuuHbo9p8bgqZ
F37vdiSgQPRtbK+E9177aIRocZjahKNU69pq5cmp6l9nUhNfsFenH5VUdVdsMkZJCPuwGsu1SzRj
eT1X1NaYiBY57tA9exqhB4D5/oBF7OAxyizTJ1+UPh65RORmjUWF2x8HZ330rUUV56f2nL0nczsy
p0E+dS8cycoRGjwXL3RNcovgbfWvvZvPKsbRAwUmIHPqEI0my3fwzX58dtW+fk1xBoNICPeKEcIB
9JaGgKqtOq2FwB1TO0XQsMTwWGQNsa5pPuKGgD15aEMfjAiKgSKNWQXzKfLCQNqfcRJJypWIXOe+
mpvhVvA2tVVv4x5KYIghx/WMlJIs3hph66rMltQDBqK9EPxSZz2R3jp6fVuzAp9fCo53L/ZJqiTW
/IU1c1iuBfOYNEkKoOqGGPGrascO48LyPn+VY0B7EWbBrGDu4BnJ0WN//dMr2471cklpkTGetmOU
PmdStwgUgIsaREZ2BR7gPmmjwKy5MFG46EoXYT5cmY+2liWfx74m5wgkzn0RmWt5QGjywk0evwpY
bxyekU6gigQK2b9H+FIzBAYDR2C1ch7KIhuf21Z1L1zluGBEx+qwzXEuWFw7j954E+u5GiX5SpHZ
OpHzJjBc4pfVFzM0N3ZhvkJZuk2cGW8pglonYitxXVEfmny4gJcdVcm4ZJHUi7qLJinH6IM9SdMr
p5M68qhATMEPl1wJvyjn9qa2iEg6//2PXy0edGBgDkZT7LruQT9DGrXMKH6X8AP4BpXIgl9Va19K
PzhxFW0511H4Izul4b//AQ13Mu2WDBUiOLt0I43QeInjNrwAPJx4bRRhlNX0gCDXHbbfsXAn6qEC
HGqCISXuo5k3RKQtJvb2hePjiedhqtC5hZiIueuh+2IjYA/YRICvTIcCIY3taRNUMH/Pf5vjMwJf
hB4xLJGlQgGM239tvdlGbRKTGI91eUPgUgFotJrVdHbWuUhppEMLiD4vkj3CtZJJvtXCkuVqNGWy
JCzX/a4XfTZcmCcnHp4DAr1RjFfBk37Tdv8CIbRRnRmYxONd0hTWGrGjs041LIXOP/xxwcvfv5hI
gxebNDP0/Wc3YE3MfQbsoNXIDlfxYkPOGGW9j2OD9qc5fYYfiB8U8a1eTpttd/76J54SnNGhd+xQ
isLP2b9+qtctoZpgw3amEQXn9vJezTLtwic+MWRpsAO8g5dxKjokFpt9ag0y0aolp6bB6wYWHRKH
+ioLjOLCCz2mUy+Ce4BdOgwLq+yQhVkFZcmuWXOEsAf1MSLw5TWZ3elzH5vRlU4OwGPfa+lTGIQx
jua69WYMqflSDxyPz7/a32TJ/ZqbOxGs6VAfXPSrB982qjjOBjE8GQunsPh6Cmb1S5T23Q9YiYB5
IQL41pO1LJwbPL7EqybrJLoerHjKVrnTGc8BHZnPWloS3FekKAMyvex3U2eP0TrDqPQnwuzaWOmg
ujeZO1XtZp6l+p52chQ42ITg9kmV57+cQDa6X4ZlpHixMVufzz/n8cfFII3GB3U83tZsKftDqEus
sdIgAa3w8U18jhYGjoOJ/gWxpHPhUsezZUF1DWRiCFIgSh7QBEwwY2Q8uD5PQsT69az2/dqujTb0
qqQ07uuchOl1SZrqF7CICgK4NDFKOP+4xwc3bDPZsyDeLCjT4T1YTT1hxEI60KjL7rVISBIh1L3d
CLsW3/QoHTdGUKev5y+6bP37Q4mVCKkGXxRo+4isR7ZIy1jCFdaZW8ihgTTNN5y6zLs2iGc28vSS
xvg3sLx3xUUyw7LHB6U34h62c1POGGpmIJdIU61+zp2ZmGNtzskpq0OnF7spFGFD0JpQPkW6ixrQ
Savs2XaLnkyxLoseYxlwuigrBbcuDZLXc0pGii86JAWrscFOd0eXqf5ZtkXzKZplSePPjOKvRC65
+J6S8PHYomomSLKgaUWeldJ7oleSbF2FZZrejkFqKR6BjjU6qL4ih6V2lFzzLQOyjM+xx/il2FNb
XCUkOhseyytGunWDRWE8p9OXRmnsaOFbBv3VGLJJewXr1iVB2NHUwIGdiU/LEXYNR43l53/ZQxqT
WFESCAkXm9v2FpisR5NABLKBHME/P0KW2mL/e8EpXSobpD3Mw8O+aoieylHjoQfOtrO7VEcWt3hv
NUSPht2VDfEQnYSt3wdliuvf+WsfbSKgJUuCBgsAYCn/3X9MRF0KhJEZVxT6JNc4+dYrfkH8c6v6
Pz/H/wo/ysd/Pkz7j//m33+WFabOYdQd/Os/HqqP4rlrPj66u+/Vfy+/+j9/dP8X/3EX/yQBtPzV
Hf6pvV/i7//X9f3v3fe9f+GQHnfTU//RTJ8+2j7rfl+AO13+5P/vD//28ftveZmqjz//IGui6Ja/
LYzL4o9//Wj3/ucf4D9/eeHL3/+vH95/z/m9Xfc9m47+/Mf3tuNXnb/TaKZAAzyHDQ4X8I+/yY/l
J9bf4SdQ5ANAU2Av54k//lZwAI/+/MOw/47hMHxcfWEXoLPhg7UliS9//iHMvxtQsKCDgcAtZHzj
j//33Htf6H+/2N+KPn8s46Jr//zjYK0EAl3azXCMuT/aS8bBel2aeT13DB4PmwB5k9jqd8uV2irr
dHE1IxReRZD9L5wq6O8cXnZxieIgBSUL6T9z4aAOhydINI/WqfRvu3b+XEknKXa54lS2DxhDciZo
TGLdlsFUwbdLFuMCsrQ000sNo6hvkkIxm2sRQMzbiKFxoO20tjauBrQP885gN10jEtPftVDXiM1O
Q6yiKFzdcpNk9qR+dbJSFVeV29TVtQrBnnQXQeQiO9Uw+mmaBuKmoh8fszvr1VsY9tO7Amxbr2Zc
G33sX11Cfu12+DKkSTRwjog5pOvuYueU0Ep4tpIkDfxBVrhRAVSiYjbbLBC7bHaNL6bSz+EWzk80
cWuj7EF46BGJNXpvnqFIYg1qAvVYshImtELiHQlKgy6Tkk3vazOehDfRAA5FHKGdNWQrNY0hd12Q
j/mn1o3BmMpwcLe51vdPSaRpD3oYOlTtQH1f81x9UOoxan18aORdFbfFJmqsgdBUIe0vOYE7Bizf
1igfASXwkoROMyrPrRCTWHeSKv5WhSMKwoe3V4JGV0u/Sqw33kZVCdY0dCxjZVZ59dWpnOZBLRz5
o2+NuPUIcHICn72QBy0lqeYATRNULJViQK6N2uShM4E8cxHyac6qU3Jdu1JThf+/ARXxeyWvTC/G
8dH25imUGATp4nkIUtvciCIT1Sqwwm4dQpFcz73MBHTe1K37x3iahuEZXjvXDKy8/qqaZbSyKBLw
2GyFAQJJRMv1Eox3n7atYlw7ZR6/2EapxZskbGVBKGeQ/FTzrgaJjWszxuARYfl2FF1FPuQ8QwIC
Ica2eTsPOuKo1exgf/LQJMog3x1UUJrAVrVOihn6BiwXQoZ7+AAdoCeBHHWctI+5WlZf6fLwj6li
8O1xgzbaTRdjgomhrR2XJZnrZNglG7wgi5TIXTdoHmGziPSxFmS+banwxgrjrrGIkm3XCcaXZuZq
C3G4UcLKK6ey6KUvEXnIR7Xui+RzXpHxdGsy7BmFVrr8aXpNbS/IdPzn/+nMWjxcja6epD7eIfzN
AELQYP0mdaxWwGrGA372NBmYw+zHbhH2OzMNbLwGQgUj1inES3xTkbGuvDV1xFubI04aKxHPgIcx
to5rpV6C7ifZ89SFaPlhiJ/qU1Ehd/Z6OI7tV5gKRkH3My59Zkpp+tKxO6x1ptAtVsVg8PtK33Tq
trRHLf08ZA1TRa1GXOKxz8ySV7uLmvRRWkaVv3RxmbfrJo9ZNzroG2KdEKBKXJKVtC+xUSvxrp6S
ZPLriVbpTwQjie1bY9+qW6J3iw+cFOJfWaO5nzod+7mvUeHMXtKXGip8TbumHGs2Ckm8ryIxUncj
zdZ4CevYvi97Tb2rp+yKeFGvVonhVXV9YV4nvj6AgScko8RkaWU6OHcRBhQImtVv5tCkx5KSUxHy
rbpi8ESNKo32qP3ohmX2WNPBWvW5E6NWnuPxRqRagNwWN8t1isGR/WTpxUsh8l9wq2TnERtublXa
jzv66iSoFUCz3hSLe2BJupS1a8jnQmMlzADk3vU8IDZvVK2nrMyv0jFuNjbJ6kOCJ3lREGbbz9pr
5ZQfOR/6zq5RYYIjXymjbLdTXQU7u+h/FF3+QDKes9Y7GflqoDwriYujbGtPvrt8GXeqvU5x6utm
Ij1bGT+TWLitOjXatFFMJjxBQ3dDC47cD8O2b4BPp5huDAngHu7HJLejd/iCA0sFBhrG9y4EZEJ4
1xym5lUW6uQ0lDA/UiSHX7RQI5A8fS2M6WbhP6wQp173s7O11Ki+7qwG+43U2JEPvcFx93YGqvQM
g81A9PNNWLYE8FJmb40gY4SI7kZ0GQtYn3xi95J+g2M5GuX8Wq9YQpPZ2bBMmW+zPYFKWo7Xq2H9
y27xgiE5wovL+TYIhm/VrCCALzDpwYAAsByPCk9LpbNyCYzzwl5s8Qj2ZtfxRdn7oS7ewYJ2ipZd
FbEOJtzm09cA3SidCFyOi0hCVxvUYlNpyq2ehC+kCWzY62evcSfa62PTTRDb8hr2VpxE6QqRdb9R
B+E81Sphe/S36jtET9cE4bn3fWA+qdUgVxE9RbiN/dsw2E9qwmGVptBth+/T4BSt56bhvR4HLNUj
mZ+hkWxDQszXItWnnWZOX1g6Jd3WlLCToh6fzJZNCZ/reKdU7o9kaEeJ63SM3Afmrjp7KmuhxzyS
T65DXLnGOrM2ZfYER0JJ/LBTa6/p2g5LBWcqvqNJYRlSKjtX/GoccIiHVEeQcj3gGGtlcjsg1LyS
BcENkxpI2jKEV/CSG0kctmGFX9wJY7YpntveU7Q+rvxI73FODsbqpehs7btb5+E3V6kqqBh246Zr
1KS3rBLTQ9NWhV9mpsOZttCuDdSZ36OgbbQNTaTZ7/Mk7dZTxdsam9APbTO9Ci3AbA+CdpWs+1p3
XtqKkxMppjKqvIAI4HUr3XJNvHl8h1txxjoYzqGP7rj9OkaddkXbwIYJ+n+pO68duZFtTb/QsIfe
3DKZtrxUVjdElQy9iwgGzdPPl6V9BlL1OWr03Qywd6MhtNKRjFjxW3vYdl1d3BHa47AlVFrvfMKb
b0YrejW9od7SvUm2ylB0dbW3rKzz3zzyr6zLSPHXKA3PMnSNDAZmHJCGt+99PcaTGv1Nthr5zWBl
849oKOwkQqlNePhiFE9e2K8Eb6alvxlEh2h/tNDzxmcLbbElF9rXiaTxlyZQs1644IxvT2ZZq+sG
QpDTj52b4a41K/Mua9Q8JYbZ8qVpuTaSjCbLa7JufMarXgT7UWM+llrkN41hyT1R+sFbZOrqsJqT
ecImSSdqkDlbIZUiEuCcHARbubAFlnMfU0YysMz6A9NE5N0FvYeDcEF3lPjSoM/XsiPSB2hXHuKu
khCqoho+D8OyHmz+lMTvtLOOJmnNxCzIih0+y/RXiOJl78jSeh56KuBZ/ep6Je5+pq28rcf8kHWl
+yxH2GlczcreZdqgkLwZCvMxmKL9EMHbFM2gDqkrmqPZmDOUEzwzEnzO6JClLtkOQ3DK7Kb7HM7B
UwGBlEhJHEJMStehGvv2usAQQEG8vyeCh7LpzK7sRDgEWQiZ2tT8EKk4UIC1WYd5Ig7Ncu6K2i0O
LmvlQQ0EDxVOV+9ShnRWvsKL0RTLC7K+xL4dnYjBptZHRSx+7BSVf0fW8Xo3ipEYuWzwLxRqldmc
62Nfn9fbIdQ4h+pRdNsSSWQUR11mXZXAYSdfjut1blMKg3S5LMxtljbN14E8+GZbSt0ew0i31+sc
7cZOpHti9dqKrhVYLGY+VQWfFIxtDv1VpnvLWClW70rjDbIxfzYFkChUfE9rJofu9BDgT08IWApJ
CSf8fxV+dyGDBk1lP+Xf2T4JTwqVmvYBcc1Y4DhAhFhRN840uVBy3nTH0jMWMfuNt8/NHn0wmePj
YbV0vdfGOqLwRriZKIdyqEoW84nqb2N3Llp/UI5j6M3ZfHsopVleqKxUu8aenJeIQ0333e1S39zY
yo/GC+2v6qYi1+Kx57Du7vrG98l2J7EfJT7c6+dQD+GVIwKL0aXWnzg9QhGuRjDtzVRzIAvnrIsl
hece1M/aUZZryvmeiAWteaApqfAJfRrislnsL1lgeRspfFpezCVyOP4LwA2ieKj10JMZ7fsWrCj2
5zBM9NBUmwE35Fs/2X25i6pc5xvh2/ONPxGaCGwQFuLgK4/O+LlEcXEhV++uVmvuxXMVdWIvtAhO
ueU098jdXOqAGnmi13Y+tU0NYd6F5bYOyq+Qu7T+rsoisaiLDANaIR/uiBKYTqVHt3kknHprF6qN
yRwjurfOJmu3ujKlZ1mzqHfGQE44xbDlQp2dzuhmZrLJbnIuPx7w3g/RInAkjz3Qvthxh6bY2yN5
7il35sEJvFepu+VT4asaEmgqcVQzdqmNq/r6akpb46hYqS/HfMw3oy4eUd0VF6zq1kXYrN61LoQV
09bs7qNwoH599NIrBL/2jTe1wZaeW4M9PysevGloN8FAVkK32MT8c5xOJC66r+G49k8g4/JyFrW+
M1Kz2lN2+lA69XA0F6e69LymfaBxBcC4n2mKIWNjb7htd0htXCw71qA+qdqRgP7G9HtsHPZ0VSmb
LXqhJHpLVy9DPa69mGgAFqdh/rTiZtt7rcmIUXRDLpK8Rid+4XF43ObLoBMHEUwfF2z2+9ke9NFs
taMuzTw1dmdk4xS2UGYbHhnjMDRTtyPlc44x6/k9b1owDGIU7oqNM3beo49BmoJdzti4TFQyespm
E1/l+QSJ4iOt+cKVsrJbgmn9XQOSTPNBGzxmhCj9KCODyGRlmutNY4obDot0EQ182m1Ua9o3iOzX
MY2eFT0txhhdpCVjoeGrzrwI8WSw4YQuV4scblGI9RO1rV6i0I5H+5r8mFs/6DRFFC5Q+MZUPQsY
utPMiQPHyk9jPXXzRgTzurWJvd9MaV18Gzq67JvR7XdLTgzCbmqMXO3awXf0hkLu8w3JkfJiChB6
xD3HyEuDwJjjIim/Hvya1KSOR95F+fPmL6P3eZmW9UQyql8hv5BprAticLdIN2zUCBwmKL4Toc62
ZWdWyYz/44kGi+HFqzMyCoXrfLIcHCEe8oUj2UDFCY2Dww0paeYdJ9wNG7+lJ41shC764bEU3ROJ
+L1B57Brdca8S26LdjZc+ehck57aT0sWiiK2S8IqhKkCIGA2OMaAmrMmIYmcRVXVX+QkTBylKPTO
EPmA77sOs+1AZuPGKMpiogdXdTveOd9U9EwmtkoJukUdkxjeKJ/Y3JqjnIRzPa6zOgj4H5JDuGds
FMBt/ZnA3OqqdurivqHX49pdqBvSvVr59cOLgMtySktR7QZnma1t6lej5KwjGBSEWZXfalnLHTrL
wvm6jE71Sg1cw4VdgjcQxPnUe32/L9u2O5oiKrxtEGGriGVV0S1NvMJ0pwRNHXGdB818HLXlfV6D
ydaH3ka1ozQXfdOxjl1OlYklnpMz1WgsgP5FtdC6sVtrgjAojC+qvT3ktN8sqiruSpvjzzatbP9L
TQrkuAGfafLEXnuJymTBQ3sI7Gq1dkTLBG9Tjyb1svKmFe/Xss7OMScm5/Uc9vNqGs36MJs4JOO5
MyLBY8Rcyq+XG+JqclsUu5rICPeiqpZp15Rh/pT7PcMPe6i5HgQT5w+GM3wrXZAjZjMKo7iyAe/H
BJ+MIJCwsV5Aokya0L0puwgKJ30amuCe/dtk50AS+m0aAzMnQD4aPO6sRb5WKBFPU95y9E7fsSyv
1vx7Y/btV/YFnR8nwwjuyOE65ys2vngoKpQqsZ07Zb4ZgFcOaz6s+Gypbj8Z4Tpsc8uc7gtlBNui
8QTzY2TlT2Mf1qeytkgVEqmXvaq+A0TwjNTijJRqA1xhntALQDGH7ZPG3uft8tUCSTNolFooO87n
bGsFkgiBSDl1nsyojfNkYFEHksgpN9yoxiq+zG7NBiPGDtQhj1pwp7DJ7Xljk3fSn1IZUQ7TTbn4
yt9m6Pc0o4ZV1f0LobfpBR3a6cTRAaVMteXUxov0HltUgh3R1Lu6D8ioShdZb116JB5CS64bdib+
M55Jh5s30ivPkNOUCI7e/7x8x5i8M05ik+t3DMPslNHGQB166dv1sUg9kzaUCuoQGof+9xH7VAPG
sB5qac9VsQEG7En+ykp+DNsqV3OJ8xVZFFykpvo47pcJiMkJUAzsgoYakrijlVLe+kQ/lpslmvsX
ajr4rXr403kzhSn/tMrGbi7Ap83uwbFbyq857jr1g6DqWHAiQzJCDPDILgQVtPABEa851ZVEZzK8
0eQD3NKkoKn/gW3AqviRbFUC+9A7UtSXNDoVXtIOQYrqq6G49WBOhjlvfG8s57s5HfoXw3N4AZt+
bep93nEcp2devjDoJJa7SZpcA7/P+HK+M/PfRN00VFvpZZa/X7x1AN6aRMQPNVaCr6Skw+srrhMo
a9+33Y1xZlJjQDWruRjE0MiXOgDmRquYrt2DaY/1fMdymZV75D9udWW4gpsy56BeXTXL7JYeaRLl
WF1bLD3Npcaj8MTgL6Ej/TkVD5Y01343dUF33tCyVO1HYkCGjcBczSvgBfL3Yuq8+hrlIp8qDKPR
PwL5GcOmbdSyYUuX7XWJWwJBMZ9hvsB92EVgWA4QHYqR1N1MRt+OW7qF+IpzTahVbNvjNDMgiWxf
jB4OYbTVl4a/KORys/tYzCFumTEkG8JDXtgGa3Pvpnry4/9l2nkLtOZ6SPhSL4hbE7Kcza6U/Y07
4eg5hp30Xn4hUf5DVvxKTnzkVBGb4Wx2z0JfG23Yx46FciKn1sSxGue2M9y0KL+sWDXapwjIDESx
c6yx+ad2yfci5F9pOm5c7I80ZZwLtGHLP1ATDNPwMAxPsR8Y/QtInTaR4lv2d8HxLrHH1TtRWDQM
caiNlgSHsUUAuACyxGqqhrt6Qr+7ibRJNaXdjnE7m81ucQbvyzAhpkq8fOJoPKw9m/2inLbl4KLC
B9c39OdgsNCWWIN1Up1hiSTyS/FPztyPLCRf75xx4J61VoT5fPxNV8PuLbaPJeYMXHBvd+KY5dWQ
SMebb8XkTldOgKSmRIl3/y+vJq2rpIwh7zuLlaCdfucgBx41XbSkZOrSZrCsav8IQpx/xzfHAYL8
KjJX/vyOfxPS8ezB3JEbcSbfLJTVv7+laAs56gYYSTR1er26uqUmzohOc7l6PYlCUXjZVENwY3i6
P7WhQNgtZpltzDGUxs5Q3WQRc+LY/5Z15hJgpSR8DfIPcu2jjrAdhF0NbOhxTWjjbdg0822ZC8ZF
YZbMBn/+FT5yv+c3c00CCTDWkoLw0U4RLanfddIaY1qsOFzl9BeNm2jO3J/s72/k769P60cqHZYP
Ti2wwENRKfGz//5jLxpXMM8U2cOmBFk3wYrqrehyGG+gDPaGP3+tjzcyb2efRW8ObCiYf3SmGH9h
7tvFKlrWoy7u3zeeYi7gGZYFEGgfphWLfi2XMwjFxgCIvDJj/QOfb70rLH5dKhCC0ohHbxS+Dmxs
HxUYBRUvcwUHFDPfD+NTLuvV2Jauq3zYRiO7YeZw9dZAUAAzkMvqJV3rDuFzNowAeoEwAQfNDMRE
QSBek4XYpXHaBkRa4r9BRILKnNKeVBG8snHpigZkU6wfmyGbCs4Yq70eiD5G/dkZ+dIB/bYB7Whm
ZxNFl/WkzHujYu3/ScF4WrHRwhmcZ1AXMfUN6coYyVumW0wHxiy/UGDkFhctg6x9Deng03lZ+8tC
9Joy1W09zVzESM5W98DZgg0VlgYmcChnNl2lTV44bE1+eTmmbbObzeK89U4p/+y00VXbqku9iwEP
9F0WLfzp4FFuEIvJCfA5seJZ+8n0zjsxfme2d93w4eHLi71yFJeSdS17zfq5T3dFaYWnRkiAYFcF
I2LYKvphOjlbJb9xwQyQwiicRuWn6VMbpbTaiTzPH1d6tu8CY1FspvieSFWsUxgoG+S9vixEz4aO
KI0hRIXGvB5yj4bP716NFe7QRflofJ5LJ1XHpdNs93L0EKvwOJVW0q1h0exQePA6Dom27dZeB3o9
3IiRarOInCmqIl5U7sBpir0xl/yWKcTNekhlZqijQnBvg0OJAu7ufR7xhioqThQFGfOucBRQqmzn
2TwoazKbizmYGj9WBSrEeERaNmz1+yuMhcub4MeQZdLJCe0N4hmyhuHx3n+EgC8dQHkLbpqOD7sy
45ebqdG5vFWEx7wgclTwNP2cgjRT4Vx4UXBOcuSuKU14jcWYhutUqbbZpj3Z8X1qhK9pNV9hVINV
8NtyuUZiyAGyluVinH5OafNU4h5QpXap4tNN4oJs/rC6yr5Dk0ZiQoZFj1y7pl3rE8cmYsX+vFp8
EBygEWWpYITCGBWg0npXuP6yWkR+VfWOhZOukAUzfQZ/eMd3ZJ0KyVAwEXfm12U4cgn+/L4fF190
4tQbIPnB7sw48XGasCfOh2k4wW3XFEXGmQG0nHScbm///D7nxfW3pShCSMJmR6s9SXGoK35fDcFV
Xa1KCkBdSjUfcxowvpemI4ZDXkaUYdltwMGVgAUzvEhXq3tWPBQ//vwR/vYTR5F7ziv0XbTPpCx/
EAmj4LRxufsQN1M433YLYzxQU3Bn2RYCCMdbvlHMyW/w53f9OCPyjVHCkOKFOIL+kY9fHM4tJ7MI
BAh1WHnhWJxvWLXO1HbdiheN6umffHZ/2+f4nmglSFVDoYMU4YNkZuLZxREF5Ut1RXQzL+nUJ9ns
fCcag6Xkz9/u4+1DPCt7DOZBlDmIKT/OTC0ClUjN5YA1haNIzKm+Mu46hQHm7c9v9N9dvLMj92xU
xZX90dZHaW7rCjfA2rN21ZvnpQVx+zlmvzjSHTElIpy//RRv/Pl9efI/3Lk2BlOkTx6GB2ZT5Gcf
7twcP59MrYnZR9U3pinlaXFN0cXVUrfncOfO/1YE1fzDKzrrm2coXaM1DOWrzJ1CbY1wGb7ZXSns
LboU76KCQaSPlVCku6DRzkPfUsEazaCbKGt1+RjBO782hW2qpEvDEEcX6B5bLR0nhI8U/ZTYmdav
dRGe5TnEjp08br4usadoeXU8jRDcKI2hvGR1hmIafErnVEo922rZ8xEdRhsSchywXS2FyIrnLgob
XFokeOGsiX0jaJx98H6+HhkMDKzWKSd+UzdBelRgYuP3yFYsQ5KsCNplSbMOoNNabRwQ17Bq526p
xliMBi4Y9x0noMqDP2/fwSXD4Vxx1XDWD29dvfAKGc1K7TWmnfRTFWQWBO46KbM5jT55gFsZqh6l
0Ng0nHlt2fCaLQEAbJzReptJZ0VCEroIU6idZKKCX7watGjCXbFS9pcQ423cSKQAn+d3ICjPMNjV
cLbfStWeETa6zm8kUWV8ESQ5YM4LQ0JUhvPeq2pCzcj0cGju0T9qmnpaFCiYfzf2EpqSCGme+0vp
lSDWXkXXay/60T0QcrWAcBpe+lTkbRvslmaMDvOaOc+yL6ZHL2SySELD9/qTQU/zRSsyGryXvAyL
bRuFci/K88qkUN4dIKpDf1N0KVvgUrrKpeV30uJCVitCtH7yaGE/7wnnHl/BupYa1eVPUKh0i1a+
9Pl0vlSESqhjnxXMYz//e5igMLtA4hqEl4USoXsZAFk+z17nJFhG5v6gFuS61PBK48WAn7knUqwC
PaJAeP2CBKa6aC2afEFAjQHUnDF37xFVtZuWaFI7ujPSZmOu45he4Q5P651olBy2CD6a5qqYyHWk
DY8UkMRDzGPQ1OdxM/+Uuqxi4SO3rcr6PVlDINb1wtYJ/N3TGit4RsjIer+4pSicddP7oosuuoU4
7vcn/1+JRe+7hv991H/+phn9/0olerYy/O//UmP+TSV6+QpU/PqbTPT8F37KRO3wLzxDEI6EXxIE
hoz8v2SitvnXOawSgwIJpRwyzkf2/8hEvfAvYqx94mj8c1MAhWb/VybqeX8xenDO58iHEQlB/r+R
iXJe/H2ZBijANoV2mP+DizjWh12vmsmUD4gfADH22h8NHVovbcOxBa3huVPEyL5XrSYHaIRnOJ9z
6EwPl3G+MrGvuDsrqt1HX8DKIK5A2B2jHsjK7eL0675c+wWekQFwJli5Csyt1dkWOjS3JhQipb7p
BazXG7cl6Qr+KZpHqFExarQPTVAF9LuSljDGIwefHVUTqY0ip/KnTTXl1T2/GoZXLJ3z19nlULZv
PJdorrUPkSxkHYAz2vwJO0cIUEijtVcMdFkPBfBX7ppTTGkn0Qcp9OWzU4cujIYPUksN+SD6rePk
DloZbTjsF/NAHw0PXRevRNSbB3uqjFNqgV55clpvdZS2P+SaG6cK+VmSajg5Eq/EXeqxLifmakt6
qBy7fm2qLhyfFmsktswZzehK2c1y7dnLQjBK6S6Py0Iw13Ye+/wYRYTOkA4aWi9L62mx8XtXR7uh
TddnkWc9hw7a1F/pCRccFirDzuIKP4xKGJdrsABtCGsblir4Jii7yDYrHmD2kr7wroLRRxAz4LHK
EkxP4w+M3MVj5vI22xqQhzpPGRjBBpQupzgajPbKyqOzkHIR2cPSu8KhB2JanzhOMUG0Y372pxJz
1CRUFYwKjbHMHpVZztlGNB1Z2kKHaHqC0kfy1PvdpE6F5LRFG4nnmtu2zqsmXioLlDtd4dempaXw
O6OO4duII+FEZTet8hTEQXZrXY3X8lyRvB9svg6X1wEqcKd09nb9qsfT0tjj2aA3wlJVaTG5G8tu
dMoqGXhZ0oJjiwPRTdZzpEKC1uZAOEVs2DoZaagJtlY/Nib8+wDmatpyvBy1U7UJsnI+A4oSWmdH
P1jeaK9qnzlgk1Iuw25+o7wCH5zlImzYjq6bFwme9jndqDHlVhLoj5yNPbYtHeBGmid5IYc71wiq
p9JaTYqgaq/6dmaomSiKwH8gpdDPt1VYIkAdhqystvjhVDxh5nxWGkIKvWnt680SnC99N5NDG9P8
SzTe3I3GE51F1bkDfcx+mGE1Lft24uSYTA6xBzczEh1UKcQVDzTN98s+R6cZbSz0bMhsbJE/poQZ
y03plqnYZ6KPwrhUzvrYs8My+pNZXmzUIjGVGUJMOfIxO6D4uELWsGlw2SLmKyd1Kcua036VTYJM
rSFSXzDyOk9pKESaMM/DJ1LMk8orh7zLMs4Al5p9Xpp5c+qaoKXBKOtGcQT8asqdrEs33DT27Kl9
XTIK3iyTMZqHKbBWvOZy5ZpbBgToxhUpuiD64Feg+iLIUO4NuL7QZddpsOmjiArcwZbrfCJ4Nr0P
lo4n2VwhgJKiL/RdKMLOOhWGW3uHGfB8+jz3ZmV9KVrHbbaBgWwa0N2a+2QQq3xGnOO5cd5NtFs1
wmGTtelwPKepWkuJssQvK0GaGRxuf1NUuZfeEZ6A4Q36XWroEeqkLkc0mta+0a2bX1dOVPxQ/kyr
Vl5FENrtXCPxRa7jyD0SE/OR2MkoJK+iL79Wcg7UbsK7ZCeoZ53szTW0+0V0a/ZNj0SQibwx623e
ju50WYx6jTYo8MzHVuHk73rWkS2xhiS+krtYPVmd46vYA2uJYhH62VPQ2HK4RNtaBNu299RT25y1
kSMHiiVGpboSZie7tkcDDk6zcTtbVVvE+352Zy/NFrIC6X2Dy/GNtij6JPTEdnJO0hrHpA+91Y6d
tnDuV9/N5GY0rbFLajMwhrgrtYByrc0UwJyodIQFi3wa3Fq+OVOlUtDHQQaxSjuM4anlUooryZNb
YuGNCF7SOR2tbUAIRLEbCVBIxFhb5dEwjQDv8TAzGdLFZ5H5wCp+RAQSOQgQLdYr6oK6gNupApIL
3SHYomPCbxb2fQOHl8+oIbzcn6C5OZU+F2wAFH8Tq/ImTALrWDxK30yEbWh5ytdUATQVlcDi3fXq
qxTDaMWzGtZ72sTSexmEoTw0YfhiBOCDbuOWtEPniDPXVExv3thlFyOZYU5cgrtpNC+aSra5uxdu
qK4mpFY/xmGJwj11F8tBIV1g/eQtvval1/+YjRnJd22ZAZvJVGsbZzSisXiqSwh0ZMbzF5bvwI8D
btFnT7nWdG8Avn1aQ189hYMlu40u5vEWx7WYthVFRE9VYXTgcFioWIhF5e2DhuuCw2Spj+uSDlSf
m+CVOzH4oAUEvM9jnFaLbSfntLA2tpTeu6L2PnfQbFnSaHDDbe7VhIUOreHXEMNm9EKkUh5s3SjN
XytkZiFGttKsKc+KOrmjJdtyN7rn3BezHK0/+D7M9UBVUbQnp4SJHHlKOSQLWllkZa2Yb3KRL9nW
b9qZ2x+f/xdQdcrBVhomUmCjtrI2npHnBWU06eL/pCr+1TT8P466vw3EfzRY/b9onTqzG//zUHz9
XeXfRf3afpO/Tcbnv/VzMg7+wi1ERLlvemdy4T3z56eByvmLkwlZvyYYghVwDAeq+a/J2PnrnAIM
weKQp2P+NhmbfzHA4maHgrEIAv13Bqp3//cvyBu3Gtm94ZnG8QFqwDB+xy8sZE3zwtMby34w7hdJ
QkislHke1tJB0qepuKUrV6qtBBXYl+SbNZg3BC2HEw+tbc7jFt2vjRoxjV7Wcm6fhnkmntFDD4+2
pM3pDM9oTrx3HfY52hrPDfMY/X/51f8brvUDgHj+Gh4/BmAu6+25j/X3r2G6C2E/bGrnJkln1zsa
lMGEQY+dTKUJ+9LwqUPbc5iMqDqaAIn/wNW994h8+B29M3Pkk6Hi8ASfcaJfENrzKNWQ2xOCfNTl
pSjN6kpNBRopNZADmKYOnInMdHrqq9A4BGO1JHlmfK79TB7bftnqldRkJ4IScXN5s+pquLGjWe4n
MSBzDCUjwjkUAvNxi9C67Y0HwviMTeH60Us5ytW9coWFpnkJqnXngemcfv7UDdmDf/6pz76+X8Ha
82/NggwhhwcO9+lHWrKlGEsHFaVnY1H1nypZRtdyNoHt17WnwIdKhvl6ClF54LsIQ5bzfsZRXaGt
JnUryp9Qb9SvgUjRjZqzE0m0WBm9NAjZRs9IprLkjvuHj/xuhP398lAlQTYAADO5eX9DIifHRXen
2GMVqsNry5q/owlbt6jL3W1kV/qi6Sa24Wj+bM/uegia6Ryfo7y3pdHNjSZxvU66lpOPhVJ6n5L2
218XFXpYt7KmB6DU8Gsm+0VtOwxuC4xJMzy4K87kuoymE5PPuHP81rwN2TjKtHX3XMZhZzTKT9pe
OqT3VcNbNStxRXyFeKpsZ/nROZHxabCa+hQU0Uj8am9f98YZEIFU2QbnSmBLVPKin2Vwg4kg3IJS
tZ8DT0ffunR9wOK0Pnbj0D51QE2PRlD7iN0dApSyergoMhmdFfrLLUKtegE87DBBEPRzIh/Zv+6x
+191a9veUF3K+TbVzpMj7PSSVLQZX0f1KdCrhEkhLT7pAnLRK1FPn1ESn51WRnocZkSg8cqLxYFe
pqsgMC4ZwNQxk2txPZfyRtcESwtv3UQcTKPRfLF7HFZxGXLAK9nZsUwbWF/cOjLvLLqzW/KQNLa1
mRNOM4flVcZol/i6QOEQdTzbPq7f+Czqj/GKP4WLEe20r9XtEEjYO3M8DdVgoQlsun/Aua2Pyw+c
BQGtcLnuOWiGMPTfn/7ez4q5Q9K4kaGeBILknoCxTuphbzP9/xhnOM2FlNXEQC50M5mVuFr84EkZ
ttFgRdMIGubB8K3EAuTldJsRqxh1xUGfn347aGSyALL8Q0LcO+jx60PBp+agTFQoMcBnVcMH7LoN
NYmwHSrppjfMBEFQCN+5ErGP2PowcwcFTaG/W0ho9nVmwYlni0yiukhf/vx4flxQzp+DKBTAezKa
GJI+rJ3kjHc5E0u+0bMe7lE4ZkkZDOSbjYu1s5mz7l1UH/90zf7+rmwWJN666NQtco8+QEKm5We2
MU4GrCUFQltsfcOzG4jsK1JJB1F5k7XT3ivX9qFCiroHnW/Af2ZQyxc9YHdTeeS+DCO+ewMYNu5p
7LzwBwy4MMnrPyxgUHwfFl1MDkwExOci6iG98KPmQkyYcwoDGKTAc7DxxuCGD/+WLwRWxBUM0j7K
6bwTeP6QNYG3Kk1+dG5nxNjUGJWkLKyN0dqvvYs31sOUcY2vKdj6xDDsDa+2kslNxVvrGAfG3+Kk
tRIbevOeCNw3Ny6iHqJjZPoZBo04y6Ex90HtPqASmKxkDdNlr89S2Rxc7bNIsbt2UwZ+bk0t1Sww
3NdA4taExxio1sKjuo/gbufcRvns0kwwL+ESr9T1PEmb4LnUzaNbz0LPKcbUhHZM/XC3mmv+pYiC
5dSBPu5LOBMsx1m6q7KKQF3cUN4Obtf/LJfOPBhDnu7xQAO+F77YRlh5Y0mJ9QsCBA+Da82Lr6Xl
P6NIXWui1MsydvEpXyKHco1NQJe0IP7v1vMGeaeMVn9zM1A1lrPq2uzpoEhSV6+nJh9ntLS9HSRZ
Z8zkxg3OVe7Zd50sp31Pl/WznxIVQxiMd+3Jsbg1Ssc+ZWlLgwHD33Eu6xQwQ6Mz7GzUpVWTnyRI
40mAe+yJDc1uml5L1mwz60lzJ8aijvvA6w4+yRBvcvCtrcp8zg/GiJPIKx3d7UanL/Zt70BKARxt
FteQh1mGyzak8DdN2lb0r5ip+gRhwiY01/LYECZ7vRSTn4RFOl9CoR+JkMEEknrPtomfnOrZRyBP
I0Z2DWWgi6twYVIcGvtMmLbymkC37tJdpdpX3hq9New2+9Yf8KjpulN1Mmd9lzh65Dp7FJmoUDys
S51eyU6FN+H7mb1q66tAY6FJkR3uZWDegv5/yfGqfFrom0ecKumJ7bW2E7KTiExCUs0tb+8Bl3qs
CelzVjnd3TT54Q3CjyGemIUe0mGxHhmj7WOXlc6FmVVHMl7CvbXkoFBhtdw3Q21sIJr6T4itq4u5
DZcNR9ynlvwyqBp3uhV+vwCBGsXJaEP3sDaMs3UX7tMaW2E/KmJKNWY0Pht5IcCSIRVZdSQh4Cgy
zeSsvnANp8+1p76kRLWeIEXtW60L79JrZHdimwuehwqEpbR9ehz9Jk0ooCgT/OrfFxql9+hiZ8xi
s6ODmDJPkmmGSOLPA3rDXFTEWJO/d66yW3wzAbFDFWBlr637tKWbucjW4Wo0mU53wu6MO8UDczdZ
a/XWdtkVBNm8Fa7ovjKLARaDD3MH0YZyAgmyP7k4jfCDi/GxHezPJarUE3gJQCdF3BYaVm7ktehK
D6VSrpJm9JZDzQW4bo3cfbVY9J/wNjSHjrXnIazX/qaXdvfMqJpvV6dcLiXmACbjygjKPZ78Ghli
jWW9lUU+7bwhOAsTS8sWcRXl6bOhMFxU4HPfBYhmkyiyEa8KaeRQ9YQIYJW199xjw5tBBj1m5/D/
MHdeu3FrXdZ9oWZjb2beVpFVpRwsOd0QtmUxp83Mp+9Bf8D/u0qCCkbf9DkHBwYMiXmHteYcc+sq
3d0Capmxynn2XmbRfOVEUXeV5Mly16KOvnKsiTqIs3wxEvu14ovfpXa7Z2r0dpHQYbWm6b2eY3Uv
vMnzQ7CO+x4qxo8hsZHVQNcWkPIpQ3qZ89nxENAjVSs9FmhkD352dMqB/uRZuW+ZuWx2iZZ1d2NT
Rb/mrOoDnEZIrWmZUXgvh2XfR81AgacNA6/uwoOXYtpYlwK3cWyjVmqzUbsdm6H8FEORYFjA1EXk
J0WJzBTRIVx6tAqkHG4G2dEQcOfp59xH7lVTV+UNwuSs3ro5PqZumPKXhH78tlVL8cUtI4omyjZ/
9jQjPiEVYuCfTbgUqGO8AVllajfqwActb2kce8Ho4HjYDJajEdPu1qV9OUwlkciZQy8yKnEH0a+G
woNdLc+iDfN/9W1uMDeQtzCqS8k4hn/F1DW+gLVeV9d1u9FpQxxEKIq7JM/0NKgtGXrBEBr6HCQT
EMznxLbY3Qk0xP5k9avWyhAScf9SybshbROMmOuRUGPbN+jSIcyG62cwr+LzopmFRca5xK7JNDIS
I59gVH7p0VdhhLHFLZR6shsr5ODDigHG24zJGotk4wXI7126HBYTcJqigEKaPN2P5dy6W3royT6d
FnmL9I0sZSWMi9Ri8KUWDZd6nOR0XzqVzkAcqthCdkaxeddSdDV244Cp2IeDJORVBc+b97UruLsi
S/ZjUsJEpXJ2zTzufebgefMosjhNf4ZTGRn3pt0g7TRZjGSsgmWd00kJaT1H0q37TRUX3ctQ0wSy
i1aSf4b57c+pZh7ayXrVpc36KJ9qUYBZKnN5W2DwPdB/kLfwdMeNJ5mM2bwp1587pqqQWeZaFmVr
bwAxTPfJNHpBYWbzI65sMBSuXlXP1bLQndajmSWQUQ3TfWeterHOsYfHSSvkbbxUGv0WAnV/pA32
242cZjhiJh1xuUvZUEIsy8Zk34brLxLgRw/tpIhvsdrIB2KWf0McwXnQHQAzLFT9jX5Ah/S8cutH
vfZQoRO83WE9H1Je2Co2L/qk50LIKeRptHXqdL6uOXTYWuqdBMOnaBohH033uWJH1OfaGAUzLJSD
anXrrmKdWELv9+j849KvrvJJzNJ30OF+hl7ArZuyFCm50tsXs3K8z/MyxyQSLzQ+WVFM1o88lOKL
9IZ2JiV8mupdXZnDfUpJ5HVxtfQGjZ27s3TIqlWNpamPJ59mwCVNg0ZtaTt596WHMLNEbeiPDqnK
QYbzb+clWhy0wzzvYlE+CLWYP3IoJDfWrLCulDJol7Z88IClXEbaMt7iBkRL1A40EnLifJ4IC1VT
gNT/VxV30tjQB4sujTyf10S27M6BKPPQ57p5s3ir2CQvV6yOoS5HzJfB6HnrTq31PN9kJbFzndD5
KdsmZ/Spx+oAHr++kt1MwT5M8pfWYdXR6PssFl56DXCblQodqIOUTvlaws29KcJOPNUxxDra97aB
fL1T8EvKpu6/LV2+LlVqGW/GSjKDoI8FpVI0KAEWo5z3qjEOVFVMXjynxlcL5DM/2F0czsygRnKl
N0zTDjX2izQ3AeXataSHW8kQS3Btk+slptK5ylpt+o0Kq/VNAqQvFKaKS0nx/DE1FSDXlp3/oSLh
6sbM+LK3+TB/DnXzC2vMT04cPSiMwlutqZFfzELu8757RC1EQduYdxR/1M+oMpAQOpVFOLMT3dVA
STazVWgP2oj6dcKcup8X7SHG17r1qOVuEYHMAS3EnmOtPTbdmu4iGhJXVZVWd22xTAeqCO53Iy71
+6LzwBuPmXGXRm4ZYM6WgbSSZDvSz7xpSQC7XRkgDyU46Gdavl/qSpgHg67erVH2P7QhrD4rq07s
rRbX3gZLXOLnc0eGdNh+jqrG/tZPmrdtzUi9ILNI/GVxW96DTjWbZWV86+hE9rpW75CS0o1Mu+6h
i0uBeJ1+MN4ow9lXvW7y9I2XpLSePX2+oV9bbapcBf+VQA8ccT5atJvdWzYvUVCNJvhYzAUly85k
Fncio/tUTuzYDKl+tnb36PbWLz2TX8B30kAU9SMN0U+Zlj7F8byJsuQHZv3nP3vVf6p0/290H0fF
8P3vaiVwtacSkv+TdXD2zx/UwSs1/piPS+D8wH9K4Ib8b2kJKdhsYPdG8s4G/z8lcPO/kVu6IHMB
s/I35Df8vxK4ww85OC6o2dkEEv75odW7AkPMcpCUGIQsCJR3toMM6V/EIcd1ACqCMILhNnvsq9fY
vT9k578qt6FNE2jsqsXHdCZ+2cSa3athyOdN5jbqify84rqZvPFMFXWtafz/2st6VPqVFFAd+l+Y
yR1q/3/XixcDkJeuoN6auVY+lwlea8QfzsNfD+Gdsvgf4ePpYf7EUayx0Drql+PDQEvUmjKOLH/G
YPdFtqb2yZo1bMlJTmY9pRb9yehGJ9o2onPZDxWd+SnvaB9uhqYtBlYRgoVC0VB8943W9lZUEnaM
QPV69AtAJEU6SF4z+Ipp6vQthIE82xRlAh6kFIW8oWmGgzqaadbSI63EtHPGIX7KKFSw4c67mIa2
Pshoi1kYMrs19Wa2dagx5ZvBiGS4Fgr7F6T4RYKGsepbf9VR/khJuX7y+lg3t+y0s+hqBGf/iRYY
uJQmhlXRuUlF5rKkZrtx7Kr1NljxMqYs2yqGy5Cd4ScjT/HHyJCCM7Ys4QGhm4282C9uFjuHBUio
zTicQcNvnczcNvOE+5FuHqoymeTRBTrvpKIZOqpbQmfiNkhzslEA2neRuf2vEqgu20Rls7przPsy
Syh9FM1YXWVkjhKS08XcqURgkfAFkvvJ//jJHwuL/7xff+KPMA9ZAsDyiQ9sEHT8ZUKqa0PHPOhD
TW5sSzV+Q5zgNqHXffHx8f5U/U/etNWbRfuDDxM96npCf31GsVvBMst63WeTV3Y+6CS80pXR4I4c
JTXRKPJQOyIcgvZs1Old4yQEoNdp3+WbFTJI7v1S4qlSXolksKdfve2N1ePQJJh9/DKbaeBaffzT
WCIQFsLux/HgGJZ8zUi+TnYaZKqdgsE3bEQ96I9D66r1AbKuKuGiGWCDRsximHzD7ShDCFRamFbw
WXKt8XbAquKLnDo7lA2H/DpkJsj4mWgq7XM7tNjsZeEB9muaTl1mBSw0Pte5D5m9ouT7UlbpuZ7F
Ow8Qqi/VZPRxBFGeSpq9WVZuQSvDL8ZhCWJ0TPskn7SdDsjtkNTeuaRn3Xg7InnIwnWai9Dy4Zgf
P0DJ1o0mdST9KDScn0VF/SG2WLKAFwDv0o4govJVouP2SfTEJinC+0tfLbCjwjh0wqJ5HUJIcvuc
/klmUd+xFHZNxG8Iouh1jvk+l3nz1QgXJ956RSV2IwyngM5eeebl19+OrrB/V9WhRfsUINx6rX+9
jBFav6hcQsMvAFOkfssVXBVlzvK0nwYv27TdHN7nCWbMwCLsoARatNA/SSi/texp2mLyy3gqaj8N
ZWbByOviaVNVPRtKVGm0vsqmxcJvUfC5siPTHZG6hj0ObVokd0UygTzp3JZ0HmwEVKo+/tTWqeH4
S1vNuhaTIq1GR1gnhWu7NXGOITDwQQPPQT6VX9l1NVeGYrD5+EjrIz8+Ei4/CwfI6sqg6rze5r9u
Y8ZJKAqcGhsmQYwB7OElRKLgoI+wWsqpWwfW7csI9eRHhD5R25aLXp4LcHg7P7trX1rQoWaufJOZ
Q/0rn6s4ioOZfX6AW+nL0mjrWMouCfYh7F2gEfGZfrK1dmyOLx0dq0s32cQjYaGVOL70roRZUYDd
C9Chg9/sCnPt3AHcuDUILa3Be8FE9i2259vKydwWhEHskWtKqvjOAPhJroXea5mP1H+ReC0Ad26U
Vw0O7KnIujMQmLubEtOn3PRamYXXNEh0aIxaTF2Wn3QfkaMyzsVCxxeSRLmxwRdYcLReDneNjdzR
j0cjwwgFRHAFtxmwrWKGow28jnQJHDGj0kGE1a/2C00TG+xC5mdHEtV+YcydigCE4628Sec+Ocgi
pAw4IsJCkCZhwBVpWlB6tsimYWRd9q1XmqhUESSh1BEqHc681G+GO3wiaydq1SHg4DBPpo8uXqLQ
w2cWIGP0fiddkx4a2I1XUxqHO5GR3f7xq/3+8QAarsFmNl2V4+cLiYw1qV0AWmvraIdBBGcv8j1t
O6ASAimTW+e43m8+W9pcSCxsiaaZ8M1TpcU86ZHNXjmn5DcVhyWL5X5u4/lKM7Px6eOLO+nsMfuv
x8Kz5SIPoWV0urosJJHFGauUQI7TeD11CQQ+M51xpfR996XG3937iWZR6SeK6RPEMrelnzWCxIPw
rL+eOZs3ozFnQ54xawLk4WR4vnm2Nq1rVYNz0wvZXeRs/W5H6uDUOYfsuo6AB1ZptrxMLrraxFLt
M6hyN1g6O/GNWUbXlUqafRk2+ZlF+ImU4T/3Ce0N5+agTgfpe/wWaNIKQStY6PmmJMz2hBbKh1XS
uAo1vbwPmpF5YTs2SYiVQObF90VTCfTG2lvsbTiHUgW6Rel621DNvyfEqHYPNGfgY5ICk+uBZiDr
OMMffuc94sHi4KJ5C99EnoxM4dQsqQGC1s+02T7UTtJc8fWKRwGT5sz4/+d3HY2Ca6LxSjpGGkSD
2Ds5lt212BKniL51p+vfu2buDqkZFT9mmmG3rtlF32N7sS/cSAI/t7L2S1JW5pk29Ttf6rpt5PXh
QbG2PFmXEF6lEe9gh/7Sjwu9DWFWT71dpHvLBkNGqiAy0jPt1pN+/p/3govGviZWAz5f7PF7gfew
yTSqgzBEY3pRXVsIYtiFiUMAwFHxDI20uyOIHqRCDhB5TX0hB6CH0u4RJlJM+mb0Bsf2ox5suj/m
c7Obez0vt7WROM/p0i9sKGpBJQbLYb078729WckxbbA/Zjlu2TbkgJPVTwU0aB1rHB/YBaCdZCEO
fmuHKwFvntOIVu5QoGgcnAICYQP4BpKTMAbJxq2wf1Hi0YqdI0YDHbsHR+jM6TnrzTt5qViUrX4Q
cArU+NcX/K9VhVlHeMvqwYGJjODyclRq1vwM/szdGI6JvsH5496TTmXV/oAu/8oVdU2eZJYXxm5K
3RTaN2p/GESxB4IM8iZhH9DflE/pKM19TcbauMW3VN+i20za7ZiV6rc2yY6pUTOqyS8IQF6lqKo6
1GU7RzvhtSRRk3xV9s+kDkyT3/dx/ARRtQYHxWGGbyMKj/gmWWz2ComVZrchVM6nvu30X2bh5q+o
rTAgNSzn+21XY87e9DV+iF3OOLJs2lrLMLBGlns3S2/5FOrD9BtYcNLeWNRdTX9w+MI245DSl6YZ
26AnUEbJoGMk6t5EDIy0zhke27SJbVZZ1nAAMM7edgmj4ltSa/YLnLr2t6QfJwIhYnTDztLnPzD1
10SFtSUzG6jJLtmEwCR4ozuXpC3EOoa274lZo5/SjtGZkeqdL3cVFcI5Wis/pNwcP2iYKJ5R42vw
czXVNxUlcvKXonGTxW1JOjzLk49f/DfLVbbkAh0MhiIkeAxdx8fr6iEtkxmCarHMZrEpHKz2EyGI
V4sycW5Hs2Psqtxpf1lIEnaxhAX18Qm8d8GrmITuKNfMUub4BKxsLnU49pwARpeDBsD5MM4avp7Z
e5kw9j3+++HW6ZTpninM+BNS/NeH5NLR8DIdLrkai2SLrLnyw1Iuv4qufFhGG/vEx8dDcsIFnHy6
SPpJ8yHo3eEPJ+OipTTNY3TQ0C56oGt1EyFgte3LhqaFWnK2RGydendj08QdDrCWbB6DMNXTkBbo
PNwJsvaeyArtCtMHvpuuYhHmF7Y7mQHwe/NJowOQ+t0yiZ9VlqcCCdjctgdrWWv1i6n41iEEgfJS
ReZNtI1i+9Ciata3oeUlj1mTRjH+Wo+AvqZwgcF7uSjYqBXgDPwGXpm1aWLZPkmshRnE08m9GyOt
fa4a10QS2BUPXa7S+xadBAYrN6VGTypgLve1qkIQ0kMd7x1tWV4sRsl8a1kjsLdei3/2uQEsmOzz
2EBkl7JWBkA3VSD4Un1VDS35DeADM9mhwWhAirgIFX1zgSRF9WNZvMthjMfvir4S5e3CFN9DQgWE
n+gZRGpSrcefogkhIk6zch9hvyM6n9oU6Upn1/3j0kr4tpNRIXPNks7b6E2bANg1K8kWtEY61xt2
cuNMowtkO80MjErIhO6qtm/SLWaJRWECxxSPcr7sKZbhfXM2iAW0ZNt0BHdvmiFEF2P3Rn7tVkr1
2NYc7WsCHeMFDgboTQRm9i0fQP3VGsZxZONSdb/FMBXmpl8to7QmrVeZuTE5sqZZ3CO/sJ/rvvLu
ldk3n1oIoZ9hfOLwMbsQPD5cZwiNzPAmrihdw2ODSi3CWKZnqByg0tK6RmMMwohSF+XKpFJfAMpB
UUk6/HYwcxethdNeuk9paU8Zcp9auzGtlTqJLcfTcTtVYl8XKaGotj0LcUirIr0DyD9itYpLeWG6
VVXh3l1rldE4Rv2Pj7+nt8MFYUPYHMkvZu2JRPx4uHATaljSIxaTVFjbVyu9au4rzHIxWaDCG8fg
X48HR4cVATURllHU6o6PVxZlKQb0Inh6tPI7GLns1h01uY0UQsXRzJoz48U7o8W6c3eRZFPjZ319
fDw5GD3trhY1GLrgrQvW97KMIqCfRODuPr6091aqTDIs2HRaCQCwTkYmUgaI9rRSz+9CmkCbiczU
m3JytYsxnXHJJJ35vGDAgVQ6EnNqsv97GLO+ic5c8jHW58/CERk6N1fQuGCrdzIFGZVpLWY6eLRw
J0SUrZIjLM5MaxE3hli3LrUwx8TuYAc8NJMpvn18G97USmiyEHZpUMSDUcVpHN9xVwEaNDycZ0me
6w8err6gH5w1dzUMd14k5ptYm7L9xwd975qRvQJfgPNAVvTJJkFTpGDhzWMamnRj3McU95mNsAKQ
DNJYjNJerey7Yuhx33ld8u/bA95prpUT4CT+TFl/TYJ6ZUsUvxX0bbSevxLVociSOCthLdPj7+u2
PnOPmci5iyezIB0jwSZep6dFyOXxXUYeWyTZ0oSYh+0s2UF0Fz+irG+RfKhFzYfBmyfXtyGelr43
gR3cETRi2Q8DSSCd75nV+MJSAQsWErrqx8KeBy6yLZAru2IdWUstYXLKILoXW0JEsWZF0RLfO6FK
fxIIzEIdDXMNbpT5w0/cLvqasNyugpHmLDbJEbfnDkeq/RXg1SrndSemoFGk5F2kLFBvCpbJ4EVB
ZXypvI5UVIYm6Mp4q9J5M9Y4LeB7FtHV4FAMCVYYG2qQJOwukbZgqqXoVScXGtXeFn33SI0socjy
i5V0mAZDoo/f4dS7zzUAexC0XHnHtcTMQcSYVz8chOuADfUeyKrW5oAyEccz5UwRwTWbBqtD5feG
Zt9KEskQkHeDBUgxcQk5No0l61cIjfaE2KqO8EEAF9lCIw+p4/ex9oNhvQOpFcNp2LTTopsbNWdL
t6mFsjV6CHH3Gw+j9agMmb6yjIRCMTZRFH1KUtGl/hiH9SsEBiyUIFn72c8rY/xkd0mmBSg35mYL
oNZsNgUpexghoTpRDKuLRNumsGGj63oU4qEIvbr3tbBvD2NrW9QJ8tZmL6ayOCdgxWl/e4lEJCaq
SXwp6VhQOzRnXN2kW7iXYWPocNxQjmabYQl1GmmNUTdfprwZfzHyUO504C6AYwUXfWHULCTY1aCP
REhjANDRp8p8YdTpeY9MmuV7UVVFfmfM8QCXqybczQ+7mt9SJKEyrxHMLfJCQq63txBvQx3udwXJ
E1FK1gSiQ6rEdZJctq2IQMb0EzXD97HIixKBJmqdTYyfnWiE1deWJ5rHREwsMZg6RFTWVorSfBgM
hVIBBvf0M4kAv0K3kNMvEU/WLzhaBeRlU/NeWTFZzqWLgLPaJ27vJIccuVZzmVBjwVhbudWrsSwT
mkq2/teQbeJhixpLab4qQ+Sz5WLO3wa9na5qXpvkJk5W7h3yn/RL55bmL7mEaPLTRmMUSuyJ3hvO
fPjoetJY3Q79sbn4jobgHAGLtUTBNA9a0FhqNnyE0egdEXBG3ZYeZLUg+ZLaCrsPx9YnFHmwfC8r
yyfOJAe1ksQ5Ca3aCsGVAjbalSKGR9+R7BPFZ3Y8b2fY1VKGsYXaKW0+42QFUcQV4URawVa6INiB
ZVf4xNxefG6lVGf2Nu9srjyDFj3VSypm0G6OB70oRybpzpSCclYy9Mdix8LYYU77qqvopVmyIX/K
nh5EMVgxPDQK4x9PM2+vlRhT+mF/ioksKk5OwMFr32kIRf2SyPFLa6jkTUTWBIL4+Ews7dtZlI2k
Y7hMoezh5Cmbr6ux9juT6fqIvtYNANzFQCZj9KJZi9pbNRrEYY6sM0uHt9fHahB3j6TVIh3pnFwf
UsJOiJnJusir5VBXvOs2Y+iVNTjizKHeTmAcal0tQcRARHHaHpsJSBDNQIFIX0R1A6sP14KjiQtD
07NrTB9IUs3Y7r/ibT8zeb5za3Eu0riiAAQnxDuZOucUcVkO3sZPVEkxDWTBum8ZG3Y2Bgjxi5YQ
0X1Wga/8+OVZP4TjKVsaLMdMe8VtOW+CPRE/RjJVgpgAZBKHBJHexpws4zp1MhTpPM0zH6Y03zkg
GaDISujQrcqS48/FglUuerPzqJzm0fCtnhMQ20MXzbSk8+63o0Dw7JPSsQn4oeLNQsEW5N9ATdLU
Vm+NCnaBHjvorKQ7KD+LS3Vm9/HO+0aFU7dc2qSATU9BYA4xtgM4ttAfs3S88TLLCMzZUnvTQ4vy
8d1/56mbhg7KBakNi9PTDypOLdB5ixn6YG/Hja4hWEX7jB+6Qc2MTX8I+IvOOPOWvx2xJPa91V4L
2A34wekHBSNkmTXT8w36WtG+cHXCOkE4SXbVGrSWyNWqC5q6ssNxLoaLMqQudOYc3rvJ7LfoJSFw
896sTmkNQIGsRejj1i5eS0oq38Q8Y/5fIckP/3yXaXevoD6POYFh5PiVU9T3TBv6ih9XM9EL+Pib
mZUPZ7CnBtleJKjhPltd2JxZgb/zdCkmM1KuBT3+sH4Kf63A68gym2nWXV95aRV0tkhf4X5FJbUg
oj5giXT7pEuWcznz79xaxC3Me2sTnAjZk7lvskPNbkIzYZaGCrd3Zl5bFndlFQBI7s6UMt8ZMblC
NFusjw1MvicHK4WjtTUfSgAsBDRQSQaQ0kzHDYZozl/muTMvDAt17sb2lJYEHz/Y964U4yqpvGxy
1jrK8Q12siGWCC7iIJrd6FM5tP0FtXxxo+UIlj8+1DvPkroAs6yJk9FgvDw+VOa6GSqoIQ7kMlfy
2jBrLQhzInKCgooxnAvyCxENt+GZEeLtJepcnkWtGKWBYGY6Pm6DAJ2Ya9qxsjWcV0c01RfhuukF
5kPr8PElvh2Zjw91conGiCEb9C2dX9wd+jYvUo0iDxKsM5/F+nuOpxxwV7q51lmogdMBPb4kipW9
LtI5C9IyLq8BWrd3Jf2ta61ckLghNdt9fF3vNDN1+IRIeKgBGJZ+qgvp2dalusrywBsalLJVWngY
IojnM+vAWcz6NkzU+KnxYm/auSgtH/D2119opal9SJuHjR1wq5RsK8BQyMbS0toUY1j59ZynF1gx
aNN+fMYnOaprtQRxBRMkdQOLedc6GTnwx+SNpzykHeChbuJBwfqrVJQ/xyNuoruGkhtpU2E/wLCS
ptcFI8uD194pSPnQVIETfvDyMtvDSHa+CrQ6nd9VhJBt9aZyvivYttreyLAtDoURfxd62zxMyIJI
rMrKYiQctBiei8WFUVgUJsEleN0LcHk9wiv/40t95/2mkk3tnHcP2MKKevh7jJROYbD3ipOgnZJv
0SSL+8nNfoShqT99fKB3Fh7IdVY7LZxPJK2na7u0n53C0bIoMCgaE/bSwgIzBve+c1Pjlnr2cl+J
Znzs2aHdmhWSlcxKwpbtJD02J5MlNIeywHQVkqtw5ia8HVwod8INYLSWyARPwQFLjUeqhqqMGlyV
e6g9y86rMfapIV3uZBcuF4lFXtaZG/LOdwhCbhVCeCwBkQsf33o3GWbi1DzNr3DbF7AghDwQPb40
fl2OOL8IRiLkniBVaexyOC7OkxVF7Ysu+sa7IbJqyrfgi6jWhORN5KRqNM5X+OhJsS96O/L2Z053
HRZOhg0Ua5L1iuGuYff6yek6Mor6iqIKpok0MLuZDArVgEfyU5BFWlCHrelndlxcEfoLi4vEszYw
Sy+9ZVfq/f74bNYP8O3JUNFEmc1/f162v6Z25no3cyXaK55LsVOlNvzG0rd8+fgo7zwhhxUo6sN1
Y2AYJyNlw9bH7JYQElhsdb95e7udvhjaxnH6TmMBQZnh4wO+/UhWSZtrUsQjVNMBaHF8k4u51qtG
EaUj+rmK2LLX+ZO1OM0Neulwhx1d3pPi5+2tuYZZQpVPbdzIwnrbZo76NMaRuO4W8nISSVfr43N7
s2rV+WwlewZBD9MEEH98ak3ai6FRthWYWHYTf8Y+W2ANxMURiNZo5L6amtXQjSTiiTBVq0AxRWDz
mbN486lyFiiHdVewvvLYcx+fxRwRYFxUA0iJqRxRvxXLBepq1DmdFrJrm7PLiNcx+PjSjXeuHZc8
sxjqBYq5p3KcTo9GzOdpGPSt2VLBM82l2bFbJHgYX3hGHZAATGMXEUb9qGdh/BtxZfuLb2H8ObZh
TZ3PcJvXeVoahnhD8wAfuS6lttVp/EOvRC0Qsy2kLk2Enr46I4p5xvxcubsoDYeHcTDVA6vZBOV4
OoNKKwuEzlss7+7eTWCeb/LJmH5aNtFWQdtF8j4fRO5siXOMlovBTB19a0azRa6ObZHOzHnG9yyZ
B+syd0iWPLOQeecZgQdCCsRXuK5NT58RFLSmNghAS5y09kvya+460BE7iAdXudbFOzb23rkX482I
wIqGije7abRz60Rz8mK0EyHOVd0GhH20h4paNR6qyXHGMy/g24bOunTSbZCdgn+Zzo4P1I82nlC5
cHVkMN30dHy2GuSPvZkqM2hcqH6p12JWixX+AquftlQU5eePX8j37jArYboKfAEMgicXiybMaFzH
VIGCDkfdKZkDBoRxO82tgQvPbA4oiONzsPc3ew2+PBJZUL1yf7EZnxwV+nGPSnNqg6lsjYtywZpS
ENx1YcchlDvcDPtZtT9U2YrLf73cVU6GToOmJCSO05ky1oBN9plsoZUZ3jedPtY2w0xtbGYvLRY/
bPV0i3NbM89M0W/Gfy54faEYkfnHOy0PqAXTukU3ISjg2dxOHpAzcJTiYiDY6opAmv7nx9f5Vh65
HnCF1II/oRx0KpxQphZ2xZK0QeJlYvZVynovLNKwWfUT7qsTYcpYw2ucLc7Ipt3mTjffNuNEsz7R
FcEnH5/Pnyd6NM2u5wMcjvqqjejCXt/Dv6bZSnPiiUmlDbR5rsrEV6Eymi0C5D7yjZQgKoKvFMJq
jJAW7uAY+MXWgl+rb6uiCZstkJP2SigwEpdgsIjSxbLSjhsHYKgN2MTOtQ0jp6z3IHpobuvaEv9e
yDewL1F3p3cji8bvmkk4HstsXQs8m8zWjYow0fjkvLAkziqiqK/h1KXftB5hBvJGZxh8N2zb50wf
Z6gEpuCkiLCz7+I+D594bYyvhjFlsBZH4BFCy9ZM23YZJI0JWVnbKRLNRVvleruvoyb+itXCul3G
YgbaTdPs4C1iZRU1a/YVXgwj9K0GLOVLSMqqCka0u3udrkhJot0i6TWmWeMlT8rDEO/kCcCSMhlj
IicTECYXLJSjnUzaqbgw2CI8l6Ok84AnaDEOlOgrck7Gunyo7FKpfTb0zoF+snBRlRTz60yKdRNA
K0//LUmHDRAP3mZHwChOqRANz/GDryOaWWNSV4HS5uGguJGY4tPlYNEsODO5/qeAfPKWUe+j7Mpm
lIacOF1m4TuGRq4XoJCE230dSOT8lrullPQ2Vp2cNmrOTzasIU3jKZm+sUYy9E9lq+XzjgWS+JVa
7TSgdcwrsa2WQb1KUhI13xXaMl9Bou2eM4qszgXJjJCOc1LP9GsIMAUScpWC/8gXZ3jCMVpJX9mz
bfopJDZmyy4rP6U5+SdbGHQUCKeJTao/IMR79lp7ZDOC+t69VzXmrWCybMAPISIg5TcC9iZRNHh3
hp4M6u0gMGVtgUHlZG+3OYIoc+wtMBsqVs2B7a93N5VZ85InJRSrjIhsscmROj7IeRYw03M9irYj
wPLatzzyUiqGAxE4RNtc02KNEPXB3WguSUUluQtMQIlxl5fP2kZWUX3PtA6ZWd8RWbaG7xFDbY22
c4DoGA27bKIJzsBjRcGq/YaCh7jQJORTZKM/Y7S2fbtgm7gLyZEzAxwdDrXiciwPSQGpaIvtR5Ik
EDfFVzMaDMufOkGpmOqyuLAHu0foM1lpjRmXXtQmI1jwhTVNrQdgqaKbIe/cL2NH3YrfKRPz1jR5
ulsTZc7KbbfmkCSTppaoljL41Egsum+o7s2BiryR/G4JfHI/TVnYTft4plmIvGcktYLYZBNnFW04
ljgFLuUNParku4o9VEWah6hrmEGVyc7JDyomARfANoCPJ173NrtTQzc+5JEj82A1hpV+l3oLfcup
NnctmZwDrH3y9e6rup8eJyNKzH3Xg2j1bULffGcET4pJumxJ6Q5N6NGkDtk4+nKb0rpnadjyZzG3
hNyF5MNsw3oOWVPyj7VXHs2GvVdnZFKyhu8zvyBH6JU2aOrusGvivIdVbP1IssmbbjCN0nUNY2O5
jUJneWwbIb4qdCVweIcIWPCoe8lXC2xo5FtT2z5lcsJkJLOek2pDemGoV535FsVN9NPGR7HizmDF
biCERS+Rs6Jo+V89brBKJ97GtGVXPbRRrvIHA441JYl0cMkCVZmB6Wecv4I0sJ4+noTemYRXwwt2
F5Q6LL7146HIaDDe2aCgA2qQ4+MImPRiDssXFwveA3WGc1qkt0sri2qKh3rRWcuNxroI+mvKm/Vu
Ejy7IgAxF1OOipftqhc4gAlAkAQf52ueggH452tkE0utGJkQaw395KBWwyZhaCayHd3CAzPtmgEU
LXvnmpP+OW5Ga//x8d65SI7HIhnjA8O8d3JPe9jYfQn4KKjscN6NXbrQe56BvqRtd+GEg00Jrjgn
x3ln5WzBMyJPhofIeupUME/4IzqNjkqO1gHeCFh4ja+z2WAYM6ukImS5scuf/8PZefTIybRr+Bch
kcMWupk8juPwbpDHgUyRofj152LOxk23GvmTl7ZcTcUn3AG8d1+8uE5SNbcAwexvXW7C0rz+/Rf2
FIkcpQxvRcWSbJ8ucqeWdiXttD06ipd8aRCk8FE2AKOVdgvqxvPeHl5LOZsXbi3yQOamtUlLa5MR
5XiyK5ljDke9FtnHpgEhARLHewR+k+4s7YUgfS1Wr21MWqlEkaefFlvYYxWJMRyrSEfFhEbeKg6n
NDk1NswD2IBNCK+5uKtAZr67Pq3nlV66dmsLlUYEkbizbfundeJMBurjRzJa4xaIBGb2/NtDRGR/
pCTQH4sGG+8e5SR6FXFxMFAe+sTFNwUkqbmBgIstw8bWJ8NvUK052AhWhqreW+5h56eu87BZkhUI
DbxJd+jRvDEt/jrnA+ZHljXgI5d0XfEFRh3KF7gCo+iXLo6P1sr0vYFkfkwUw/oEYK2/zQf8RHd+
xXlhAZsbigorSJr+2HYjwvH37MpJRyBSRZ7fmD2k1c+FamEfkKqeAiISK+RPidYN9mFMMw0Thzov
XwZj0b7GPKIrjbqsnydA3D+zOlXveQqTzgexWWMpOonxK5jp6JMZacvOtXzhCgHNTnIAqp2i0LY2
JtI4rexuQVjUm52HAawr2k3p+IBPcX3MAPbfL0te7sSKa4a5WTQKxyRIpN4WDafNuVVisJpuT6ML
y4zugMhX+0XUsbFbhruwObj5dfI+qn8GCf/pIQLRkaH9sGLMxIBMSja71XdUd+Jnt5tMkLiObG/L
BvvBIjEbDGeJ2R8jLar+hzmmUwyoipvadbagBHwlh9xCM+lIM0LemBNiTO2CxzxFy+yx6pZfGm/2
P+e85Hu03ql2UVCh4nf66cBHPDQQGTOtsuKuGBL5mkJYdgMSwORYJGju7ZyBs8IyzEquCgviMJVF
1V0v679OYlbYNqYPCw/8nKL3KHQ7fa0pfmHaqFGn0hIX/N2S62AFRY+RiI8SsfY8As7+g2jWsLPF
LrxScDXIwle8Ki3c7cVAYaFEmm+cjm6cJBDKuCKMCaU4Bfu1W7tDSGBFKz9lOS7yKCngyEBP+fv1
OXnrwZ1u9JUwgvEn14MHNmFzi3ve2HZSsabjoBmddqwXKADYfVbeg8RzbwqWVuGHuHCdqUabbfuh
WaQsfSFd84MTY2ri6z2izr7atu33yJ4bFGu0GiHImVLGd6lEkOTtMW/vcsS9plvk5NOc9BcHh7vr
X/Imr7D5Ejjh2Mm9dQ3gVp2uLsqpWRqPzXSEdVSCAFhW0X0ad7xMOH+kUpu5YtvsLqeQeRRKqhkA
KUHr+zCnKH+qCG7UfSrunK4u79NErQndjfr2+q88v4ZtcBBrd3K9Vsxtb6PuZxQ/kBk7WkTtNIAK
aPKVAGcHfvcjXIL5/VgN6l0JGPOoo9+1c84vDk+1UMXmFVrcm8bqXyeA0lk2A1aTRzsZ+9kfMwMZ
c+kMTvRYOkJx0cKj7Q3YtrAmDPlmsKngYCNl5/l+a8Ru1orYlzagSqiCtvsmLFwslx6UDuqFV6h2
n1Amy5LHVOOUvQMbCysppnf2Hr4FuCEk+xXcc6ZREDWV3r1X9VV+ayeGgTyDmNDTzE3kM4+FtiDR
0shmRn5QI8f1PaXy2mCm/arfGRHgBHiIidHcmUqq/KiMjCp3pTbEwQj3leB+I0GtW5sUiNf4A5p+
MSaswjwAN5atlTyg0T1Yfp7CND9kcRPf6ovTRWGF6HmPZEuc3bUYF1KvTdTI80WeLN392NvdD7ef
6y8ISJsfYzvJ85cpMvO7hsCq8W1JMO7qhVnfSNfDZ2y0Ky+g1K3uQPrOI0OwNzCWVII2ABTbiGlE
wc4u0DE8DrZMHyuTpK0QHZtcF1V4fZO/ZUqb5SX+pneyAn54VNbX9a9tNnkopo1qNB2pbzdm4qsa
SeihNuoYo4jM1NtjQq2jfNaUGA8XXoGhgP44L85PrWsb9c7U+l7/qlaK+nL9l52H42s/EeYWUSPF
7G1hGdwk/P0OSe1hSRWUcKPqAEOieZ3G7qthO8vh+nAXwlSHPpu5wt8oY6PFcjoRYxOpGApScFIU
lH/+zONEES+aVAdv1xjbntDBFMO4x421Lg8er0F7GEtRaOE8dWOJ+YslxqAcR0C5YrIhp9eLAZUs
b7vx/Yj9yfsR9Lm586vPd4pDkMhLSXOQAry5Kck5Hiq4wKVy+g4RDSTsCsdwaKfpoe6QS/j3wRiK
K0mnEgjedLNVOl6WWOoLMkJa49znMzQgR6XnFdNn2xnq/PLjhSMCXm8/KoBbK9eqiCxqjdVyXNRq
OupuLX4oVKVDEwuC2u+dUtxOxJghUQRGWvBi99oa55EshXsQVGsnnvTMXf/+r2PhRJ5Ow9xbjhZh
9U+QJc7n2RMoebRJ7RwVAMMjEHRLODuPztvZPjmPxooB1BGb1WF0w9k4HThBCGmMGiQx2hnS2f0Q
q+pz2y15/mSVs1qHSYsq5I0OP23y04kIyK/GKvtsaTl0IbWY3N/0e5P3dU4UF1rIGzs874A1/Wyo
8ZopWmzaIVNLCWw+Wu9wvrOncD0THvS57GtfLqUVATI0QcnbEaJ1ptK730QrYyyCAOQt92mpzh/b
OUXS1LWHGtgOv+23TR1/9LHOHkafKiXSxR0uHDu3wnkktiZFUMZJ01cLv233AfLXDHuOWsiYkCu3
MX4ICFPVrfbQZUkaHY1SVrcY+bW8DmZ9n6WDmjyYQHS+Xb8vzjYI68QS0ZWHFY4d8ObkAcxMTD1O
l+NaC8yR2ynru7bvNAQvp0HDCGlS4tAdlV3e8JrObDcIoHUdi0Bmgpf5dIPIyoooGGDSNutTUt3P
kd7yosHeUQ7U0+PvIoKn6MNCojY9mK6y891nNw7fDfINwCbdXIvM/nT4PIabnuQdOWdR8Na61gxj
MUNsHDfunTDx7BKgwwQ0VDc5DlAGzvi7ZgxUqmqZ4g6Lc5kN05ekpTuO3O08HZN2sh+lSVIiPRg1
CC7HN9eX+K3CtplqELnI7CHKRIFq2/BIU5V8Lq61I9JJME8hqggq9V7RPIpIq9zDTEO5OihuZN0W
qBTgdTFVVG1RwsmSWx4aiwpyqarzXe413vzOqbJVOn0Ymxdk6MxPCj8cuVrU4RB5dbIoLB1NqIce
U3nUz8Wk18HSi/rdoksLr7MEmj78eO1DE7sxMJC27PYO14XFxXsSlP0KyUVGdl2Rv249a9JqY4gs
7ei5w1Tfq9jE/5oNJ2mfhySmtYEOlojDyHKW1xGdV/2pjw3KNJ7qzNiWNdK5KbsWB1jobHjDEJJG
QVsVFNKuL8yFI7AiaVVQ5rgiAMw7/ZkDLruRNNZuQZcgEoDqALZntlNV+YMrML9Ms1jPDjEcvoSq
xxKlO6/TedDEmbct1HGYJMe01U1MDGet4pLudRRrKmUJpEzdl3Hs5R9STy7FPKXq7ZqU60ELOc8t
jgX4HdtJ/B01Vow3e/rj12fkwrUIPwF+hAMIAeTem6XoXyvnGrHIXJWtatBX/CiqUd4tPBRI2laZ
d0vCKO4xP7EPS1XnH+xJNT43mWrv3A3nSCWwsNBtgEiudU1rCzzWcpSJJOqnR/xJO+Xe8fqCfjQS
FfWBnnr0sysoveHvaKrhWLVWfpv0gFJ9FeIjivlR0r/nOkMNwmgglQctnWJzZ+ucRZUIjLiocRoG
kgDOWSVUH+zULYVjHjU0PJ8FHKGA46p9HBqsM4qiLl6vL8yF8dBeXD2wCM8ILDcnClNCe0miwTgq
ID7VAJOn6CFTlPy7E4/Ivk7zgm7l9SHPTwdIXupU6zoYYC+2m1NYaRLPuXlsBy0Kus5DWkEtc3Tt
DAmBI8skHcksWkIXmsPyr5UiLkpWBUgIaqFkjOuP+2sfNvlQW25qmcd6gKrZw47/0ZE6F0QVBWZa
cwpWbmfvn19aMORXa3qoGpDTzwL3xZsMs4mt40yX654K3lChAN0qD62dmvlOvnRhPalsWqtk5AqA
cDfrmQudFv1cMpg7UI7uhIKuYBE/ybT8BTSk3kHyb4fD6YZXfiVksI7ISG2m0zHKUrfqJg6LBSys
hxTkPSQRjG20KbLuUf3T/1XA7m1EpOugKazPO2q1JwuI5Ine2JaqHBU9Ek9JlOZIFDTig4raC9R4
XQSdO+ziSN9uhr+f2nVYmy4/XSDUHMGgnw476lXkzIhBHxHQ1J+JYL06xClg/qYNwOH82sM5E8Nu
BfGqGnuJI+J+2r1HL7jHwyzyVn6Mpr5HCAQ1uNHuDJXOtsjvKj1LPiDUO5O9V4ZVBxIFnY9NYlSf
bEACKHOq+fBrQvxwCiMRrzTWKul+9Kk6fC3nHsFY1Vpsh0jbHpCgUzq1CNCZhiMiCL2fF1c0v5ey
cCo/HhInnECbqPcdJov3etXAhMPvKfkvSUEV0C2tR1xNO+HUgScnSvNCaQkZ3C7OfFeplxFoiAUp
w8WF9EcMxr9du+bxeFijDP4rkPC/2SVDFJQLgTVW6vTfpegNVMjNXvzOkxb8SsYt2vhtJOcMhGrG
h7etEpkHEEvKeywh8uQYSSd7lNYYL8GUVv2dp/JEH7Pc9BBeUozsJ8kBIhoVGy3yZ89uXyIiPnGM
Gh29Us3CLtmnn025bhqM/ElRU9gecI8TiMSFDiE47UpwhR3q/IiGd0q3PKP8QztxQNucDME0FBRW
qVA+tvzdh6iMkZj19HE1IsVlHpfVMm0k6VVjoAwDQiEcRT3+tjuXIAwJxe4bJpn5734USA6S7bog
2/pYfNPLVqKCOsnmAZpnVBwArKD1bWda8oeEQqsw6rJrPRiG2ZPgzCN05GRpYseC/w5KSBlogq/O
oGrxbYZh5W2kOxOimBp4NoS+kxosaauuqnPYCABpEqKv8EvOZ1ynoyK5pyESG4xGl9JH70Wxvkha
4CA+Rloy8I1xZfO92ANCnulDH98ZA6ZOSG+tFt1eNWKZggiv/LWoEbz4CT696VdlWjwN4LfREBuW
P1kUWb9ckCJFAKuCShuE/vnAzTgmjxRv8/8yK+fkauVky2DIk9T2dai2P4VENxTawug84qGcvTJx
cJ8tBd2FnbfnrLKLfh/FUpe2NRQJHqFNjWBY+xbZ5JUhYgEzaBlpI8e6JCOZSjrqaLWrkKppBVp2
/QettjnhKZLlTzggsXMwu6l8nzYpzGNZC/e2xv9Ax/bGXWxfjhWKI9dfym0Ox4+1afTS7l1hw2cd
byTgytSI6jqk76cFogGtmwIO/TEU6dcxMb/xkernnSHPb3SucRSfUGSg1kRyc3rRCRe5hKHGU0O1
yc6wnYjE7Zw3qjjWWUeC3iarhYNOmlceTaycQKQp5SwPld53VtBJvWl9ZIKLz4BLKuTHpt6O3tkN
VnP4bXM9UirBajVyCvclBS1cHuxZa2qyDFvtDi6gtPcpYPH+yZDYNyrTLNpDhwDL8nEQiZG+0xND
QvoxHXCjSQrrplTmAcxwlH9JsWT/HQ+x9dUCn5PCS/RmeZ/rRf1joQuF4mrcU5h33J56rjomtG3c
LK6eU2XuX3F2jJWQogL1fTXT+s+Q0ExMl5jij3ax1io8DQesO1I95yuP/TTeW6Cc0MSg6/p9mEZK
Z042pU+eCb6R41hWf9okwTR7dOB9UeOV1aFrKkG9EPLPDapSqgJIbEko3znFIIKiAc0TcIrHbzUu
J9MhMfKhvdNae0iAxhdISsSNV7z0CwodN7hEwXvstajc0/063wDEKG/dyrXBC9DgdAMsJtVCadlo
AyqLwJ7dg2rbCdYG7djHLpfjTitt3VCbl3XV3qVfuTbwUKU9Hc+SQhhKoSZhBDId22vTGh/x14l2
CGTnZ8mkO4jqLXy4tXS2CYxcejaLXfRxaABk0I5KnEfvAD3gcGIXAGdG2aTvWs3ew49cmE04/sT0
JIIA8bepIJo2Ci2UNAn7Ma7w/Fu0W+SgjGeKIt2zHuFkvHdnrIWdzXyige+4FuBX2oFbGpiDSHgV
mwaWR4AIutdhmfvvVMJqfNtSJfMe3CZObkujWg3hEILAGj7CEU3VWkML+iaKii9OZ4MyLOmhPOcV
7M9bC/2TBskdGOgHPe6UOuh6TXvBxkXvg4623s8U3IMIq3oGtyFjQ0VlKoXZ70cpcry+rHLjQWGr
4gRULfIddVqz9T3M46vQlZb6mOT1uMqkFCYedhCqFMCIZbXyVtgRZRmNAmAhEDKeQ6C/gZEVxsug
6CSw0L+Hr3YuAcuJRnGUA2YDAuPqVFO+iVJJX0cYLzq6zrHZBJms60+DJZcBi1AkrUK4+Ro6OrLW
XmvhtAlKR9jS8+8yB+xfZKTdAZlKvPYiL3aTY5uDJfPzLsFTtRZ69Rxp8TweVE41kh4V7pxHGhCT
vOH98n61Hv0JDNroRQRL7OU/pVpUT0XtqcPt9Uv7jPrHQ/EmI8HDRnmEzPH0DDmNNeOLM+bhYiQ6
HvbVhKC/ayvo51solRQWvlotsvXhkODb0i2DEnhDHk0BvmtWhunApC7MX9r/ripDwv6tJ+ThqQKU
fSo/GZHpPHhuK0ffVkV6mOWCt2UbGwECVFXQ2ub8jBpjJQ/Iwf+ZFTGE17/vDZdxuqd5lKjtA2+h
8UTadvp9bbkYbj96WWhkepIc8lg3CPhVs/MjG018Z5wbB/Wcsbi1JC+8T1ZrvQhgqdWNntizgRJ0
o//XF5gxPI5Gq5fP83pD++i14mI7FqOwnmBt5khGqyWhhyERGF79A+E1sl44u9tqVIl33hj3T9gY
yOmAEZfhIVFuK9Q1Y8X53beF8r70WvuXYZfIRF6fgvN7BJVPBHe4I6leYI18OgMznEsH/6w8tGZR
3csFCTa0R8WxUm08Tdsy3klaz29lxls56FAJVh/RzXWJqXA7jnWTh3qZJBoiR1rVPXlFsezUMLfJ
MTuXW5FqMYNRkNkqR1taPC0VezAcEVN6ypxWIPLZdu9kq8vD9Sm8MBQ9YmPFbdCygdB5OoVASymW
WXMRdoDQbhBBBIXe2e57yiLKDvfjjRe62bDwIda6CuV32tKb6Yvw7HJKN03DvmytMlTIjEdfAZx5
G9OJ956ncXZ/R1oX3Q3WIH/NAzfDMPRA4t1ssMmxCmRIg0y1JJTKxc5uvdrGajnK3CU+qFZvvPfy
YuBOHsCnHdg4bXLf9w3uYq2ixXemPVp/Rh0zL9/VBlSCqLIMXxrLXLmo5ULPRdIl7gPV6toXKTrD
howFyO4x6uxdM4vzrWtzjt5apQA36cudznujCOCvdc8sqMpcBePkDd6nyFGUB6VoyY8Vd5z2GMJv
+fjpAlAg5lKEagSZiwby6aDoRWtqN01VmCm5hx97b+k3XdZZD+WgqPfQmK3bEo9m9N7t4bepxFga
tphGBZ5RWbce1gq+hRjnU4sG/4Ag7irp7ZUFQGVNHSofSZF45w4/j09sQFOqBcITFAPBwukP5t7i
1gYXt+Ky1HDRkG4UHQBEq9fzoEXrEmNCs9055ZcGRSUD5g7C5rSyN7dKgiWIvYw4y7NhnJupN1Cy
6qtD3Vi0h522fOidpA//9Rh6SEisRhLa+mcL441qNy+JetsQfkab+UVuWS+Vg807xu3VzqSu797p
LoBtCSMJTBi0W3QhTyfVhFCItFEn3szUjx1kLE8UIdR+i4Cv9J4FIn4BFA31+z9+I01hvgyXBUsj
vNsKP0ibm7NGiCdspftCySGjzm/mZihHo/l4faiz08VQtH8tx0bBnMt+c9Mo7gyHbNZwCktk/tso
O/OG+lL5Cg6Ago0TLzvh+lklH4AXSne0nHQ0LTxyxe2cjrXbdqIOe5RCPyVR2VkHJ4ctWHfNdFNa
2irKk/T8PY/WPR3IKkTTzd25YS/9DIsoHj8NIGfk9JseS1mMNdIFSRvCaVB+Ztro4vqm2Edpwf6i
bDaZD6bIFAN6oVv4gwowSrpVvfOmnM8+jT/ODSBAl8bCFigm6QFhJbkMoVpo8mloveXA5Ll3uCZO
Kr9CAf93fb3PtjTbmbxk1XfgVWZzn06/NsKWidK0CyMsnm4LnVonJJrspozn5cnySrxWBqSu6dkV
OxnU2fvJyBp9VUA/lAXAIZ+OPA6G2S6oeYWpDa8R+pw+3AuLfJsgLIt2PvPsZloHg7vN2WHDUek9
HYwzq0jIxV3odobxA7yBdtt1qsBxSZ8OHnTNuxne9M6gF78QSCcKfGBtiDZPB21Hg445PlqhS03n
oOpQ9Zsahauizvudm/fSUDyJHphgKo4gdk+HqnLkKGMd22FDTWx/GMYfKAKOX83Oid9f3zAXtihb
E6UulC8JILfKKXMy95NT6FM46ub4JKe5/wAr/nWuoSX5TbYrB3C+QYEprS8vNy5dLHtzIUEeViB4
9iAdcHz+6UQ5xjZL5Nq+a9ER9vW5NFoYay3a8tJyP/3rx8LyhRCnEnit2nqbGC/BRLMHe0iYrBXu
TcKx51rSvUdHLaNH+JL/w3Cceg2e7YoB24JhSMbaedTKIly6xXzCsFv6c0M7y4qd/PuE8sDx+ued
nwoqEiwjcLi3sHmza9aoEnNGm8/r4PnYgz3fq9UA4H4Yal/rNOWhmo09WNWlQUm+ViwJmADoGadb
tSTkmQEg8m4O0g5l5bk3CNzMR4+GRNiZoni06zHe+dLz82FgT4RKhgOeHQ715ijWjvTc2uwKIEJ6
/k6pXRRD2FYHj27Kzh1+6fuQNCG9tMH7gq07/b64dfSJAl4RTrM2PlY5mV9UlAi7JqX7ipLSBJBy
2tPbOmvRg+ADGUDQReOVvvgWwAUSx1kUXIhDO57Eh3hV1b5ZStohIKL0O2sx5kOPgiqdDHMuntIi
G/y69KxXF8MjLMQz9cf1rXV+bIGzUfVdheXgEKzekX83RkF1xdWAFmnolap4X0moqINB9qGZJUJV
bpccnc5QDp5o3X9e6rV8geomnAU2trfZ1AlpkSsxBQnVOs+/jB2lXUsXw12aunuuQWdcdceDuQMZ
g6yM4hj76vQrrR4XP1JZB/Mpx7sl9XKeaSIt71fhz9titHDpyMTghlNmQBKxIihWuVZ8KbBefbk+
32fXMr+EPeCtsikg+LbvOOJATl1aowNaHDCO0OfPtLvTD7KLcbIqTWvn8T5bXg/a3MpIBI9ClLjF
XxRZZUyxYc+4xM3NR5Aaj8Kjy690Tf2AUEH03hRD+zo4unL7r98JvpjijU7qR7vW2hxkJhuvpGxR
w2YQFhg4ci4TXel3Th7/yCt9DyZ7Pq2Qe4AyEKi4FIu2/e8U7VldZLUW9ijM+auh/A0eHfSnJro9
41ArP69/3nkcShkVOjH3P9rsgLA2t2PqVaq0lUULVUo/701vyt4NsZ3eiIQo2JfF2PiRZ5OSZ3n5
TSblHHSqiZLf9Z9xxr1YraBMQA0AOda0Y3tJx7VilXg0qmGH72D10iFFbT+rdaZ9gxYCBs2brGQ6
kGf1JrLQlRviziTrRzqCOEZit7B80R0O/bGJDG3xlUadrAD/mAbAtYRw43dVY/dBhVIwJuxIZ6R+
hcewAC2WIUR//WPO9yqV6ZXJxKSSX2y1NJGF6Qurm7RQgC+XoJcc50WC93qXK3Z0S7MgO6bIbh0K
e96Dh6zn/++EEaMROOhE1vQhAKlsOY890IEBx6olyCdDD2Lh2vdZPYod1MT2xVlHWYXlWDHgSGeL
hQWUbraJugSVpi8/Myf9r5rt4rlPPeWJKjdd26TdkwM6e3D+f1DannCh4IltxfQn14SCMJpLEBO9
NzRARgMsptscZjPWP2stcmpFDQMyAByWfhK95/qLJ6tnsxLtTZuOzc7FcHESCJmIt3lzUY46vYrN
2UagykvVgO3IPeu8OeYyXxLAhIvSRDkaNw1olp2T8la53Cwx7Tr05olRyWDtzYG1yqilu9QvgYKz
pB8ZpXejtLn3uTJF/CtrwG5kNVIH3ajON/CLKzqBTXxX6GSV6BDJZ7BfTehFwIdNp8J1PRqBaJV9
8W2OsdiIC/oE14/Dm8PU9he/mb1xLfM8b33DMtHNyM2D22vN3nm0sZX3Y0T7UFJTsJ/S7NYBeFl4
KiINyRS2Zm4fsHZ1jo6eKZ9BUhLQ9NleifOMj8B+on3+xoLj2uECPF2/qpSgTUaUX8kWXaxO5Oh9
mRbh3os0UtQDiqwaporKQMHSROdF8ctaHe5miq20ccjMsVtSFfWdguTgl9pOjfcUINPRb10YLocK
74ff16fROj/aCHAhxMmRA667rcmMIPuqfswleLq0e4/8eHo/4J9yGGzs0a8PdfYorHPD/cF4nDOK
XJu5mQqbKK0AI5J60vjkLUi4KAoorLgYh9cmVk0fjFbG9q7TI7LGybF3kcu5/iMufS/p5YpXWkOM
LXGmz01Zdjrrk1D6TKoENEukeZ/tXPf2EH1nYRXfuwZU1LrW5wdWwOleaEmVYTtzbRrLQIu/k0mg
UEe4pdeKUxceRhg4iNy547TpNyXAWz+fZ9n4tRFNH65/9jYAWH8Ks7/y4QDcnQUAo4f4pIibJSjp
9gRt1i+HODOre1XtJDKXi7EzzW/8ss3phG+5RgEabAgYmKffriApFjHeEvRIHt3pE3jqZwu9cXr+
cEAH3+0ikIaF0hHbD9WQ2UEMdP3HYMEg9E0sjxC/MrIWxZFIka9jpiCMUg0JmqOOsSg3MzcNrmKt
2f6HO7b5IS7msguXuO7vLLu3pp1b+dL0gR1k31K55FreZO+x7DwLXSAJuqJS/G6y82fpOp0/gYEP
ljwyn68v14VXgLI3XXlojARP2/AQ74AszoTAkS5TPkrNroNSo5laNE150Cvl+xBn2b9+IvUWAlGb
TilxN5pBpwvWLDHQMOR68BM03YdxKeH+uXl8i3IK/WTyq50X5+wT1/HWSrBFO4h0bw13/oacxsu0
RIrLeHqnPOIfMiFVXkl4a5aN7Jqwj4vo+p15PTv9b4MyGNUz9Pe3riqRm5LJ5151ANDS/HBr9Pe6
VkU5Nx73hGcvDYV03oo6Be/OUp5+X5txBGb0sg4LdmW/jXkJkyGxPsA/yXbO2hl+mxONXgz7Za3u
rKKep0PVGA0hrQt7s4yi5Z4iCPUWj7k95EsafTaivApQkKj/s8dyfJdoEhAbvymo7BJtiah3rJ99
M5phjipLcH0fn50bjNohRgFqpoLAY72JZlq9mcCj5oKqoeF9Iu2bj7B31SDqYIGNKB/tlOEvTDqY
YtfGm8ikp7ml94x4QdmpAFPUCMcJAWUBScMOKIgXb299L30a+/bt8zip28s9TzMJforzgic3uPQM
+GYXJ3XQiw7LeakpO1N56dPI0FfpEcjs4NxPFxnqWF5YMBgOSZbPX2G5CnxRovnj4Lh7Bd/1Nju5
u1k1xF34JuD29J83xXQXcIBqLsCcUNWR6WHKmhJN8tl45bwYjx2mMM+oWo1K2ChWdlTzvt/Z0Zd+
AJ/JzUefEpzf5m4QvRo5UYU1uu008xOYEuVd1ZbNLT3AOFyQ9w0WOaf3E4JvCQ3IuQyvb9vzKI4Z
eAOPrC0FpEU2h5eUVvSaDXd1ynohjrY5ZOMN9A3cswnAo9tGJQW7pyBBKzlB6Mm5icxywnEZOK75
J1+qJnQ0hPmfmqUwXxpJXdbvFiX5L0aMEYVTaDg71/eF6/TkF2/WLC4rJW5J8Q8Y3XSfHFuOd/DM
MuivJiA1BKg/jSYR+vV5ujQoXSZO26o4fZY08IT1E2bdApxi5jzDknA+y7ZFgUvLi5d6KpYHYQ7m
y/VBz1M2Foe9SSObyxXWzOZSQdSBiqBSikPSaF7yPfWQaiVMiKPqZlk0+JRRBpjsULejeVckXf5f
t1h9eoTrPs/vlzZC98qFGPbp+s9a9+T20DAHhDok/hzPzQKIIgNJlxDfjFPphPPIA0Zgot/puaF/
yDFEB7XemGXo1sWeGe+lqwg4xirquEogWZv7X8tS1SxkUR8Q/q5/DW2qrUAu64tL6Rsv2ObH9S+9
sOqrfzprjngVS7AJaxvMxIoEQPShyxsUNBYQo8uYgeYqBvXIlZD8RJdxzzTgwvVH+wJxH6oPq7zI
5vqb7GUxm4hBM+F2R4Sc1TCXaNOVRbMnUbr+V5uVtHlR1wgBKg5/Tm/ayWEgEcX1ISbO08PBtark
DoWVXbWUdV22AxGVk3LTigLcsBmoRhAmcie6r5GxglwXmdk34xB1j1PbTSjVzMpNo9R5ECU0Tv2p
Gvonex5g+1dxafvUJhJ/0vTsw78vLw/NWu8hfKH8fPr5mfTiHi4ssobg/p8Hvc8DBXjGbdVG3Ucg
vsZjm4mdM31pynn9IW+t7RSet9MxIUQXeqWmJAcTNjVFXNhPjpI0OxW0s3MC7AjXCfqKVCQZZDMK
/EIxKbRXmOkqDQBp4wIbCQih86DeD6CTdp6xS+NxF6yC/NCrKG2dfpVT652ujo4bCHzTQZGO3g0t
SftJdasmaNJpF/B4No184MqTY0+BjAffdDrgQpfA0WedAXUFco1SJM7PZann+Njh+ZoeakQZ3oF5
wp7UWmqklfUYoa4EYoQeGJibaMfCcdObTOgt1DdMZEEBc7OEVjokVTh7bir9xkBn2pe1mjx63lBY
x0IMgxNkrToWR7xMO89XYqfeU7w4u3T4NFITBDpAX2vmtlJvIJdfVXXpBq6lwEjTwdEjnQP971jJ
Wr/REJwMDeuf1fVQjDIIQ6gW0P7h1lpn/K8sRaXPJZG4dAPecFSMmtnGOqqvjOUAIM07zJ30qH/V
e/7llxaS2hHFF4PutLW9gkpJCSmzGNZcnc5u3czBcKKr5nhPAvvSQKh0UPbDgoxndfOW1gp5daOU
XjBW4F7N3p4+CmGVX65fKZcOAv2V1dSZu44JPZ3FyRaGWkgJplh3+o/ahG+bGAqBBESq3vUNilTX
xzt7LOiZrXx3DgGdJHqYp+MltklPPS2jgM7dW32hE489GsUakjE15rDXR7uwNblRmLy37eltBTYm
GDpplosIcUmte9IM+WcxJshhraq8qzucExLwrzfXx7wwo6tmubYqzlFv3DYDJLplZByWFwh3hNA2
Y+aeg34NFJw8X5dR38Manwdd65TSRgG6QAcCaOrplM5WjosGaIpgQdgJ0kpZ4lVB0twMJSlQjlh9
XChU7Frq9HPrNEeXOOHGntrxFnXEPZ2Pi59PoLX+HK7yLSQFXaFIDHoSrRiK4aYcCa6mvp/+KxPn
G7F1Gl6f7bPYjo9fwyvXgC0BnXPdb3/dAg42HcWScK8q+Hfp97ZDtJt70/iYIXXxupiLett0hou1
iDYYO2Nf2l0QIE3MZ9eYZBtXmlwz/eiAx88ibJQtRJIfmxSWXFW23aehzKaPmA3Pe4Trt87YSWzC
J8PoZIeBqqYBvrn4Ogr7mJkVUVC1sSUf0IrJh+9Qe5DCHoQydyLILEPC5Xe94oOLr+AYTKPW/+y8
dgFgX8MHPaTI5sYH10EPK9DnyP0YRfrUBinZSHWTJnSdfa+P+ybAOcUrD8wtHLwmmhP9dSnV5HM2
Yj5B1c9GEVoVapp9c6GHHmtbIM1L1TFvaU5nbDiVzFu5i1ulNR7QIhtvq1QVk992ZfliRxY63dJw
o2KnX3XxTBD+ruJ6xPs8TKfbQqpR2olsRkyqlTZaFogo/rEjUd43gHkPnb6U/6E+gwo5BI67qQOr
kNXe9KlQ6Jj4RSzrPV+PC8eCVj58agIO1D7OgDeDi9xGN+tBGlXD/3F2XjtyG22YviICzOGUZIfp
CcqSpRPC/mUx58yr36dmF9hpNtHE+MCGAcGqrmKFL7zhx1KPpngdk+ExQWlYaB6H4U7B5SZTp+T0
/2DMxIswj6+XoC6quhydRPW6qdW9fjEnDwS5cppzcI/uIHVUgJOqhkNJWNJQd4vhvd4/nBuTJiUg
VCWExhp67XAOmECipteo3jiPFnTArmixys1k54BudP8iobuRv7eMiK8l00XiTTQNQSxcz7rEKYWe
b6V5ZVIuT6Ne5y5OFRmczn55eO/sQMpTBmYQ7NlufAvUSO1JP+g/ZsloepjdzkerT/5J7CQ+qEry
XmUqLlTo8dx1uITqRK2ra96U0JiI+ccDw6kd7GmITpWdld9nhWL0/ZndPtLkVkSr/xepip3g9SLO
g9qEZWWq2MxYTupOZdz/0/eFaR3pHkEyvD/a7UZlNMRHkLjguaDRvBrNmmNlzCON+DG1H+0Ul2MX
5uQcuylSrKcljpzW71IJEq+SVuU/ajZKe6/WbbAlkOwACGnG4Nm5znKcRrf6UB8B31aN/Lhki/aF
XdPvzPT2PAB4Rn8OEDCUDkMVf/7msQrHvOS2hobE4se/8yU0/VSDX+zkivVZqwz1cH9lb9tc7Bkh
eKCJ9iGkmNWAclOjZRXn0Ikqxy6PyqT2h65v7YuBGvtHUAVQOjMzzb06H+ofAV0IdBCK4GeY1erH
+79la0/BYEbEhD4aCd5q+7ZzN9TTCCm0MyPcE8s8OsedKZ+EL8LOMm8MpaCnRNZuwhIg3Lxe5mnW
NMnqTZ0WjZJ90BP7C+ly8NSG09f7c7ptdMN84Ean4IIYAn3T1R2LBRs2SEmje9bUFJ8pfVVfA+Kf
CltBu2pcoyjj6ZzWYTu5U9xYuJe3UJhcdbHtlG5OXZquYcLu85Qa7vz7T7FwQCU2pDat0u67XgbU
ieU2GwCUZ7ZJUt1XfXBGESIf0XNQS39nKcSLeh2ViE1GlgA4Atuem9qEgVJJ1/aal+MYoqHOUCn9
ggGTskSf7RSyiJcmYfNzqefkR1iXWujlNi1CSkdp78n6WO51sW572oKWYhIp2aDOEfxczV+8PHLe
JDLmdlF2QNZA+93jf3HEukj6H8psEwrOeo5jA9CEGBuKQj7OS9fuLMzG7QamngubIB38wVpMJSoW
IQgZyvDIg+nQOrPqz8g1/J5IIx8QD0pqN3SkOCLqGLKf1CX3XsRXO5vVlxGBEFg6YJswWVebNEZv
UwqsnNZOkY0XWe+SxyyRm29GF84X6pOYXuVTiS78QgSYSaH6a5Dl8pxN8XAqmjb7Av6m/DWWcnYx
SiP59/7G2bh50chnm1L/IC1cwwptHVnSvExlz6xwe9IQB0cipDGjHdXVrd0AzBuBK8TIsXxb74bZ
Dsp6DrEAq2rVRGBvpHPbdDAs3HCqaujt+vS1InFThfyD/CFZoPghzBruRKYbTwBNIhheQiFUlGqv
D+Vo6oNlxY1MLJZHX9U0rn/oahx/R0vBfJxAkbr3l1fEO+uPz2uDLhOPDq/s6nFVELdxKht7EAPu
9IfCtsJDP2b5RXXG6qHTGtBU9B4f7g+6ueWgsHH6QFAi7CN+1ZuHbmQ21ULC5JlNWP0telMXeg7z
VwDSxamwlyxGSSAI/pgoz/+VC+UoAPbCYIX0XH7Rw8lEOzGUcxr4dveJZxMnpPs/cXNdKMRRizAF
fEBsyze/sFzo/vB0ABEomuhBbRHh1KogusCTQw8PEYj6k6Uvzc5m3/r67EC6UYC3uSlXaUmcOv2I
96jiDWoZYgNbz/Gnlodl8bvEQv1PHQZ0Yu7PdOuAAQ4U3A2T3OO1ofZmplJryZVez4onz/ryBWO4
75hdjj/vD7Lx5BIG//9BVndMWkR2NdGL8uZG2LvDMFvQvHPCIke5spv+yzKCXcWYjRYoxcfrjxcs
DS9/gZUUsrBafiAR7McDh2BGL7Au/aGN9iTxxe9fHyMh/2UB7Ic8tWb3SIuuSEUVExHHav5Q9Tgg
TmlrHHtMcx5wIfpN2aO6FECvz+9fWAgU8IkocoBXEAv/5us5mIakVouYCmBdaKCabiAq2gwvMNra
nY2yOUcOA48UsSl8jeuhEtALksn177VOODU/lVwJxqcpwQeajm+hoVWF1NMx1HCO8lRlCt9rAk2C
Q/QAsQD0FwjsdSkyKeNsjGwSVhVFqmM4o9HSyEvxsUbq4XB/VW9xGYwFRQTDNaS3sC9fXYsV/awS
LyXVW0xzmh7NIRmnD6iqjaGHUguLjLU4OOOCQob0nE46suRNW6j0tGZVAnyvSf8E+qx0J6Md2g9I
mzjDTvS2dVUg10sXlR432fvqqghM7JFDVDE9NYTfVSkxNh5L1D7hIvQb/tmykzdv3YeCa4XkiCyi
pdWR6nqwIMZEGQs9aoiHufZ9wHPtHPRZdrLH2vIDPep29vbrm7s+Va/GD3wIck1nNcfCMmJtULia
gCxX/cWu++5FS9WicO10ii5CszD2UK9QstM8LFLv9nEhaZexTcfClSJwhC45c1T+h91BSgoKktye
VGxNygISoJTsQdmLpKmUTnJoKN0R/HGd/kXOsZSnMCLL8btKW8ZTFMY2Ght1mLBIQ6b/lSi5OpCl
A2B25alAFCwYlXBvC29c69wGvCUYqMDHWdNJO1XKyZtb2Wv1WqF4E6gYWtvz8f5BEdfL6gvxtyMI
iuAB1uxrO1q6oP2ABzvmmyQYD1O5GN/zvv8kJ7V0eu9IXK/sA9Gjxxlq/SBL04xQi12a3hSY1Vmy
YtXvlbr7kmFQsBOe3O51hqJRxWcUI65fxKiIQ43iv+nlFqAVO5bkI5sJrwQJfsAsKeNxMuZpZyU3
BwXAJ3qAQNzWAgv1oluzlWIKx+PUUckwKcmHVWYfHXSmn+Jcnx6cWlZ37vTbW0T0P1QuBIpt+F+L
X/Xm+cjwj9HU2sKKLoYWykuMbNMkGyc0wfKTVWJgd/8rblQc4IfSmBcQPkU0ea4HRC1n7FMqPR5l
BP2nPCHOElIaPtIO7C9QgdtD2FbBs4IO3yFpVO05mKz5a1vOew/nDcFEIPyojgvfHFESXKc9EZ6P
I8pxJrFWpVgp+j5CKSdMpgG9AEjXtauonXYJe2v61ZWR+iFbhKKQEUD2cdXErP/IpWn/Moqk6p6N
fKx/oKSA/GVkTHPptoM0/a5ru3aOTqbbl1g3Gu0CD0T6dn9FxYJdn0CmQf2UJQXeetOpVqJZ7zS0
fjxLqUf5ZOZKbGPZp5ZU6CPs8A4z2JljzzWWHtJei0uvpGKh7xyZ29uGMgKtSAodSBmj6XL9WRvV
bOVAg8inJg3sRiMhbkX+Y2e33t42Ik+Gbi7wbZQtVqMsuEJW0mLrnjyNSvm5HqpM8nVhulwtpNc7
z8/maNTESMKEaIyx2qq4jvZpaDqYv1d9pV1yU9GL50VFNc2zzBb1wPsfcms4SlLoEJiocd7w/xd5
Eswr7D2WLrZ/mXZSHPogiv8qVeyq7w+18bWAUwj3ZFjU3KWrAliHyZyM64RFTt1E/1OQD/tehfFO
xLBxtTAIK4diOqmMtrpagAjbAB8ZZJErScMkoUyPlPgiWDhTs5gPOUIPv+7PayOJhwj5ZkwRwr65
zhwVoIg9FBa2GRCdJhmvJLSLpmMHD/4zdc7wyzIrdoIh5DidkimSH4d2Gn/c/xUbH/LqR6z2jRE0
iz7MnMgZCcmDJbDgYxw1n2ygHe/forQ3IdGA1mfLrFEjIPvanAqj7cE0oY0ysOgXaam5oKRp2SsV
bNw0QJQByhH1iGxxtbgVLcTKySrbw7WtT8/YZkpfdKNdtJOj5HXqO7GK3qvZpct4Vs0R1ivI1yDf
aVttrS7lYbYus6N3tNpWchDqDV1q9m7amr9hY+Z/k8NPg5to6riXG2/tYQ4IiTiwWsokq8EGmvgF
pAcGy9CrGRateFFG4t8olVtPted+h9S6NTls8BiLBJVnabXEehjHyaAAyFNmS1J8BAfs0VViOQ78
1h7Kv+9v1I34GmgMPUfqXWSugEmujwtaakDoe44oiTv/1sex77y6i/vYVbNM/RIv8Uw12uQ6d+G9
FKeh0ajEFEAls26IPkkBJqz3f9PWimMJSSwJvQAylvjzNyd4MQwpjFDlhW6j99+QmAGkIy1gF3pb
PZXC8fz+eFtXIXJBrDdbWnfWxCYbTf04oy7qTXmp4g08GHLr6rhe7dzuYilXzzStANFyJasE+7pa
6sCasbcsgMtEhoFjNl7H8m9slSfR6qEa3ki5/CvBrXvnpt84syifAmUgZROFtlUGpZfanBMM2N5Y
6XaBqkNUHyMiTP2Icd0SuvNs5stBlavwa9dMGRbcY2cpOz9iK9Ti0nAg10GbFpzp649aL1PZI8bl
eFWQWAhqDxIVrcYC2uuCa5M+R1Kex95kWiF+y6BVQqTpjWX0jbiLv8rjsvw7Z1n5E0wsC9ibCibO
AyJiaEcbKsUyW25RnbTmpHoILRBEh3BwELlKGrCZ7z+gBqGr0MgRrpXrnokUx1o71KC7pklzfCAB
eDRk8vLbTGplpyJ9exfg9cFIwDhoexJVXS9aO2pTOQRd5NM36J7Id0YfudXsgD9csbM5bw8dQ9nc
b/DaLbiEq82pdFZazWET+cbQ16fUFALLtlac0hmL4QG02/H+oduYGl07Qm5KqGDB16AciezKATIr
sR/gtHdF1vmVURlPdp/soZ9uhxLemMLmlqwReQRx/t/cJ/USF1nbQemQNLWgiJzy+FO3etGqznn3
3mAoigLw5kVGtYauOdNgY1s20TEtDSzbq54tuASZ19pa+e4FFKIAQrzEBuQDJ+p6VsGg1eiJzJJn
BmZwzPKy9tDRkw9qhQDZ/W91uzcQu3tNg+Eo0SHRrodKeriQSZRKnqpmiO0ljjEfYimYgTJZH3JZ
/3N/uNt7kuHEpqA5Z0PAVK+HCym7zUCoA6QCywBZB0QEzzVNKMCww2UO23yn7XzLnobjheUZcSqV
fohHq7tJRuEVTTMAh0vKHebS4EFSuQv5vvg8IQJ+WkCkaBAWYhBOaSF3omsZlYgUJk7j9G7XGfJP
G/Xo2M3lRP03scrk2Wkbo8YXDwedF5odo3pCLQ37HHcpazxq7i/ZRtRLf4IcEMCAaGeuuwYBMW1P
q0aiNFKaX0zcP76kNJbdusfAkJ83+KFjlWcz0S4qirHPYYzS8n/5DYj8USMEWnODdYtmY9SpdoEf
G02cLEsBcI9q9Zg0ueBF2+NhHJb5glHhHydHPThr4V/t/Iatsw4bmjgYsSZyqNWpsCKnGEGpIvGf
2gKgBpfHM/ROSty2mlAiQXK6dXPYmT+jWWk+R/oSH6k4D7+xJGhAymv9yYgU51hmwxAcEgf7vfu/
cGtzgwmmQ8C1LjgY15v7tU6YyBb3Xu3YBz0NUhIVJfIQMO5PSFTMvtLmzc6g4i+9jjzo7SkoKPNt
OMjrjiL2XAZhGgrv1pTP/wZVWfJUNoOvVlbnz5QrH/o4RuIutJydD7L1PYTiBUqMNNKIoa+nW8Mj
Bk6aIW+rKOghJKrlO3lgXzSj2KvmbKys6KATOaPRJbbg9VBSpMbFrLOy8KMJHq0xXcCTSZruKcoU
+Bjopj5dwr3m/cbaMiphIxROvHGc1Y6rlSzmHx6yULVm+2dclZ1PP7X35X6Wk0OmZuGfdFzG4SWa
ij2Zp43lZXCiQ04bVYM1TXVB+AZeqS15s1QD0zTsAXQ/+o/9KVWGPRDWxjMARgClLlo/NArXj1vZ
WkrQ93noO1lvoQ+hltHnMJTL2V2yKbjorWH8df+wbE1P3GicZoGfXbd7hlKV67LhJaidEaiOlJV/
5TKQYbQtuh//YSjhh8I7J+Kt1blsmq4PHYA5nqSTRWe6lZ+TNsbCY0K+9D8MRWtSSGQJBPTqfQva
sUIYSwu8cEoc1Fp1VDjyPCwiV0rMvbd7a3vSHDJh/yKFhSTY9amAEd/lmMkGnq6HA5tSNfNf+GPT
tat6yR2HnqL20GSj4nKh6Hsya1sfkIcViSZaBCpb53r0VKv5gKMUeGqmJs+ROaZemeGh4FL/DXeW
9cYGQ5BrAc4KfCFFNKhI14PhPisZwxAHnoP2VvbIM9l9DwxT+qJVSvFnCdK6Rfin1l9AKhvqcZmG
7EuTTvgtw+Mq/+nRew+4EsMJQwhiHExnTC39AB873QlwNlqLdOwgOBPdgDymzXD9S+GizBFCJuIk
5RWaCJkNoVsKqu6Q1Jb+mcCjV9xwiaoPVS1Hs0/fIz5IPXLLgLHlh3jSio9tltLMlvpaG3fu7I2L
VJQERK4GhpRc4PrXhS0SacVsSF4PT4m1kEftQDVW97VywhO6HlrDzVooLfePxcb1AlkXsTZOO8uy
5iiEcT46eiIMJCyZV6I3ynMZ1MMlmKYXSC17dbPN4YSyB2xBiInrhKcxZsrIDlcntsYXFX0pDyNx
wqQ2G0/KJB/uT26j6UF5TgyEiQEQ3fUTnC+y2o4ydoVJ18XHhnLeAUJG9OBMuK3UWloV+LYY/dfY
7ueP1ZyrH6N2MB+aYbHen6OA+EQ+mGo9cMQb0DdqAz3y2KjlT7p5LKf+azYuzmHM6+Z8f9K3lQdR
ceDiJqTmZK6VDYh+JCcM1MjvcV08p0sUfpSS0bmQ6iOJAabx2HHpuHOH0liscB3dH35jHyPaScwj
3iv696t9XGhSb2szsCCtUpUjUFoHK2oFJbom0n2jNmTXRq9k5/Bs3HjwzGjGvwLpmPb14emUSUgC
kUfXSmAdgK+mPgZ31iEY9y88cU2swjokDCjGAqfkxKwLV40qqQ6nMfKVpVliD2CK+V2vx+nS6HJ0
UJ10etKneHERNaZGMXJf+F0Y76lEbMyY8gOq+sD3QfGva8Jx69Qo/ZmhHy+jcupKQkqqONk/PaHa
3hUvMs3VjHUhxwG+BiCCvNa+jvGQsoAbRLxjWflQ0d7+2phSdyriNDsPeVv/laWdI17WQn1Ae9x5
qLkrKY2r3c++hk89dfBhdvbZxk0C2UaAMMRPorJ3/ckbEBi6luixLznxH60F+qKFkX0w8yE5lU47
7dyTW+tNikPGSpUY2soqpF5qHYxmpWJZMRU83iNeStzRIvwjQd0DvW+cIZ0qLLAwStH0i1aDUeZt
0bfvGaxsZTLYyXlazMUGDWcOJ2DTWuc2WrfsrOjWA0mpBhi8Qe+NS2oVjVmjmsULYiD+Usnqaeg0
62TBxvUDIzhhzfIBzC4+2MmYPYSEHW6FW+iHthkUv0XT7ZJoCF0OYRUc7l8oWytPKgOtij4rQenq
2U6wP53tVIv9Ui7tY7KYPxrE3Py2D8Kdb7wRtSETgs47w1FkXCspU+OUF8vgFoma6GeCU8i3Dlte
V7PK7inSuv6zhpig61hStlMLEQHZ6oDRVKEeBxGJz74+zGFodAkMrdCfhkZ1U+Riz2YVdad3LyTg
F3AzFHgEl3u1kF2EImGHw6JfDsVyGoHEPY5tW7uTHFs732xzQgCI6CWILuS6mTAH6PbnQQGRLVSC
Zy0KteeyXKL/MCGE9+h8U4IBtruaEISuKKuNOfSLeAjHQ9X0Tn1IRkzr21hWdgbbuG84knRIWEH6
Fes4Vxs6gEMxkQsldOPJyQdes7mYYjeunaHxA0nvft7/XlsjEjMId1nKcjeaCmkx5WqhccXPdRmc
rGqpfbiWfyJTCx+BMu3JGW4NR8aHHIf4YNgNry7UUF6G2jJCv61r1HktY/A0VFW9aInsb2kLx/3+
9DbONYVviqgoN9JK1VcJ2YL8T9CWeuibI1FuGlB/MWckjjBC2mMcbA5l45gqEwiSsq82SlFjgDjo
wsSorhY/DsrGs/LY+BTwML0/EmGPvPrgclvBN75eRWvp4IMVWub3mrq4YdBLZznEKSLCaGhHmmFj
VhSXGEx43gD9WA1Vx7FjFYue+fNYtx80NTcvOMWPT8ki7VHet4YSDx9RHRcHVg3Xs8prOwf5H6e+
GlUoHKQdok163RS1mw7DtLOE4nevbkNBDBHeulQ+biCgGtnxYtVp6qeGXH8HZFM/tuGuOMrGZY9A
NIREGOhEN+vtDs6KzljcpH4L+/Q0JzbGGjUCWONi4+ZXqiUiSbPyO2qs9xq5kTFDShTUOrHtlbV/
XM2XrJxkZDFNq8KtyP7dB3H+Fb3Q7qGckmBnm2xwoahDILJjMRy53hqUPdEKyTSlTvw0b4gpzC7Q
S7c3g9GfAid/7igknqWusA5aM1DHK4vuT5EHyTksdD32yrzW/taNMf7f/eO/8ZWp3mFABWSDAt76
zVMK1Wm0vEz8JR5kEJISvJco3ePYbHxldhB9dqD96GCs24bBTOzU42vCV55tzU8lGXtAlVwEo90l
NU/TaJmP5kgMY09WvVcB3jg21M+4B8iIKAOvAwqoKnMVZWnmZ9mc/FtYUvgUjrV5ie3ix/3V3Jon
zXvwX5QOaN6sbji1t4aCDw0WpGjMC+lI+kAYIB+o1muHEVH/p4AY48T7r5/vj7zxbPD00sZRKKuI
3tj11dC3kVwZCXOklxr/6QyjPYyzNuBNbNTtuc/HPSza1lQpNVPGYQaQ/MWfv2ksdtFiQogCdZ32
8nDU2q51m9HIfLhk0TFNavtTMCyVqyKN/ek/TBUWnUIsCrBqjcMnx4mR8WGRdcQrXFSvx2+tPf+a
5Wk62YVjPdwfbmv3UDGgE001WfAbVhOdAR/pyYRswWAUf02NEXrKhBKuHHXqn/tDbX1E4fJNlCGC
m7XyaFU0s1MscuarY2FCfiuUv4suyz8OCg1czcycHbzY7eGnmkZlBsYXBXzeruupxc3StEMqYdka
L6mH/U750g7LniLo7QJej7KKMLDcS4syQyWhUTPl21AUjtsoRfdxGmkRvHcBuWKIdHlM+FBkydcT
UqRmbqNsEQDWyPqCzsIvLE/NswOS/jErhj30sEgAr59IhhOuKORrQJbXxUJ9NJQ6lcPCt4WbRklu
2rqpalYv8rQ0SNLgd+wao8jWJmxsXatJ42YnW7zdMvwEh5IAWAIgnq+90TfHsArwBZLRLPLB2tkt
Cqt69dWY2v4SIC5wypDOebeaIz46QsxDtF2goaxf7KHQowBz0MKXaaMd0grJtsWOHDpP+p5Ew9bO
YTBMZOm7AwMRk38zuVavGso6NcKR/dDRaqZP8QwlsOndLDCcHbzJ1mFAhUHkMZhukTNdDwYmrbND
Z0Q4UYeSSyuocLGLjvfCAPEErPeMsLcCdQqP5EaCLkVyEVEhpMLiutUpSZmDm5mDSXd6Uf1Em5zj
PKvZoVK7+WRHAWCDQA3+vX9Mbu9uXgH6duAnqE/eSkNZaWSXtpr7Qzk4rjaSRBXAUR4ws0+8QJ/m
Bzb97MtzPuzUX7e2qxDQJrgi3wBGdL3I+M0vVlBxF3SpPb8YyfwnM9Qhd9EkNT18UsbD/ZmKbGm9
2ugzCOkfHn9gftfjJRlo6VBmPNlafo/KovduWYzF0xR1lod4c+X2URftcFi3lldAYF4d8SBWrwYt
QxLgrIsL39Hp/rQB4RRKDQOKWEYKnkNJT2nsxN8VqQ/fX/a1EDMQusTIVYkq7PV8i7jqYjVARVaq
+sjTpKJ9mSMMhDokrPysMErPNJN5J0PeqO/zGNNipxHClqIMej2qVNiVOThG6VOTRcmpcKRM9+LM
1H5xRYTdIeywgn6QUBilYmYFUw5UZGhARg9CmbUd1fcDrPhBgCCAIxGf0HK4/kEFQWCfyAgBLkaj
uHVqLRdU+AMPe+Pgz/0dtjl5JIwNjLGo2N2AyY0qbA0dGxQMZM3Rr5I8rdwIQYXKJZLlQTXi4akc
o+UH2HeiMHLF4dNshP2p1hPn3aUzaCzC8odklAt63XTImwkKnIb+da0bw2cIa6kbBF32ww6mkXjb
zh8MNFH8oAvb484ybNxr2B8x+qv5K2p310vO7ZVLQUrGDUtplp/ryBifdXt2UDpoUuZN3Irur0Fg
2DxJZhx9D7KkGZFo0Un57v+WjWeZjq+w42AlYEmsvv6USDMG02HqL0pbXfpRtc+pko+XogQxJmmB
dim7IfPQhui/TfCZd46/uMOu7xzhEiBUo1Hfoy+wGn6OdaWuBmSvFvT6PRUfP2/SpMgdeqnx78/0
9np7pZvQAMHgCYk68edvH8isB9iDNS6WzakD21epvg9VOvtBPeUPEqYrP/TJlLOdXbYBuKK0gmYG
ZGlSaP7zetiubJQJzwUHu5NOPbewfvwU5voz1K7Rx4WVq2Yx1S8wL87zaJePytTu4YlvvjELa4ru
Fi8ZuIxXEbA3M5eyts06TRm9WYlBeaUxQFGEA8oMYftBslzFXozPUTnHHaXyZioOVEKzh3euPr+B
RjFdRNICEszVhx4lYA7qVI7eJDX6A4Jh48nS6+QQJZL1aewz3KTnXQfUmxf0dVBapKgkCD3CVTrS
Km0XDlWF4qFUVqijRP05qPT+0M75DykMhtP9Od6WLcR4QpAH0iFohnVIDYt70JBkHpHkzJ3vZWZW
l8aJ2ku1LLOvoRp17hxzvPCAWx+bPgk+YV5qnPvO6Z/KSdZ+1WE3Gzsb8OaBFaU9IG50y0UcscYs
cp2kyDI2wu1cso9FWaluFBadpzfZ5BpOOnqphXiZOuCden85bs62GBmdiNd6CcHzaucbWHU6Pc16
r8uc8FA3deNDsU+82Wr2IIWbkxS1UmGpI8a8PmQ5jVodb7zBs8xGekGmUXbLOFHOTZ5Ux9FxpGOj
1o0r03TdiVE3R2ZIkV8Tda+lahxzKSSnYpK2MUDoa6ZaeS4AcP0zq3B7S8VuPkWShaYoUnfae6Nw
Flh8W+ACtFV5S65nPejAXimpjl5Qd33+UMaa9r+QCmu6817d3JykhzwNWHxB5AEfuDq7CC9MRTs1
g2fnVX5ahggsZIwP7pdxbMdTqeXoW8w9npb398/msEQJZDX0yW8EN1F915xmSgeotflyCrTRPKvF
hPdqssQH59VmJY/3FDc3vifSj2gHAwcAB7W+KwFik9KZyBy2aZPgjtz0PsbzmltD1YJjMAS/NWsM
H7ol2ROD3TgusEoQv30Vc4Evfv016VErA3wCRG8LuXhADyD9YGtj9q9SKerOpt24F6mq8hJCZhFt
mtVxSeda64g7BxCvLfI1A35JGGRU7VPWa/pzUYbNt/d/SrR1YWQTaQps6fXcVDVEMqetB2wsIygX
yZw9ZJqD2oZcNIe4CdAUnOLivewvtu0r3IBiFHfD+jbmJrYV8PyDl5TRdAwQoruMVRs+SqoW7ZyQ
rW9HJxTODjK0dFBWtRSZ5TSNgRPSIJR6ipNGfrbHJvcA6QQ/7y/l61pdhUxiWlDMTGqm9CvX9eGu
NfBksMLBkxKl/9BLaTL5I68JApQjQvku0otxc5x1pTfdWnKCn044pJ8z3QlGF7uZHlZanUJKCTR1
9pHhzD5qkioZXjHKkXXpshZsr5QF+l/OYuXPSZGFv2pU+rHu66j3uzMF2XcjuqiMEn5y4uBj8kSt
LjIlbdGZHhwu0T7Rn3qta09dHYWfCvwXBDR7r2v+6iyxWkOhuiw2hTjpa7CjqczhotUEmw1wBhtH
D6ze/6V8lRlukgVjeFm6Mf1psZLLeSjyPP+U1HM2+pQxkd3srSD+aA9B7riGWiD8QTG0m39M2TSh
cmGgduwu/TJ8yQZl3ImXN04uQA7Bq+T8chOvVopeaGZGgTR5pE7w0LGQC383vVFjKRk7Ueii9BHv
yY3eFHv4OuxrquVkbUTr4je9CR8VjMKasVUmz6jm6lPoOP90aqnubOutQfBgpTYulAWoelwPkrdL
rHStSrAQZb0bFboJK6ZID/cPz8aTQv0RgBlwAlBFa6TXUlV2LHcSkuLKsJz5pMODvnTQD+RwPi95
6Xhp5Djvj4M0WikU5oTNLonA9dSyqOlNcvvRq6Oq/zPMS7QcA8nSjvPYQSZ8/wxBsaF8wz4h7l3V
U+RhabUkJNavqjirAc/p1acOkbofDeKQEGWS5mg3ofnp/qgbryaVXYDldHXRFF3DrRL8KscSWoc3
lXLXeWFhxp+SGYHIAVddVNAyI32S9TR+zrpR2vmmG3cvCwsLVJiTUGtbbU/gcrFSOFweoj936JtZ
Dk90H9pF0AOlcedR2dqnbFDBvAdMf8OQKGRnAi8UTZ5VFOZPvrmqunJi7tX+tiYlLGNhpwCthbF9
vWcWx6kbg6a4h//mjEty1T4OE8ICiHCg/Hj/422NJZThLbqtVBnXnfKJ1xkiAMDinmqTb0QT4U6r
yM1TkjbtfzgLQoCeh4tYx1pLehTISwIsxLSgUdAXD9ge3kzP9TLLSrJzEja+FIkYlzZ9VAF+XB27
HioFSqWcBE1Goryt9OAxLZpqZz9sXMiU8jD2gFgncG/iV7y5HDW96GDNjOy+OqKnMFaKRR/P6HLX
GKKyvsyZae6E/bdVNHz2AOUSoSJySFV69QhQNKl5kmzUsucqlg6cbvlfVZP0Z1Se5j848QFyUJK2
AurgTLnsp3GYn+RaalW3bkukqN69f0TeC9tD3KwEltdLEOUhaKci4eqmgOIm02zRpe/L04hGys7U
N7aqQY7HxFEsp2a3+qbJOKkJFY5BcEpM9LI681tfJxqctTTbGWrjSjOoz+n0GDnsgB+uZ2VScOub
Xh+8ug31o9PnvzvFGF8kS50+GEsqn+0aa4O4CbWP715OesVCRARDQCHxcT1w3LGMgcYcDWOOXgzO
JMmjbU4vlV60e53prQUlnxGa8zwaiBdeD9ZbkJT7GfmFwmrTb2mSOK4sacYTONnk4f68Nk6KUL0j
aKUgA0hsNZReG2YlD2oPeVIaX+ZWUY+GQG627HBfa8Y9cNjGW894lmgdISILGvN6aqmjtk6lGOjh
Fv1whKSJ1M1QfzOVSDtbmTM9FPKuU5Y4eau4kmuNb0e4BCt1Dfw0JRmN03jovdnQ09wN6dahEDA7
5kuIzkflltqQ/8j4f003rOryq2qnZXW4v84bn5Q6GyAOTgrkSkts7Dc3Uu8ECuw51jk00vx/kS6l
n2fZmZ9Nu4v3AvetNRaIOFh7glW6TiTNxrDjUI/I63Aef+i1yTgsWjg8J9hp+7CNhCh+tqcovrXI
bwddbaROSRTUrkmAKrMYvHSx5odsCaEbR6mF3XgSP0pm8Tsn+fUKmvbvf8FoSdL5pIeMWM1NKpvK
RhuJ0RH80f1yVKoj5HsJn9dir0+w9SWhXoCAImsW9L3rL9noYUgVidWdomE+KwV5VwYVBH1PUzne
3zSvLJb1zhUqW3SPAenfBBxYBBVNhzahZw0mxltNlTwukpo8NkqU/iotlAxcJ6nrz3WvekbSn/sq
N2s315sYEkFmnETwTgS9mL/xSlgScu7e+DvqkV29/0O3bhHIcIL2I5iU5urts6dFNYFRo4k3F9Jv
a4om1S1Suf7cVvCy0SNRvtwfcOMjQFfgyuJDsDTrMALMdtGlCccJyDEOk3bWPudUk49WEy4//sNQ
EIwESIhmzNriQBup9DWD3KNu3UiftSIFkZTOOfdWPWg7ieTG88bjAmqeVSRAWqfcNArqvDDm3qtt
tKoljdZfyzn/2heJhF5mUZ0rEI1uM2Gpd3+WG3EZIxOVCWUeKperN1ydW0rdxtR7mWZKZ1xLTc/R
ImVnn9z2XYAnUFMQwAtH8G3F1fXmGqwrMo1FZ0NLuZpfzCb9aFk1zHI7lA56KAWfx8FJAJJDOAp5
WV3JKpydF29z6whDK6G9KSqo1z8B92u9ZSF4DWROrR7aui/ZpLgg+Gb//qJuDiWq+whswKFe+2a1
oWzURmKzS53ZPmM3kKLwmSpHbpV3wwTEwv4fzs5rV24k6dZPlAC9uSXLbSO31S3TN4Tc0HvPp/+/
1MEBVCyiiK2ZAQYYTSsrk2kiVqxYi4I5bTyEn3T/Xc/KUcIsWigH+m5lB8d4AC7qIi1Ex7Lr/Y78
GfXxcq+X5bZn8/eosJMRPZSekKtds0SWkkeF3vsDuuunJbfTI3KEy1sHhboLPRD2fKpKoz6lTqKn
nlVmJYzYYHgOlGw86VoyngcxotZnh310zGBUHArq/Huys3Luq1tUBuay1sR/cbCu16ZunDAJM5VT
1YbDuz6eE56J0n2kOS/5iECje7CoMV7uf/uN95D6HgkVERznac3bMJAqgNTENmv6aXiwkfT9mibL
/EZZluQ89HlqelrQB89JQye/iHpN39l8W7PmlEnquA7OuX6npqQD1omIenQxOeesdaanJiTHC424
P9QCN45FE9kOO2brGpH7ALEAMCn24vVSx53WaiXwvD+YpfMmxNHE6+nsPd9f261zRbUdtEjeJOCT
16NMhlahLc5lZdR1e1SrovhR5+2vIKm7nUTyVmBL8qnINqh4SKmWNTe+D9gzdMb1ftUGjofgJLZi
RffFsrrirSbCgqqloR2UUGAXDuXxcVDKFk/32nguaL/5+hfzlmw9CZRRf1mFHuUwRkOqyefBDLqT
3onvqNEO/1AAKXdqERubhyfIRJUEpBU68OrIhIDPTVoK3OrNuPnUFr14KLSkNTwEzpd3cVPqH4wA
A9rXJ62Szw4GiAsOqjirCS6J2w/lUvf+ZMwdje61401mZ72b8mm333xrisjOwx0Fb0Y2YBWzRCj/
B9zDZD69YpyqKpr+RU8EYEIbrV52mdoHuy7awBu7tsMaCzXEUxrb9QNM8OLsGuU8eU6RJMZxMHr3
wY2pQB1CUYrjaNbTX2x5iG60rUmWO5m7nM0fD2eVqU0Vjy72xREgbOZG8SFLguTZGppXNyjJPIX7
ApTrd3l+dYYnMZe9qKse3/LukrkYKXcT5Juor+Inyy7tna22cZhlniujAjb2jSBXE8ciDxmSygmr
1lKcOfDo94ceqeWde2MjTIXtICWI4ZfDqFvlKPU84qjZ4wHdKdqMGvCYu88ZTPav1dQ5bxORNv97
9YGlaRwUD8wA1OKGXotv5TiXeuenyMVdDKP7RxUCW5y43VNo25waUCHqXzgzg7Zc7w8jyqq6HhkJ
2TWiRFrJ/DgMUBDKlOmhT4po53nbgrtkmCgDYqADY92HPkdGqNk1a0mpJYCDqESfJ+QtH3VjwOWh
gV1zbEpj+S+Lp+Qp7QPxVvAMX4a07pW/uDWg0Eh5cTjnVBev597WYzNg/4jw4djU77Ig1w81TvSR
Z/XJ9DdjQZcmSKdNAt3+67HgsevktqxzlYdR7qMEYD62JaqKni7S6eX+9tmIIaTKGuA9vBUo6Cu0
C1JOJhaqWH6JMtPXOO3TLzW8lA+2lZnC6zVNHMpcRA+T6ialp7Wqu/PgbDznvK5Ixkskgc7I1X1s
2K21AJp0fj4FONF2aXASfamc/mKa/8/yEOol3InrNdXj3rbihlEStxsPwZgoHm129AXPuenT+Jk+
wwCMn8cy7WkhHvagmc1V1qlVkNBTeVwnBIub5ypgkDykrX5Oh1k/6kvXPSx2tzx2pt6d3ckVVG0N
3JWq3ULe7TsE45LzQ+wO4+5GTaQZpzrpDBgGqbosX1E1cY4Bcn7JoZxcwOI8sEfhDaWt/HN/1W/v
XRIg/gNCTKAG2fZ61QvHKssiikYfax5QmzlX3rdW864xM+XL/ZFu+8HJtdCYp8fGhVYI+Hc91Cyy
SU9aIBOMbhvzOKIs8V6NjSr1kIpLvyqNpZ0DzRb/TUtSvKOyqT26cRI9SVj8S6UO4pnmNudjoQR7
Mnxbi081ApVSMjQJmV3/MmglhZ7aQQ96EtCK0yrYNDW4RpcekpQRrpKO6cVY2O/kwbdbjmMN2ip5
d9wla9faDo9s28AtzHfdNK+9cnFmGOSt1X6FgKhaPg7oyVkfquG/aEFM85TqC15W97/K7YvBb0AG
CsyMe/OmZrbkbWXTqjb4UTnUZ21sgqcx1YzPGrXsfyjdvFpaQ+Ke/HP0zkHCoyv+eqkXOyo1Jwb5
HXOQKGyRUtrjMUaD7GLtPE4bW5sZQfmAAsZuW5N2ekSV7Sbj7854mCnwDiEUF8c6FDS17azi5lBI
ltEPT7oHaH89K5F0hVUboEOKG70tHenDlLtq8WRp/a6F4eZYXFNQhJAtJoi5Hksb7CwsKrJtwBO1
eZrMsXIvZYpdveIW86dXbw86ZmW7J4xoSrirkxFFbqwMLoNVNXYJQWS8TfQliA/RaOcHdR7Tvdj/
9q1B4w6Ei7gTc09Ikdez4xWI9a5hf9hwOt7Sgpgc1Iqb4PXTYsNDrifodOFrXI9iNKkwu4kMY0Y2
eDqghUmL32gFeevFVqMdkyoo96r/mzOzoDgAVRLC32D/oWbNWklSbAbCGX03LuMzlA5lj2+5tT+4
XkHwuNAgPsrf8UeOoPT0yQAkg/foDXTativP+ahHfgwSd7i/jJtDyb8N7U0ZBa6GSqssSEaKVL5e
KQjXoZL1mA/DD6MvnB1IdAMyRDyOogn5N6eMsP16VgLNBokpclE4be03Rlv+LIvFOWS1kT6Ui7Ce
jc54CYdR/Z7E8fIZG6W9LrmtD0htnPOAEgV382q2CGebnYt6nh/R3uSH1rKcEPNOdtZ041Gg4kdB
wUb8jDrV6njjoZaXTZZD6JwjtA+DMXgYzDk/6qXTv+lqt8XerwOWRdj7XOtuvDP81ieFSEqlGDI6
aPcq1tOrRo/MgdpNv8TJaRJpfaBXn0qrNXXH1+8eAlvY8zLu4Pm5/qRtNAknL0pcq4vE9FsMIw+D
iUHgZNSv7vXjbyfyoCxEfzh32erThR2F6FqBA4gwe/tdGdrqXzdK8ocIptjOTt1YQHYH3WgG7i/0
Ea2ulnzujEIsFWU3cpGDkUf1UUw24oBj6+68OhtvN8pnFoE5eqA84KutMirBgGQJ4KKycPvHWjcg
vi11aR3gt9CvUrxm7n+yDSBMNuSgIIIIGjzHNb2hyc1sUOSbWiQIvnh5tpTm+16Mo3os26n+YXVG
3MEi7wuTfrzE/lDntkrfYxvY76YUZ5FjaBVq/23nZ20tOk7J+D6SIcHKkYfqjzsvmcxQWA63Q1ZM
9UmMVlqf+m7Ewo1Lo/plmbBLfDoDI+1TG43WG6WLoGZjil09C5WmJ89Ihkx/nszIpmKY5crHTp/S
aicg2TjaEkxBN57CBxHJ6mwtk5nOA1rCWH2l8aGCQ3EI69Q4unX6Lq5xZ+ShUi/DXPenTCv/4rKG
kIqvBi4BPENr9nRpm2TnFkhwFcWxR5ubeIpD9bvSW+oO/Lv1NcikaOOleCV1ElZfw81ClEyxe61S
XObLEiwUKk7km8v0aplDMn3yYpZVttbCkrgeSifeilBfIpyM6vmpasKZQLZxMk+J9fBcazOG3TXQ
+v39Jv/W61IC+CTAqKS1USxbmwDYIK0tXWgo2oRso1Gbsq+WWRY7LJeN7cIotiQKcj3Sr3E9N3yM
1GQwYLmoOOwe8qXTnqI21b+5SWKfRGdEJ5SkrEPshppXKq3xcn+Sv4mB61mqLvcLFA0JzK2C2nhw
jYye98HvBnyzL1pAf46vz0Ewe0GrRgGtDfTJHO2+EsYxiMpu8rCnaH8lNN7SDtsr/9VFVJ9LzIpO
QxBEDyOCrP+2Io2tY5iORnvSx0gTXpxFLVjRyGV6jMvWqk4zyFh8ccxszB5tUxTHTA/dcmd+t/ko
gYQkvqMhSgmSFOh6fVOswTqL+AjPM/dTXA1nN7BkVVcmpK5wKVfluEnNM91JOfQsVV54SOp/yWPr
Q9GFDzDJPtxf8ps8VO4oZM5+t+ETUq3ejsQc0pg6YufbSh6/VH0Wf6e8Pz20raud7M6h0Zmob49n
dPOM/B6VshghDYD7WrOzsvEsy3g9/HB2XZJztz0ZLW3FSzDbkETTducRubkefp8bCCaMBXVifWZz
EKwKnfHOH4YmugRqH10Gygh+52jTTpy/NRTNa1LewyHwXhNCDKFqA4X7Du+ipjmLdIlRe8d8ra3c
PbqNvLyvTguzgh4gSXZwtvgM17upLzSzjfOB5i2nCUoatzrjW56qwWdaNNsD7ppIHSbJ9LafF2Mn
5NgcGoRZ0l6gJ6zL6bo5lolijHzAxYpQn9UMz6mS4exMY/g8qTEW3HWTee1Uhef7G3ZrfWl/p9AH
AMy8V1dUKlpsUFpYxQltdF6Xoe9loxt/DLJmT3B5a5dqsEXlfQ+AcEMZ0xszMd254/FsMw9O4HyY
XHQxcxOxlmWwtJ2a3+Z4oLsWoxGJr6tsQJF8ZCoCvqII5Zgn8N1rw8Awx8Gck8LfXrP91tnXSAtZ
S55prqPr/UPYlUzjEkuL+HR8Kcc2vnSGyP2wAbdorBDmSTPvGYbclu7ZtToKwJKyQ2azXlVNlDXw
eN6jaIsAxkkReNecIkGzk6/3tvkuT6zcOeiu3fP2uCJ8VypGN75Xon7hIyTROHp4+RQORp69g0lB
Qfcmf6h9pEXefHVuIn8sQvS/vYDJjFdLRBY6qUhJANHy5B/dyUneBjH5Mylu9uX+xr7NNxkLRhGp
uoKGJaHY9ecIx7jIl4rSZyAU8YWDW31JjcW42P2sfs/hnlrYQhThI1eB9WIIZ/mlKk3v7CCEW+eL
9JotAQiDrs0q6w3mxJgTFM19JQuWQ685ybe56BCRrBwl+3R/ylsbHgsXKMvSZgiRq+sZI6qYqagZ
UBbr9f7dFKRd7wXL0GKMEyTpoYurPW7CTRjFGnNj0UGog7kCdl6PWIcpjOym5spsS/GPmy7qhygK
dqKorWnhMQzxk68pK9nXg+DmsiyjXXV+n6O7KYRZe3U0JTDPc+3Yz0a0ExtufbI/x1ttHFWFZao4
Ja8bKmyHKNZcP3IzFMPaxDq+/otxYQBkUciklLkKF5w+H+ycsrQvnGZ+BpZUPpTE418qArrSEzOX
sHd/xK3JAQpIhQiuREg014uJw+ZUiIr3VMXh3Q9wrD7HvQP82KCDfn+o2146dgeSh0R9kEjIcVez
o8HNNCedBzUaJj06ml2rf9BAdawTZe/moxirLsFfrZ7iIx7Oc3wkvAltz2yK7l9VDLPtVXqZ535a
FoP9wLVB83yhaUOESH5l6V6sZOr7JGphRpmZlj4kGMIZ3oDqxM/RwGzYGxCU1HY+2eYCMhvJfKaf
Yg3OtXwTqzSdznftBZdpwNxTp6fK2aXsvLOAWxsfxBYwR0H7EDzi+lvZTlHZhUlBq5jS+dgMufkd
iCz1R8sUh1HX9rLbranJTh8q3NwhZH/X40XKosdqsDCeBrxZiJ6Izs6Ts2EEf7MN0USBTYc4HU3P
q6HUMDOAHSn12lkQo5g81s/JPNMZ0xbxTi67EVsBK5BH0uUMy3RdUR9MYQ3GHPV+jx/6rwCN+dKr
jHnwLUXUj5Ax8+NYKeVhNPs6fP1pI1+HIa9TK+HYre7HpnXSuKwKuClaXnlWbXaXFN6kZ6vjXhv5
xscDgYM2CFGcUtTad8VW50avC4KMOA7/N3SlftKqfqAYNSan++dafptVnExbM04y1L1QrFwDjFUa
0Z+t8LCGhSiPiRQBMMxqT6p/az6IXVNFoJYM+W61Q7h6XVq1mU9noijqRXUzfqk7bRzIM6vs+/0p
bQ/Gk0l7AQDUmuA5u61i4ijX+8jPxbg5jO1jhj30W+S21X/vD7URJbIXJNhBjw2yLKucdcJX0Uoy
oBXVxUtS00r3rC9Df0rT0fQRhFYBp8dX44xSMBiQkTgENII86vpkI6zbLFXPoHBcguc+cBXkaEft
NAc0ng4w0Xaytq1Jkq+RyLD3ZVJzPZ4W0fViowDl91ZXH0ejH19cNzAubCcbHfi5KR9iVHF3sqiN
+1LKZXOn8LbJ0uT1qMtktCYgHO9N3djHrBidBxcNGnygEbuDmToc73/KrV1D7YQSFC83kODqdKdJ
HJaIPbd+2S/FMbV75VKK8QfM7r2SwsZ60sJNuRVvIfC/dQe8rDN0rS1a3jlozlFQaZ9TI0OJvVQU
egdspRH4gnaa8d/9GW7cnVKWVjYUMTqFtusV5TIN6kbGd1OjTwcnEaanTln5psyNheYTU/eS0owo
4eT1TvJ2q/aCECk5qXyGgHduPAbapl5QCMcFtSrj6H1KT3TtA7GO77oBDLrNeZzsRMlPSd+VB21p
ug+tO6I8j6rzj2pWmqOrL8qwc59v7DCuJH4WIgHyOVmtR6VPOoYoZMuQX8Yjkaj2EOp64BVuNz9Y
oamc76//LTtLroLLvwmi6FpYB4h640RKnAAMqAKg3m9FSYCUannsXMTQLy/qXLTGqU/c8BFstlQP
o0iHxG/aZhE+xm571eSNLc/v4VQjLCtDBPnnf8D0ah07oabwe6Kpb72sKkzsYbWv4BR/ERpLEQEK
5NKBFsbB9Ug69G6AlgS0ABWL6LzUZJXebOsdHE8zj94mrp7t8eC3jhmPJ0kGDBecNFbXlo7raU7r
Y0s6Q7c1/oLtUU/T6VBW5fLSSjvCXje1w/1vvHXGaLGmz5UUHtG0VYaIhUDW9YHWUu2d0y9ZMFh0
6Tf1IypmdMSIEOg1LyxvyOa9Lo6tjynlCEGmEQ+5Yek6XVT3WWe2SMAYgWeMreLr4D5nrROvVuZn
H3O3uxilyM6G9asHWZOHt1aZpDErfpnU8Ztpdn/GoR6/3F/OrSNKtIx2D28ekLf88z92qBYs2dhg
qY4IgRVdzBaJRRysvwirxeepIzW4P9zWGnIvyp51+JqQOq6HmzucySLSDH8e2tRXzKL0k0JvDprK
//YXQ1GLkaOhbrjWtcttq2cPREB1UaH6WV0VR1Ljn2VvVQ9/MZLsHqLQxAbRVg+bC6af4ScAaNE3
FJo0t/2qtFJAkjaej/eH2rzhiCahitMCIFtXrxfQjc02yRzOHL0uBTcK+GBcdu5RNCrUaMxVTmGd
Lz6Nz5pPwW2As5Lop7CxjZ08Yevwy44ttNwoMsPhu/4hrR2Yeqk7rV/UbvqkxpXyvmj7F6ed0pMY
aN2dKFTtnP2t3YNNBaePdcaKbHXJjUoaWErBJ40C+gKNJHSPFkYvnjq6r9br4QRKjhr2fWhXEAte
Ty8m5VCdLpXJpJsdLbv/7Npz/W8F/WNnIbcuNFkfxfZT+hOuyaagjM2o64RhForRfuy2+ddgbMpn
AJAc1YhSewrobfIIKcKdzSRzglVmQu5KfEsxCCrXujxrTSlywB3ITTTk6ueijCtIHvTL3N+y8qPc
jiJbgUhLkORYhZndAPXJqgBt6DoQF0gB8ddYLyoEJMfpqI8tygEIQ11o9P5EU4m+ZyW4uWegOP7/
4VePVFONsZW7TDLXK8vXeCL/G0y3O+EgkO9sz627lCeYWjOXANWl1eWW92qj1iH3QJxP9iFXxyny
8C/U/TCkOqBOk9hZ2s0B4RYSVVsEPuskViRxv7Dqre+IMDk1RQ4du9IRfmv1BmdPDGz/4lPK0eAW
yut7tZZBYgpt6HWAMGgknZfYof2mpUpiUR81xAt/2r50lV39bNQEb+GqS3cm/PvhW28mYjsYnGD3
cKPk1/7juSJFTIfBtJlxMoxkKW5rzLgaR8F7XU+1b/q8qItXaXX9HTWiiNavJIYWpThB+H4WI8q1
uZ2lx2yIApQH8VbsLg4dYpc8ioqvQUvXjxekblt60zQpo9fWtiaOs9Eqn+8v5NamtEAmJaER6e91
w8+Ymc6Cd4Ys06XjQROFoA4rDFxB3LBWXt0lzl3252ira3PowXM0+RLmTZmepixVqD7HefwYLYm2
B1Vt7UmQAVQq8ETEBmr1GI6Q4trRBYjQunrxSdDyi4KKqu9kc3ly2yp6f38pt64X6Ft00PDQ8zKu
dkS45Ek+C4q5MKfFk46SpOIZ1jwrdH7OQ+XXKOaNh56i66eEZf8xzQb9r/d/w9ZFKhsGuJLh0tOR
f70rUzagsFKYjn0WKU9L1ZgfLSvf63W95SfwHcnwJLOXxi3646+H0RBaS4IWLLUsoyU9x7iT/gyb
Ee16kWMC7mGp/k9eYGyEYnKWH2I1i37ZgVPH1I+aXgAehlRWxmnK34hCD7oDKrvD7I1CX3rPafLl
v6qvutx39LyyvYQQBgUyy+QW04SaV2/jVlOJsbO6yA6j09WGf38ZN04FQviynguqhLr56v606ypt
ctlFOfW59W5wAo5DpaSnrlN23tytkZBuoaeMYi5dUfKD/nGNLE3VB3kB4KKnUMgQvzAvxFuBZ1ut
vbM3bsUMJA0Uu06+GXDZTeM1mqNENA6ggBskSeHbVUWn7xJm1X9xookPFF0T2wsTRFofaCnqzY9d
VVrsYTMccy82LdKoZU7UNzgnOI2XKFUfP5Owjh/amaU8VSG+zTsfYiO2k1EB7GdZiaOBYbU80IXn
NgEDzlIjPlZini9ZZ31Tg9j9NwmiMOY057vsvq3YFhEFcD5Z2pekkOthKzuzMKsHwG/0zHgr2tE8
UPmIcq8EMKGjGOVoRADGIfWdlO75YRauZzVOeeSEa/979V4kw0SnVkJy0sv5+rfAe+8We3FrHwUJ
/XscDdpRrR24sO0wp3uiRRvrTSM5ZD7ecXoc18QjRwBGqM4gX7UkeihxSjsqVGiOdulguYG9xzec
x/udj7xxBhgU9JvrhCBwXWrFlwkZmGbhMR/r7FD2vfbQlMvn0G2Ky/213HgSpLsxEAGPNqi+/PM/
Tlugi3GxnIYcM1GJizIj9oTmlP6QTdqxtco93vLWzOTBhrIMN+WG/OrMhpNUGfW6OpuHH1YFcbjq
x+S9ArvrfH9qm0PJYy2XkAO4SsfMKUQBc6lZRK3gbLt5+zRlwbfBGeOHvxiJKI9/8Qrc9Ivmndnr
ZVewR2KtRWOq0M+dW40H/Bfq0/2hNp5USqz0q9AeQ2PCmnoex0oJBwD0oYg5YSmdxD4RRHSctBnH
mQzpSYGRztEthuap0KphB5f+LXi5CvLAPODh/ZYygzh6vV8Mu1KqAYnW3zrs9aksNJx0+pDUgIvb
Rok/dbgaJ2spwwvHtI+8Samqysu7LnN8a7HDJ1udqPwB/FkPY9GY7qEhI/73/jJtfXsbgj7kYDYa
mOv1zxyiukQ1RGswiujCYxEs7blt1OwxcM1wZ0k2hqJbDtcRMD5CgDXBtFRmaCsW0BMknQx77aCk
7zIIn6tqUXbeq42PL7vjkAiRDeLYvV/PitBuCPQJgKGqp8A66lCbD4Vli/w4Fbiie2oQYDWtz+Kc
4FKce5Ywxc7+27gvaJzj2UTHjR7i9fevLDw+4kniKcOMTTDG84dIi+ej6fbNU1nU4adXf0hed1r0
yEQVShPy9/xxP1VKjZDiQgauu70Fp4wwvKlF9ziQ/7868CB5caVlIzIO3Ber6LicZlXrLLIzI8zc
C54f2HCpkXLK627Pdvh2z8ihGESKDoLQrLZni0c7hspW4/dKMZ1MOoU9ZQhgWge73WC3Hwy4HQ4I
lUfeTLhq1ws413ZqBGUoQcQFYXNjiB4ohEdHvARqj9JAvXMXblAlWECpLEp0JAs9cu5/fDEUWe2S
KhlzA9DX/WJwzPI0IOZvegOn411SGNCv3UJNY68yO+OpTA0XKwHDCVsU50dyBH0MM+q9lSJ+gpFg
aLXEtjEg2dWaeNcGw8/EybVTEMRdemimSX1mGfEcrNBrfh+i8BEd72/CDQIWKCWvFRRrKv0k2Ndz
CkoxW0oqGj81jPEXeD4i6ujgPZDVL0SmouuO6STcc43N7oPrBMpnszKbPRbK1q6hP+x34zO7Zt1U
HpVl1+ZZjP2FFsXv2TDx28TUM88eqz3Pr414DwUK8Dy4jTT/EGRdz9htIl0X8lbD49t8U0wjGlN6
l4hLlWEmmSWnyDLGZ9NqS+R13OHUsXtVc1cZ6Tb64megyadBOqdeuO6lUGkeEVHOyzo3girZ0msn
/Hfi49i0BOr4AV060+p3PvfGkSG6hJAN5kcFZa0YU5EHTVlrNr7bOIpvVab5Ua215f3opmlPC/iA
8PD9DXaLM6LjCM2SVloOzk2oMtpKUQbS3qzOBKyAWpn9bNSao6XF5Qnrk+poxaNysAet/uf+yDJW
vn7PGVnKqVCUha67fr1AAKdqrFQaUqLJ8KuiTN44y740w8bWlfkxh4iavXR3u95Odd+mSzC5ja8Y
NUITgTWXD047zxIeRhVBnTPiaoHq4TGcQVqTWCT/jHmsHsKxC7xMhOKpAIvtj00QRacl0p2da2vr
B9KcK/FyuKeUd65/oGjRsdTiVMbBpfYPclzt0Q7huxzUAHxv5x3f2tVS/IkWEcSYMEC8HqwGKa/1
gcGE0hXHPDIMP0Lh+V3npkjTCR5xExBsZ9CtXf3noKsM3qzLJbeUiMJ7n1r+0AnrsGAP6+t5a78b
qP3sxEW3k+Tcyh5JeFHkq+s8XlHGZAzT4bfz8fwAzazx6qARxzZUVc8pm+6EK7P72qNL6YH+G/Ae
IFCi8dUkkUKYLar8NMOI2G4vhtGEKGJISwwk/zIlPRfLFO7ZudzsHVJQIiLyNZol4YCtUPRgiZJs
DmkT7mmwzs8aKOyz2QTqU2Gpwau14uRg9MBIqQ/Q1rUi/dymXaWVpVRQE+1TmmnmYRCpfXDrwt65
G25uJYaiKR5tHwma35R0YoU+JsI6qDbjEH2IK2oCtE9WPjHF4hFN0CwJYHloy3mvPfm2HYahuQcB
7MhJTXTqrk+I1JgsSwEiNjeO+q3XyuhXX4W97Q2QFqcDHxm91KkxrLPRhypy9uWYPqKKFLpeOFXu
2yBpzPlYZRhbwgkPmpf7t+bN3pY/j4cBSBEeE9/h+ufZTq5OokP1qkk6V/frKlBP9jjEh3AggGva
ygQBUfFRuD/szWVNQU8q1XKoIINTkFoNK2nQruScW3mQfi4KJ1JBCI1dLvTG9IA7ZNkZvBTW2urx
J7KoG/YE40xKcs6MyEk91Zli3R/r2fkXtJg7W4h++H5/fhsbTtaENbpx8Dqjv/B6fimShDStMO4S
RpLLzx3hxKXh5XbrHuqkDo9NY4GYNvke3/x2ZZH1lQ8UISvh+LpMXE9womIbVC1M7P6NGoj5Yx13
e2XvmytYdlQQ9kO4Ia64CY37KJmZOMl7S3nUT9rBuOBk921ZuuESTaC795fz9jNCH2OzwOpCCRva
/vVy4ubp9rpB8T6mtTnzsd5pT6nWhZdEN4OXwBy1x0Yk1c69f3sbMipYyG/bPvbp6iXNq4EM1YTg
tbSpdgrLHNJJrsd+nE7VznnYHIqLSZKYyIfXXMfOGMwkdiDW9AiBf4/KKfg5JZn6LgH0/fwXaynb
MH4jj4RM12sp1GhkqSlVCguXhItVVKF6yLUwjJBVB+h8GMN27rH5wCx55zNuzpJAVJZQEKhfV/Zm
odcNqC+nUamDc2UZ6ZOT5/ZZB5TdGer2AJImwgDk0MM5JPC/nmU8VaYQGugOnf7OuTJoATy7zTKc
db12fsEpKh1vnk37jVFE1g5B7zbJ4nTQsyZ3qgLyv6ZJafq4RIHTwuFZNK3yMBJXC8pFfY0JQFgt
nwdNHYpToxr1S5SEFlI4vQuTQtT2YO70aWxcB8ChEjUkkpCX7fU6iCBKx0kSmdK8zbHOoc/UV7PC
0XfWe2scBEZoB5Tpxo2JeqhCLoWq3fmmkTdPoSbq06zFe/LQW9fOn6PIX/FHRg50nwxVzCj21Kc0
8OJH67QBDPGyq7oTOuDDr/uH5bYzX5LhpeuFfL4haujXI5aggILWINhndaq3HlBfTR060+y3Recs
Xweu4UcAHBVdXWfUHzRr7p4zFwJVHhT5ox3pdNXd/0mba4AGAvYOJDlciqtfhLxDnEomR4mk1idL
lNnjnNrq19rJ7YODw3O382m3Ti3RkISuIDmhR3I9oNl3edMtAGVBKuLLSOn6EFRzepRCS6/NXVht
inJQDIE7KYqsVnvp7GW0HHhiNT1ip8UusodoVrpDoo7m5f4ybl0QVDnpQwQnA4VeHQwrF33ShTCL
esXO7IPpJP2vLgr6DulpQ2rKYm6sNLFyogEjOd8fe2NFf7d2ckuQqcHjvV7RRXZVFCh/+AOSlm/6
uVY+hKNNKynNNKf7QyHAKxftKjEGdIAfqyEHIhO1NdBptBhn1A08ehtfp+ZJTKmDr3FNsRbij16+
NJFgmlxD2nJu1L7/h5b4CSzbaUTnGZGdxicVeu1HkVri2zxPwceyCQLLQ6sgVw+zEtTjoXVq1fUw
25zn86ya4XCIMztWqIiY1c+60Y3q1DR998MqimnymqXh0muHuP0wKzSr+bFVGT+dekp/qt2UlBcM
g4zMq9tqeo/3TF96IGsyXE/07AfRvfqpcIifqBJUzpextYf2PC9l8kX63pYwkI3WopU1SF9iQyd0
bTTMq3CFb6PEs1GDe9Mmg1tdgGAHS0adUDwSZWl+0jhtZW8zYOjTbAVZeSJwxf4LU7AgOExZ3Fhn
bDvRVNExsj1F7uLEl8ANXLJ8p7CHA7qXReTP5dxmx1GJi+UgSjWeTsiGZBe3ykawtUo4upfncx1+
oAO1/AKFNvxWNEX/BatOszxqZV61tICix3cwhsV8g1Mt7pq0/w5vQYlUcRBB30++cLVJfQqSvDI8
LonkR2F2kXjj2JH60ix6jUNXbAcf1aZS3UOP8BJqlVEGIb1VCjt5GXCKSY7OAKnPy8xi/kxrQBR7
mtb1M/+XOvm0TMugkxsh32qiRgJmNkTtm2IRWIAsasFv6k01mGTHVfzLLewQfzV6+UPfmNKpfVd1
tAeiCYam1ilESgvAUcTaW4FBTPyI5lvxNrbtgJlGbvoYmiI3T7nD9vd5oYwv5ZBE30aaYr9AQ3Qx
HUf+X/HNIZnPedNo+jFWzbq4ZFOCrlxghCTFWZFQNyjwLHyDNsE8HsPSrmEqxSrUvTBqzPARZu2c
n7tKx9KrCIPPQ76oJhwDJHMOzagmxsnuSzejWaeo0jfIFKiwHfIheqxVBdYas1BPYWdGxqMwJiBv
J6Txy8NQOao8Z0Cc5WIOtiIOXd9q2K6CCj0K4oBfCCdhhVVF4EYsaOeOD7SaJDjnhIr9zRjd2jxZ
AS1BXoa1kuNpKvrZL/1UpPM5drPJeShmU02Q0zJK86wHAX+ZENP8OBqxKRCQSMoPjlaX77BMrjov
U5r2mfq5/jKOsYIIe5+P/1kWNX5fG6EDn7HsylLYeJ1lPqpOEOjwkMgycZJv+v60tM6i4uRjtub7
OXaYZmYPE/dwNJn1sTNCNHFMUCzEI5WwK0/Z3NTQUfs6+NFb9pxejDrofpRUKj9PJlYOhzSonBkm
EK2/pzmc1f9FiZX8H0fXtR03rgS/iOeQBOMrwwRFK1i2/MJjrW0wACRAgEhff2vu664szTA0uquq
qx587CZUoWKUpslcuWO3vqRZ2axyr98UjfCkbl4u6nZ5l4vDY4jVS2htXwYqYHntMBDcOTgKl2dk
CWOOXLd0/admUB2NL4z2LUcU7dJEh1TXsmQkb3a03euJAZMKcFRl/LhYVg5dDbV+1iPxfkiv0CNs
y+19AJ/rc3I0Nq6X1xrRG1Vndm6vNK/s991EW9z4bBk+C4enBMTVSParoW78i2Hbf+aZLGRnOLE4
JH3uYPmPmxx3oqqxec6qo37VhbFrn9JxoddoDNa1mkcwNkpXgdmQVDZOOpIfcWigwcjiC3qPau/1
vgyy2TZsR7fWw5q735M1QlJniANyhQdBq07F2xo3+zrO8gS/7GN+GscDXvBqOrzp/LJyc5mG2Q33
9brZ/W6KsfnfjCVyE1uqnTHXrYoY0qO0AqznHdwrLpF3QjblGEfu1zhRx94x32Z/ksqOCCER4749
QraQAk9fwraHF4WPY/uK+D07w5fe8YdEktKddUBw0j0uPgzsCw/ledTWks362VeOTPdDiMzQy6qc
tz8FMQX/SUe2ohx6LyOKhOyigv/Ducj3uvwqJqqqL5p4nU6NHszuYe0J19zyR7rk8NlsbB6O6E1m
+Vz/9WgVRVctft2jczwOLoma3ENbDAFxkiosXUWiWoRvViidblr4eCmWMyz21fgb9skxazQJVfgT
JcbIHMEnhZCXgeYpLe+Hqka5apOp1vG7dkfiPhL48MNLLNkS+wQTxUn/WY50TH9E2azYfYQDhbQw
ZqTDv50g+/04ieqm2jljOPLzCxSzqX10bvSZxG5RrauoUTyJtrnbATtuf6c6QAcAv3S9HW9wQp+2
+8VZWYLlqwKSvXeu6U/YuOWxwOMTH/RptlJkF+mp2x4oYPsibw6eK/JepbDBBRqfHQYLM5aI+TVi
hVpov6ULmXFUST1UAh4N6Ri94brFpIMEKVXPFahMGjVBweoSzjUho5lvMVzmm/nBCPag+jleKy9a
B0DaTY2nlR0uulj0+KR5bcRfPoWbZaQlePSfMml9fkrwbkB9E8MMF+Y3MfCa+S9BIaV7ZwjCuq8j
5mfapUPBn0zqtL7siN/bwNVnRtxXW0QdbWoO6x7SFlJswzO8AQU8B5MyQK/RrMLWcPWZx+wAZZdt
TD9mwYv6cWRlSRvPDzVA7UM8vKMapJnWxTtXE24K9GiRXZZGu/oQZ7fUs7ss8CtIL1uVq+y6bC7H
rni81fNJFJDENRm79bFbRNjaBn4cMUUQQU3HP1UZDH0ScQrJaMg5LOmoND5r4uOAgZSKRlCNKfH+
Wd0sOYBsM/SkgpEN4VGpFUi5gF0tPx1uI1kr7YCyjJBTPdUd4gY5qPJlSmIsXK/I/1iR/HQ7IMMw
dogmi2mTJwd7hvIb3s3hSOaPUUPx3W5G59GZQMX4XK8FJU26RXAJNybVP+KQaNMwrAYiyyOm9jqk
KVym1710IK4mJNN001KQZ8+c+glO34b2gEPM3mAMGtzdKurCd1hpOSDymGQ69bC+gMtRUWoGzdmQ
4udjy+gXz2G30ora0PXi88AeEEXK5444sd3rKInHxyGpVt8HM4zPBnUPFw7S2e95OlfoJkO6FBXO
KpCArV4lAyVR4t+2fD7QF5Rzma6tGYGotvMOh74WGOyyNWusVPxLLIrbZtT1Lhp0iZVs6qEU5ISk
PVOfK/hg5I1Vq6i6Um+ozLuQsKeWyaEQTBAfXr8Lrq08TxMP9gtdY5o1hGZs/jtGdoZkBFEK9jwo
bIe5J2pHiKcDDTZEDVYKrPxZrUzH5SkgWDuF+duQ771UhWW9TGgdfSVmjz/FjnX+FKb40l9ju9uq
KUYFFaaf5qnsY2TYR40fc8nB+1Spvl9VPl/iIZ/WOwO6qWqShA/HSxLbOEbrnXvR0XhYQ19gmNvv
vXbenZ2TqUZPWx4cj/qssw45egjYTXgNaLbgLuimSIyFczK0xVfkP42hq7c1T3oz7WjJGkzSO31C
MU6Wp9QW4/IyaaAfz37juuxnsu1bq6PKvcHBb2AXyPPK6yTZKFoxTCKcswkQ20ON+3jOWMjxbGRo
eHs4i7rlZSs8If0oZHWn5ij8LQWkjU7eWtKVTevTkvP9B0N0l2pKGaNFkQ7UA8S5lhdNRSYIUMtA
2BfeGv2VY/ciblIZRPEgghZHv8W8+FdUB8WGWWElvyPLVv4zJlMjHOU8fdh2uL11tFgIkFz0trxN
8o1NnZM1f7MoE6+Zkhr7joDRcE7zaR2ekGdA9kYdCwxfYAicjt3K6vQVXtdwFUdnvH0LHKfbVY0p
TlqxzmG4wzm8w9pwXNHA6p3ejMhKjw9R5aN0jzUCyB4XcTOU2vfILA1KqtzaMZIrwjEmrn5Vgi8v
qOVVANO98g+3LGw6400Y3waR45ceBTY0WwcVr2+0ifze23mCW5ihiCHsC+3x5xXsky9RmtiyAb9s
kTOz1Ova7SrCJAabtrpVMmfYjHZD/DJOcz6jrUqQaacrtd1TZ2L+A9ic+j0MciNwpUrEfod3sjxH
B/RHn8XI6HhZMj7PDbJFhg9jZiObyuVBdTVle9ygwZt+6ULqUyTrVTSpgcr9HSo/Hh5UJrCKBwxY
6zvmDvFlSB3wgbFDCKErGSsLox9UAT5v9XGS5W7YXTGV4brsuFuv21CND4lBZez9nobkDq/msF4B
dGy8ySQyRx7sEaQ6VxkIhNMiV0RBRDXgHzQO2pBel7XgP1Vql/VnYuNibeDKts4flkdF3UZhy+Zm
mVcJs5KV1AOETlL/phGDvgNDzzxlLbeHKFtXo78Dep2iwYW3RBpOZma2uht3bDm2XIzx/hMum75q
aDkNP1PU1rIpGDXfs1mPn/ES7I8qZPJD+nJ98lyE3+C4ZnatUDpcMxk8yV3Kc8PPwzau30ssxgH/
nHDxVtj+6N/RURLbkB2yblvI6kOORW0uVKv6qxo05GY5HUz2Wu9zlvfSp9l/A4R5RVfPa15dUcZR
UvMJneoeFpY85OW2PYwFmqoGB0UFaasU8avhmNUvcMJJyNNod60uFvHoKDLlsK2PTIVjudhMzMl3
Hg6xf1sS9LsPwkzuPHM3i66YTHSHO+n+y4I04pxFm12/cTSm5CE7suPfCMXn3u0MG8JNVkHahWZo
U1t7bDMy8nQO4cvjODHsoCdwTkyeh7SKFpjN5dWfOHb1O2j7oK/AMaa0sTNb48cDwVJXOy3V0OVR
VpmzUWRAK6ZzduZktfQybfH0LTLcuvtiTbW9qCoZTiPQGP2w2jm/FibZ8pbaNMT3HFcHceQ3473z
6pL1Chq2mK90JeSdUMnQXBC93DihivxI4oDANb0BtG0iDRAR1C88MvpUkXTBX885a7CkjaFiQ+Dp
z8MOckZwDZ7RWcRD2ss0Ea+plWRtcWZG93KX+9zZkiBLIZP4ww3cPfa/WGcd0LUNesoggmbTgdZW
Z5+5cwu/pruAbdFQ7OQuHfVcttgdceSbU0d12tOyGs554Clr9h3rTr1BCKNtDMfD1KGCorih/3P/
Jdk4rd0mTRQ3Fa2mv9u8e9ofReHuJgtPN9ewhBLgxoh0dQ9sG7a9yQ6EomB0n3IcKNu8bqfYI4vu
jCFPw4SyisJotyZZkUiEeJ5qe0pz5ENckKsCEC2G9zuKCdax9lv2MrvHNlZ+72dexk0MnDp5mTcl
wwl4V5qfDEj2H8TVqW/lDAfPUwyQgN6l86pDVxUUviRDOs1/1wH++I2WW5Sc8VqnydmgR+EXl8Ea
9prR4Kf72btbok01D1nDNNyTMQNGY9VWuEfyIslYng9PsEGJqpNgnQImSvmJDscoWyj3k/AIn02j
+7Xe0uNDR+gT+4CP06NnxTo7hZACamZsXo2A3jDo4B2tad4mMgZsovCnZTNFZflGk2Etsa5E+djQ
7QDIUo1U7k20rEPUpvDEf54iZNw3C3YT9+ds9OVlidm8d4Cskm8o4uxn4esxa1KXrV9jlPG76kjh
WBXxKV6uwqJPhG9jbotuXkL2Omu9/MKnvUVLLEmtzjPgic/dCvLO8faZM8OqFOthk5P/WGs/yYYQ
uz/qDIfTP6vj7DscryFTgfx+fjqoqQImkgKwD9Az/wvLPRkSRY1Lx9bOaTw9RDsuVjOazV7FRqDb
GrB49HLMSxxdxh1rjA85mICjg+Vzcb9i42TptnWqxQl6NvJa8WivITpO570pimjYMfT9/94GW0d/
ANAJ8RaqRKjnMkPyZS+PjNo+y1TFumNP1FuOIvE3GHSqLbzFeH4lTJnv8Q7L815A7l73FY6bBNW/
Mg8OO4l48vGenBfseEbft3U5vkJa2q3TbCTylGSWYTmSZeFZS6HY1WDDUTc4P8kHT/JAu4of43Ah
PhteQro5vE5xhB7ZRrHsNjPCUwmGodjMGdWIVQKiHXXNEbQkuK0Ut+0YQvkMSTNgQzw+Om2YhJql
81WZXKyBd02TCgJw0q1xvHfZgkUVdGPHCpnasvnfBtpb0c4Ds0szldsExJDr8RUu9cMCOy400BdY
EgPHWXK1vGhhSHYCULu/7/kCfRnEiHpvsbsEdnMa9+oPZht3LSPMjw2wBHHmUwrsodZsO750nUp1
2lRMxP2a0z36HZAp+K/eJ41NZzZmD8POxJ8KmPDSz95m349jmK4hHSjr0TJgtS63I3JoK6CH/8gC
3Kwfjx1u2LtUFmYVK/bvdIO7vxyv+5a6cNJYWjJdQKW4ZmimWQ9/i+y9HjYHtm6M1EdNVvfqChw9
zAMnaiXdk/fNjya7406wF+ftEL8WaAqOUxRbMJs+VNV+Bt2pnlmK56ZBaV2fo4Dhsc/kvl6rCTqV
1gX0kI+54+Fs4QWIOSEkjPfpOOsfKWTQ6gqnVvYkmBrWpqS5NuckUuxSuS2d7vhgC9TuMucbwC62
oXXCGbE3brD8jweO7oE27zyFQIqgnbfDbVGUF0EPnU8r96NCmCtrlqok36ICW4xNcFX8KBFTqXtY
G7rf6E3Z3MYao1tXosdnLRyO3E9RD/k3GBzO/EyXMvu+VxnAOlMUc0AQhK+BAG8w1DvMdLvVacj7
2/b0543xGFsR1jlr9+gIL2vGMcLB0gIuvCEeRtOoQOW3BCrJAb1ReeBFELw8VTYb7JMpZE0hpAi6
D/NRqKejitAx0Uouj2hrPEKVpyk1nSsLmzQ1UPP3jSLs7GORC8dlCixWbzEGsE/qMbq0giCd+Un4
6XjI4A+T422Q+GwoeSIjzYLwjH9sA8N29n4XT9gSKwKIAGRsPJOpwAMHnFk0czrfmmlq5Xamq1I9
WjkYT6cEOs9TCivvNw1Z2Xqf02m4KJwob1tY04ctvcWbpdWxQSzM6yG8RNjuP80b0p4aBzwTPkRx
JNJHekT5F8DBXFwxx+ePQW4FvdggsVqJjS/yKzdy+RpQsQBgY6/twSds2ho0XOqDkYlFoG8i+1jY
LcKrj5QOmA57mZE249WkOuyrxnMTW473E69qbfsywncB8OrKB1/RMusTuI9D54xc5Wf4lwOf8PXB
JFQKqoobIE5Z1KRjFd7FnqOzkN5D/zxEBFSMiuwAt/ssJC1NhKANUA+8PJi0gIGi54T/b0mQzYL2
ARzGNZ+9iIGhhnS+AJ82bzijo6RbfLn5vhiDmR6KROHccejb5BMQSj8/mK3G+AML4lRceUJH0uVz
6p+HOfBfsyz1CbIKxKySClGJT/Ajx2WDVd0UtYvQLDw6TvgPk6MD+2C80L+ZmfL8lRGiEDqITZjk
oUJi7J132WR6i9gYvFEDmTJgqWvxhy01TRrwZdv4OIrYPmqlQKGovT5+pnQqZyCQ8NZDSnwom50r
eS8KwLUd56N72obZHG+70VPV5xCCQR5AqABpg2yaO+qWkX2vfZ0et9tawMDf2u2TlJKPV4NJOOoJ
LP3fpXMGTyyyfuovsgOMow4AzYe1rPqBBVR86IlT5G7XxeCG7tjcsXWFI4O4SKyOu3tWLeuLxwPq
74gQw/cKOXjZ+7rxUrYj2Gf3WYh5v0PYMeQvISY8wm5v6oDPmb1G9iRqvka/hK+CisLgzY/1kai+
DICJo8uqIhI9sgn6g8cblPi7mGE0eqZ7gbbECJWGzq/xbjtrcuP7KJrJL3JoFTVJVK+qGZyR00la
EGldyMj+AUinji568ftXsoLJeBKE738KHc/PmhmCdT3oW9NWpx7LnEvirGjLqZYv4OBnSIboWF89
jMTS9yWfwCMlBA5bHfwtyvqHA4G2XIAoO/NQTYV6YxyE2ZfKjmNuRaI3FPqC+45hCvCY/zCANya4
Ir9Pa7xPF2oQCf4wBZELwI7YJrx6mHWzdzWOsOpAEyNHcDsBcKrCgFe3y2jIhKtYeoDZxfJkc5ut
L7XV2z+ki2cC21BxgmrKabRfNChCcUGaKb4Qzn2FSzMmIb9Ae1L6dsM2+cVHQ7Z1NcyubuzRMNyD
7ckxD0xr/QhHHSTO86meYYFQS/mPZJg4OgIbjbEvwlGE20LK9oJ1HPcsZ2gSWwH/wwEnqEAMRgF2
Cug3iurR0WpLLzfdF1Y2RXlM38C2wr4MfPnwX4yJXbUJLyMQu7rYQ1sVyf40Icpzb8ZkCr/B/IId
RLBoPjQwJkWnAmUpetabH+X9VpiNXJRY5h9FVaNy8DnQ/xTfBt5j5sYP26xARijMtlOs3h9Az08z
r4Y/oeD732ySaLbtkkzo09f8JYP5o3yS0wBoXQkS9Wgno/EkJ7nql9xYcUnQ3wWgjyzfmnHExHQC
9p6LM75LmQL64v6NGMilXyXmb3k2zkYfNdM+abyRdXKeUvRq1wV28apZ4tF9q8C6zL1OA3bfMad7
28qAXY8z0CQdI/IsQR0MSiX+J/FOgkesV4fhtGLYCHCIHndtKF38eoyu/H3IMZmxtH97PlYsgbDO
QV0N+jvYZIFXeVr/jPcwJmAyFPtvTQZYQ2/Rpkk78rg4m0rNyEGY3fxGZSSTN6zQraaxqWLqVO+S
KJgJlR4Iz0FAIyyry4sT6LJsBswfYzvCQqMVmnwbxHoH+gkmiQgWc/upElMWdwvdqH8c4ML5HIiH
DAfFKf63qpI9MCi+jzOLZ0TJLYUr+hkl5QZFcskgV8FrPtbYu2rFbtMZVmUEEJY4dPWw5JWIrkQk
29wjI2gVjxg96QFdFKIOO8KLpQOb58RdvVRgnlOMpqCpq9RsvcEhAACZRgDmYDP3e4dFAwjfatWi
H9dUYlI5UsGb1Qj3CTcHhXPPEXaG6JMGlFeeTZd6orO6y4aV4DoktweWCUe7gqL1uubQ3k4tKWEd
jed2gGMRcBQ4D8BibM1gtZYWGxKcxto1yzbWCFfDAQURCQl46aMVS0A9k4d4kssEPhKykrFqMJiI
T/TPs28wqLOiSUq0ZN0KNerrOiEL9362JaagSOWIdoAdNzlhCYfvXVhLOz/kuRS8r+lQAUDBcuh9
XUeLf4iQDfmwKYvlqF2noPAyN2JrX1F5bBccU/H3LeXx3zz1SKsYb/pUIDmwcr0rWLLgeYsGt7Ql
BhoBZTtRp8Es6/rpVoYm3ix5/KQ05RDBuxVLtlm6J8BXI692SOBH3I4S+TJXWIWAWchszjLYcmXj
2zJlLDnBSwtcFtqb4x4sth3PKslA24WE4qepggTn6iDhjdrCZ1pgAXNlOxhOb14pyCjVMk4P/IfB
gIYnAc6InpfzdELPbAtg+Ai+azBn2Wvtl7xsQbMtsgk8hFezQNnfUawFVRc2Yg3jOjmaf0jwk3c2
aL+1G2h6ipbpsOzkxRpFDcMwccu3SMR3DlzlYw0+wFHN3tQJpiqY7oZJlZinQdnLuwgE9ZtE25R9
xzSoxLeMOFn+Be4+QiFQTiBvOAAh1zE7JsB4IERE10vt9rUcuxJnmItgfQ1LLcN14DOM5JTHOvyV
JE75DipO1Gqw5oP/V0QBP2gwBL1BpMHQrxMVSAPdT4zRSNb1aarGvEQ95T69MCaWt5nK6Rc9wCO3
o9ootApJbQLWO9f5LziNBARDABc3oZy7Sp2Q1qXTDlgBNBDoxzUSb8pQwOaz1vX96nek5JWj9BBH
8RxyIrMJ8YVJAa1AqEr23wbezDRuAgrVJzwx4d4vC+k98t8NFl1S2eXY6hRXzBqH6hnFjkGHYMLi
Ls1uwgMzopa3UF54nHD56MCUi3yNW4ag0/158zCEADaG0LlmEyhtkkFzcDHHhnpd7cX6DUIemb3E
Ke7Tr0IEFi4HannVqNiMxdtcibTsYWADCtvBmWV8Au+BWgdmGSBcqrK0bsQCo7WGAubC21qwFTAL
7HWAvDHyAeYIRz/XM90/Couy/wML5gwj6O3Mx/lOfHvUWr1D7z8svbPwOetwmcUPaY/yeJzWOJ2v
QFnA+vP/f5UQVyzDDUav84JYd4gNnAjzDy/8KJuFO+zc1YLOsOCdppl06xHE1Tm0PDeh9VK1qRwS
HLV7VP7MAGXgyYIuhLcOCSDrKeEZjqoS//O3tHlugapX8XuxuelP7CE5baA3ib82VRbj/bBLhM6B
vCv0KfFCvNvd87+VYHvo4eY02wdx8KNG0FklYRtKRrj0hgNGwXdJoug/HqlqbOG3tsGqp+LxK2Yg
qM818G6Ka48hy6QVRFhznmic3wolHdnHg7A9LOHofwdUUe8aOnqLLzAnRVdlEjDknmVR2u31Su0v
UartDVH2NfRJQVF2Qn51Cl3BOBUd3+BSD+cQKX3cxckO/UCQtUaSXhbG6UGxMnXNvMBjqyNUAbyX
gCYfAoQAEBV5l/+D5Bauv3Bhl98R7LbDkGSv/BsvBFZ7cPYQMNcL3BUfgkBJ7MqgC8SWAh4eHuWu
APEr6aKyFzC4tL8Os8ZZa+b9iB9Bvyeyz1YRpj6NBvZcqTV1QKoYTrFBHcG8FDYqim7fvZV3s4vQ
MuzLnj0WAzl8D4srPXbBIVcDS9+7iJuxyhFLI0HX9Fsl9tDpEeq2Gz7rH9ZKJcXJeJNkMGqTwvdr
NBcFeD7PPiIDZSAgggPXfLEQ/70MU1mjYB+igOvX7N4GkkHrRWooVg1wGqybDLKwp7rey2e0Idsn
CC+yP1VqmS86Tp29bBK/Go4YbHlKss2sPZVCPEfrUv4rAkOXAMK1gkscfA6fd7S+nyALtrzBkgwE
NvAFh2+oFK6smnyEAOI6ZECYIgqH678LGYNvZqhDwI5a4ZYOXSakLyqAAhFcwSpEytXEMJA9pl95
TOcKhEeMkamB7gY9aCyg++6ReovzGqE6Gp0oA1nTrzmnEH+Bzn+VWDvKW22J+jN4lLH7Geb/aTck
LDGduE2SGGXnA431QKfnQzm+v08LpH4PESL53m960tBUmQ+XAqiy+sQ4q75A1XLypNngeAfVzJD3
ETrXh7CBR20TG4WHSTmXNdBD1HkzAt8/HmAAtb+NeY5wMTzJKEFe5yh/yOcVT1sokFsK/YVnjbGe
/yr4kS93OM/yLzsc05OHac57rWQB83GfQ+oOucTyHS5VZmizGIgrlExx9Q0Yf6YfxwIHTyP2sS6a
4yjMnzBlgOThykPDhaXj8ujjeYJKClw+gI1dQQ5RSVbdoUknYzcmYECwrET5uzXIyT6NPN3j53k0
qDyYJfc/q3fzM98HOBKCVR4xiA1sOSUa6SwgEIHE/vArXPVhQIWIZ4jhB/+02WD3//ItuOcjJaY6
o7kfkl4P2tSQL0b1ryAWZDEncP4HqgRVUfJfSSAT7BdDtvMtMgObapyMaP1sjegZlCKr7mdCnQZ7
AHu71hQTeRZRfvzGsWs98mPI5vpUJ9sPOocF+iNVA1JZ69jRO7EcCoyn5PVTIo4ia/1QgVo2LGXp
hdZ6/Y7ZG7aHkK7RZxQBWXYj5L1fwpfzJzEUYPwNHPuRcTm+z8NGypYCM8J3hl/PzfNrqU5DtYxT
X4aYfmfxuCWXQkNyBPUQG2gDTx4UVOqUfAX1UTeDRYowRKSKAHxSELSifajGn+yYmOqXqhbvwzSg
KEAxkH+DLhZCrgTf74UrxE2jVNCZN8cuM/V48Ih+AmBFAm88TRuMRWuBMlvQRd2RLDjfum2yxwlG
ee4vUD1sbypYrbL2mEFw9wsHlw9rmqLeb7NIGb8uB9tSyNVcMsJHPeJPoV7IzwPLFemdqRJ7h6Et
xZmGU8Wc0yyQ8LIA/Po9V95FLcxmMFVgzKTFaTpM+RHyopyf3BRSigmWrZ+5j8qjdwUuCWrsFDCV
TGqL+9KXGsDPyObjMh/YuIWSgtArsOh5Pa1JMd8XBKJjcOIMRyrzHih/CCz9Hbmsjs6UMYqvU8v0
cQbIHOEptbvowlgR/B2fpj+9Iqw4Q9JvLymGgNu4v8tvlY3SsVd5jiezggjrUy8csKilZIVqnI2v
015S2srjyP/jRQnFEUdW3/eEr8nbtEQmgkqugKOPrZEz28oSrccpgtvKZ2k0+2+aEvMBp4yiaIsN
lxd9WhSAYM21aY68DP8MpCbHOS1khKltPcgDg2bw5wQVnzxZ0Dgl1B032hmk3IGFRolNOmi70bVN
ayZ8C3EWRVu8Cnavh9Ku7a7S+TvCoRLfWl266Bz4jfJHDpB54dBGgTsZSvYBBU+2QY2Q4EKlU5GD
MsYc8W3KNbWNmGr728Qzqk0EOcDDEENhebLeVrYBVks/h+WIIaCN8gQOU4Rx30QzmHc0j7CSEnTC
qj8wUv6TQ8gIaZZOGLKHsg1uM0ohHvwCgFShyicKHqNhpi+Ikc2hK58iABVqXytIWrJiheX1QdLL
eCTxepFJ7p4LUBpzqyH2KRuYp7i5gcvMvl/cisO+obkH6RJnAF6/lcsQvUIuBVEGVXr+bgw4urUx
mFrv4JSwrNBX2Ql6Zx2j3x3RKoI4ikR2hrN15ju9l7XEL6SQ00H/sIVmg35YN+M+iBPA/x2EYe3H
DLOEoeZXDeOp/+ZsKP9CD1Tekz0HkJxY9PXQ6UxF3VX1MeqeEpem5xLX4L2spzTrIYI7rgescvST
At75n5XRGD9BjJGbO7X9j6Pz2o4Vx8LwE7EWGXFL5SrnbN+wjts2WQKBSE8/X81tT0/brgJp7z/O
tbnPnVY8wncquWlH7T6UU1e151E5zZdE743kyrepkWusydzRZRhOSWW84gaRydDRBt9YbzCEOZJj
NOobtw25KdypqR9Va0XfkyqG+D/Eht6wLxGc+/CZU3mLVh7wsTV+/KNGAazkoSzbaQylNIG4lSK9
axx860g3Y7miX11WeQ4I5p0PTe80zVajLvRvIEPSByPg//ezli0wvJel9n7uS8h9q+sqWgy8AjiI
rfXZRv9a71kswr1ecnveX6tJMIesrRhRrBmIxQrSjQRegRTkaezM/Jn1arw3ocjavUlNB0EQ6i7F
R2jDpleB74MEjJanCQ10g0s2If1L7D5WZP/XnD5vk/Qr/U3KO/fc0nSltV2RtVW3nlhk9xQ0xTQn
dsuwgGZ/rJzEVLPZhh1LbhKgeHeScIDRJgwc3cUec20EE9MG9V0mrnWfiOLsPeUpLhYIMyyXTI4c
9XU+Ig3Tqsl+CizSIUM38MyF58LbyUlyFkLAti66444rnCz4eiGEO+i+J1dgN0rVpP1NiGsd0EeM
BBcN0ATdqzO4wDosqrCL09VmgIq8G5oD9XWqOqbUXz9RoBlUN9ovjGSmLqcLGpf2bSFT/bLUmecA
WBUca3aHIRJKaplmZ+t7k3B21NdE/q0wky0Pg2MmeSQi3l62cmASBmkCCE4cCpK4sLHOHbsAGTf2
Yq9CmKWc6pulyMdXpJ2p3zkF2hdU+DmpeSgt80tQW3BCeZSXPAnCm28bSXjbDiGa3NlFqBTrrmj5
VepZf/q4F/ddOzbqFLstrDJPBHz4xLfRP/ZthhBT1357G7fcFklmLXmYIBzV6b0YHSJJmnTx44c8
pvVmVxlqCm6jkV1oQ5dH7J2GOmsk40ZYj9t8DtlGK8RLN9DNSh3YYM1jYHz0aZmP3TpxUuHqE8dW
P7CqKfUrIoAt9PbDwEG+xkJuAtRM6T6g2gjdSW0r52RAJyiBoF8vGSkEe9FFXf1EETzZjuI0Xt6o
682HBczucRqy8CWoMLNlr5Ca0U7Xlj1aLWesX90in/J9U3m2Q7Yil+vOytsAYrobJ24amVEVH5at
eFtRTjCQx2EO+lHOSPsndAPsEwphboE8F8gsNfD/ubCr7TKmTbCZgmW8J+qhnXd40wu9WVezQBCM
g6xvJeQRvsfYLdW2WumJTVY+95n3ulrmLeQrWgxiG6zDyKk27nt6c/J9vvpXjcE8pXf+PLag01ab
p0lnT+N7GUj9OBG1wNpI5ylpikjvAyhLPDJJ0FTFvPEq06yniacZMLdZ0o+AH/ngedHw3PQkzOwk
HwSMYTQiNNZ1pNuzB1JyC5JlyBH1r1kLLlfHvZ7WqtyLvI1I9V+KGfcN6keibmfbLrdXMz+0Kafm
d4RpwNuF7TBVGw1xxTpuZupzhKJ/Nil8hXg29jkUEBl2KSv2iCiqQ4NjyJxpymdrLCJ9Mmlg30jX
CKA1Bxdjj+4R7CBQXnixI/xXeBum8okC9x6GLZJkv1VjxEsNSvVdpbYK9wDQ/G9pxaW6AZwYngfm
jjTxhri4B1AIxK6YA6+6j4LWPE/Ss+f30ssz9zRQQxl/yzGcTzVpvhZkfZrbPwtMmb6TmnSsLep3
v90MTlUPh9Sdq4OLWL/8dUQ3hX92a88qQRhAKGrp9g4V4qKzH2hIAKhr1z54XrXXNG8ha7IGji30
9VFfr49MuxAcnFtaHPgtveWIE8Kca6/JwmPo1S4i22htdg6I2LzDotvUcE+EMp4yHE4zf4+GbU8B
7T6yTHK2WCjr/2Tm2z8EDSI+ImwnvE+xLwG1L9e05BKoKT6YCVh7YwrLGqBpa4OM3C79d9AzR+/a
qFUzNOwY/MRDi50E2STqaQdB9OfQtvZXqnUc3up6XM37xEX3wTWyxls/JLNug5ojayF1mvAbZwww
rZ4CXdyNbKzZrnRICdzQAW4JvpZqOvotdBGKqLwKt7LrwD1k39rPOofjPPDLoIRkYWnfayTB/RY0
1+13LuVM5Y5FoP7tcSqWf1aYyp9KouA4lH3kDVtFd/BTUMC2lXpl//eATYIBqjlf3mwea7qDCzqd
N3G8rvclMt/lzNvdtW/FHCHiSqZRjV/AJN1w8CHIZxZUf6CRMIyW4bU2mVuSvBwEhqk0RFvvr3Hz
L21858bTExARxWUY1BohAPayCTTZWWxnuSBBrAmLX2vzNEQSowd353SW/ihNslgNEkkYQ95VTbZj
mXim5uzRZggf8rCekbJbmbjtPTWI6wMzwPTY4VpWm8zTcf7RlEtWJoyQlD3D3jgblI18GwRCZZcC
SaE+DWPUoWXvQxaCVEjmULqzNGNy2yyEDPo4VBJhHL0wsXjMFvwS7sMMuzQcxsKeX3i59Hgsy6G0
DxkX3xGmDCHV0A3uLdGmzvI9Qh+kOz5khKI+GdVonYxpb+KKiJOtE7EPnWZchj6KHxpuk1nNLmqx
0lnXf4NPF+G9S+NVehhh6fybdm7Evi7xiO9d4lF/Jqzqt0BNiLFnEKBdUF6ZHj5eG9I4mv5/FJdj
DtaszN9gi/W10khZE0eb4tkn9Gra2nWv763FX9RBhjXwn7SmhgTeIAOj81ZedGq90QtsKadX86Yi
uE9+y6jvwCCdLv0DZKkwl7jdWO27HsfIpip4yJhwquwjr21INGbWKd40cgVvIbGbNOBMIVg5Tws4
kSGYB2UDcd3QDC24PHth2dTHEi7Le9AEd95jspBeMg3hcqnZ0bmSKRPn1u7tfEhWDNZMa36Dj7IA
TQzv5hGTB0Y7DgTRufYTwoi53jrcztHt2GrZnRaKLLGW+TySO/ar+Z6ZtKySsgA3ZrHGiAj2S7Yx
Gq7YM1v0t7a/DQYg4201ZOOLKBmZz06Vsyh5k5VeWu7Lk+2F5r3tUzg5L0Ros2fFRoA2CE6KfWq5
9vukGdGSpuzMc4Ah7wEXPPiJHNP60xrG9MUGQgaHW4ZKbbpOZz9ge2xT1UAIyavNTPCf7YGuAt0x
yUO51stDty4jD32FOeYgbEm/ecXd9AjsEgBvG5y7ByHS4HXxSmm9xqWXMg43kXhXql0/FHMjKou1
YOoag5nIDlsSqmyNNtJC7TT9Xc2DWhMShfuRvWwKi5uMCAg4I34nQAl6S8+gJIG9942wzWsdNFF2
sushu34/TY5lJJ89BlgmO0iRa45b2EXFM2BkWhylXeWf2GPsGRxOavjDAMvSnjNCynvZ2MEdVToF
+lFSC1+aSloffDVy2SCTa17JwiELWnlZ9DtSmfyntM14b7zWC7bDKnT9Y+RQBtcT1J0UpHFrv2qX
Tr4z2uZVPsO/BxknzyDAbkoyqn40byZMXRp2jL9l7jCoVba7IZNsRJC1WGUJx1NVlzQavfkJ6a13
NprgRtLjUBYcpWyt7uj2APFMr8L4e1CEAsX4hGIIKrWMYaS1/z3YXs09Q2RWcazyaXggCgmDZ4kj
/aUvbPs/r8+Wc585FaBmDXeORHCdH3D9to/I1TIFrEG6zKOf+91roVzrzTS19jaGuePe6W0rPba9
Zd2i8UyHV1fiu9tWVj0e434BxLaasXxiSvQ6vr5sJIX+qkAWnYqQ5cY8QYkL+kRaQDDbx6gxkTp4
RbZ0B3/pxnmXlQZ5qGiHoHyIqSwtPj0V6/geYGAeb7VmuNy2c3iILaI8BuN++US8P0Pr2D0zd78E
hzy13eLYY2xQV7LL/RuKIgVDbcvhEXisyo+IGov7alnH/AHwQeRJsYbTbz1XHE85RvXZSsjqK8ze
L5xIgdPJYiUDNeKGlhJ32Kb1Cz86LDNA0zFogqjd1YvnH5qB3vR9noms+3RJkcyJyyo1nHOJdgx8
CyhgaxaBwRuFAyvidplUXp3q1nS/HN3Zy+oN1rhz6hKqqvV6fDIlTc1/FlP4Bdn8Ml1UxNa78Ysp
ynfGWb3d5LZBte0aUYr9ShokbooZxL6u+FypTOEGDoKlGaF5Gwejq5M63gmTevGOhkRUmCwFXCED
UNq9WIslv/FsQP/QbzSTCbCY1sMoQmpgUiilLnXWOWQ0DfQbHqYem/YbCd3TABUGhg13r4qQIT7w
GZTrBXlQ48c86uhB/8tAz2dWdlmhL8evDDxOp0yS4zFAkts5Lr+KnkWxt9KxDVBej3EGVmbj02Ic
NR8Qi/WXxyXg8ICxUCNCLrN90JGLe1UIRC/QEPndjCknT2Td+eogghbx7RiuHtS3aP0bh8n8z5XR
4uxXAb+QdKTE/Nez3ucnyLnq1y0CVInZOI7fHCLtjMaeMXSPTU79K5wiEvhcOHQSPG6uTpYVQ+y2
Zi/EyRPIFGLZj6MvbLINmSBFIxyYpEZ9RxF2aQ3eGm1KBr5Lmg2ChjTt6/8YBdCQqckPYgIupJIn
D6XEk6SvnpeSrpsAnLJSf6OxxadvsDwQiwSp62Yz731s+dyMbd+34qAXG0lrFsr5G1q77I6I58I7
rOfFcr8OSE+OLPMQjATNrwYX5WD/4DsDHMOnkJ0bGy8JQkinrjdz7pF8jIEVU2Y0hOLigL7V+3qN
sRoSPoDGz3eE+9uuTvRudGvu4GmByKWQ4+vAe9zwlofNBTMMYjdpcEmVjQdnYS9VcT/1nm/vlz7z
OUoyjdI+R9x9tgJunC3lYfp+7Mf2WxSO/7e0XXVZF/wA0GW+gtHD9PjXmKtngb0UtlT4vbUvosF+
WqsRlNH15NpsR0PoN3rFDPENvyC7LZKJ9YG3Wv+H4pHI/17CRB0rpw2PDABkKEhl4UayeokOkcjI
cpt3nht8xqxRZltmgXQ3vozz5egNqzueprqSZxnYRU4fl4z8I9w3GYAZeYMkRyh77T8Ca3GdE3Jy
eHeCDRrESwjmeqQgPPjJFMn5hi2viM8OK1J/OyJBfswRQKWYu5rGHFLBbLsTNuF8SVmOy603XSEY
p5ziaDv1vs9/hPKl6qsguCQ9AIzzmIvKsfQTgUS+2vhpGV9yy7oCbmlY3gfUK/7aiEhs/u9FdLFz
kX2xCcQryadpHZ4IapP1pa1Bs5+corOKk1x1sW5TFP0IXKV0gIiwuURl2VYPuppKJwGmUV9NHEM7
+VLCIk4OhYS7IXNGzPe4ze8wgWJXZK30MWuH03yDxxLuPWLwcJPWbQySVBNV+WNfNf68dZ25Crg0
6S7dtL0Zb9y0L35cMfjqM8pn598MLyTLrd10qdzhPcrvBPBWfZjUEqPqi7oq3gwc1PeIMTz3P96n
Jr00uXLvOCdzDmcVTMON4kDA0Fjz9zk3NdCad67CrChPAZzg/ZQP478INdKPzS75NGgY4d28lv2H
6Its3OX+IKcnieB7m2O7xbXfUcIohYniM92Z2dFWzQTrmel8V7jEBm8jFNXZ3kt90ZzAXGVHAXfM
6cvvr2fGral6NVSODvd1VZSXiGdngbfqwBrSkaqLgwEEJi2qruqNg6IeT54QWL2nq/ARJXr8KgU+
3iScou4rG3P/ykGXxZCokFa8TQyLXCR+UGX/lISSQT0B9kmHBnTFlktlflZlyPtVlNgxE4tzTZ/S
Mh0/AubVh8ypFdOD704/gaOnl7mkcIMh03j7GIvWV6mLvtkiHrOOtuyrf0IPLOSVJ4cENsudt1fp
srfNIbHHfeoXudrS5Wx/oHhS/6yg7C88ER03Yl5GT01b2OnFpe3gQqLJ7J0yMXaQK5C2zZmEIPNE
MHK7bjHuYUhpiRJJL2xPSG6iBsI/WSAe+kS7ofHYg1TwCSkX50eHx54rsIqaN2CkfrzJkOfV+5De
0XFPPIL8Y3APvI1KY9fmlnLluMXtIPyjZgPCRtd3CkuIO2fupiyvajVVlE5zQ/bcOO2rePBgcGWt
HhtYSKAhpxTI+uc0WG9lyQjNPGNC7yQ7N1ZMLW6V7pcAoGI3RY67z0Gu2YvhIBDHpU23qbD7UuJZ
DQsuz8W1TtPEgLKbBuipxAYfQVGwqJygiXFSbFuEJOnLMF4F4a7LbUOodB8hp6LO6IQ+s7ynYxYu
yytnTQrNNFKV1lDYuSeie+WurYl8SQic01/T1NcvaS+X5lwvcrnvq9TcMQdDVnq+uyCb7P3uJkU3
isXaSnuGcM8y9y5Of5rXw2C89FLF6xvu//Uusoc2Z/V3UU4zzGoAt1VgJOeVeJojMpD2VrgW/R2f
iohId+EUOpeC2/4QDE097S2oRiZdUq36XVd3BfxHODc/rMm+PKYtWSZEb3XyQ9dpdFkdTvqEmbZ5
67yyuR2JXVbbrE6HPQuYwMMGvnNixkW8VClFij6FZWIfMIGH7LYqhLGOom79aZWPYKJdg247FGl6
R4zJkN2AEgY5NZqNHfMXdeObVWXBucXfzQcKe3aY68Ufdz36QZMokFIw+SJymx93oljgYkq8bmNi
Ff6s3muCVf5rOg/hmDU4s4udncj7afSDOZHKU9GeaY65pyQ/oEoIJexgyqoFSSLcvJPtmjG1L8oJ
ry4hPH4lWnrLQ4HQWo1IKh9lyaa0XR+AdiBiMNHtvATb6IrAgMn4KdY5LOpr0iFCGu6sBZnIfVtF
4Xc7tB7yfGYDvVv9ObbfudxacZ7XitgS8oixKOSz0jjD5tBCChGU6zmsoGJkYk3jYO3bjmFwO9gd
h7dEzrmxsfVnmxjlIs5hrsXNXIjxDqg85p3qGOn2usKies0xn70LSipqxsEFOtSGRal/0tAM2Sui
0bwn92VAcTKojkwhAbGFr78yGtMt3sH8gb7M9gkF0YgVljVQbIjpiP/zJyOqU6Ty8aeZl/zWiDEk
yqdtgnvK2AL3X0X6EcLoHJFK0kJsmO11XmcfyCs8h3pcwomwgOlqIFuy8DG0KQTgPrdaMFDX9P1j
U2Gc54dJHGMinIt+J4rOf0qvLliGbdtvdqyv1IEMPaoMzEu5sh/RVaCKG+1M3V0tR6e5QeUBqtIA
bjSa0i7g8KLr2bplVByYmLA0eOHyHLYEo34tGeavcYxF87AoP5enPM21/J0sAP8E9wS8voKi7o9I
c6NbpOwDpFjnYmuIQdRAgNKYl75BNfgI8c9Mo11D2k9IDM+7jjCOJN4SLC/A4P6jNnr+LiBAP2fL
cuSbF3fjaaThFx8WGzDgTCsbpoCo/nOybPm14XDSZFhN/1zxW11REdjfbZXjTmQXK+yPXkWp6yX0
sgjez5I/eYQya5sYonRQAaJ95iToWzKP6c1sJxgJkIydk1EYlCPaJe/Yr+1ztoZOoQ6cGTo/c5TY
wSZHxBzuXHSE3Jq2t36jKRrXLX3MQpyrCghy4/t6vnQN99eucqusI5fKVd5zWHe5PguZmn/U0aAB
bQhUebs6WguiFIr5jhOReSsquJz3Om+AnXXPtk7aBjqLHWqrvPnKrZYz19iljk9lPzmP+ULm4tHh
5cmSbKnGO8vEi9nERC+wZAQ9k3/faTNu2OuxjsIJTFg3KUWVaP2V/HVy4gaTJq6CYedJ+qnI887w
hfGXpMBfbpjdDIi+PiMIDUiBIid+3B+iPN5mZKUUm7Iq5wdFecC71Sxr/zJ4PCY8qrz2qELbxryy
wJfmPQqRpmOBXYdXi5ied6Ceq3e/y9VDmlX8NdCk5oZkjs7e4NBHoRPLIXiO84YMgqkoV24Flnv0
kBgPxCYubXEfO4PGAD6j9h3hDQrV3/iRJ1BqONnw4KVRqPcOGRXvlFCG//i4veDop6vNwt7jW93b
uprDIxLb8uykeao2Xh84gGaAA2RCDah9Nyut8xDgrL3iNq5n1uFRCf6zSxgu4tKpZbpRWdb156lI
Ixg0QUzMBhBJAI2APGCB5Z8AEcHRqz0+AFxCI31TxQYLiMHFVdnrtGWCJbojX1xeuWXMUn9b9TkC
XaMzJABAqYysbaNXtAJEpTm7GT/QAbVFF+4srHwMBaB89haDJS10q/Qxk3vKtR+7PsWJzTmpdnhf
c2tjDBqFTdGvq4uPSJT6OE0hh0xZq6z8r2G3GsjccVzaH5ap/cyXNVZHtH1+mNhDl70U4Zi9jpjg
4S7pfgyoE5D6H1AVn5fIq/6zr20bdghTSZTgI9I30PKwAoNeyOByvTkXB7yF3X+VIauaMA+xpIkp
JL6PFKfosjdqnB5Xnw8T0jdjycvBLN/D0KMBHPOYk/EuS/GWhnwXZzqL3anmhLOvCcekz9WIk6zg
LLAIt+eijsghkIz0/YHVvXxeeg76DbnUMJWsKmO+i/DzT/takrySiIIwuK2Xx+mzaezSuXdUE56Q
BJiCLkE32xPCXNXHhdbU4oLyjqutR85qn2NybVUCfTZg0ojJD0SZFB6gJLW+cQhYczZCj+qln/z4
xcFJ7e81b8/V+a6sg2mLLjvwjF7Pe2NpzmvTVnuoXYOEaHaj9z5s0Br2s4WKafR5MWPj+oepM4g2
6sJtxGFUvQm3E77S/ZWzxeyCB/UKU/rgobgc7XY/D5N4srRC+VH4cqi3MYL9z4X4rmhbIxh+Qo4O
5ZRiO0aPTk+jTkzrBg2pKDlC5llrjD0WdAmCLcTy/4QMOZBXz0ftliHA/MFoNBPOdpUV5p3TlclA
JtvPyBX7OquV1AGkSG53P/ED75wVJ8WOGA0r44fX/XHBPGVdAGu9cDPjR58Q6VbBKcWqara1zIFO
OUOmOMHH9v/TuBPFQ1O6QKAdPFXiwDqml2kx0t4bMtbja1KO5//2kS/uRDfoCWKeHB3Uc2XfOgk+
5sjeFGlsHvkGxxpaQ6rvmErgjxZpT3SOvLS0j05sLzEDtOvKG282a8h7F7hfGL2iNy78ytkZtJ/s
vYUTfzvacp6JCWAP7tUE4tGg8dVYGH/irl/dTUOwjDmvKfnnB+Ds+LcN2zY/OZ6dEYAOHG9tJs+0
666jj2i+IX7CK7bMV0zEjRr1+6pTP0+0JRRWZit3kLKIgOm9Qo0xnpywoXnBxHUz7z2FnWDbZuD8
uzAg34PQvdVjqMpSK3omswEbRpihw92vgIzAe8HsnxzA4BZKxieCLSBQ8WxExoZM8hiJB/PcAxi4
ti84TJAuPpbdXPow0wbEO0cwfPEEFndCYV2i4kq4I9L7XGv+R9ZK+uqFdIAc8ZW539BGpHMyrU1k
cRrX3S2gcM4mFH2vYLwCbMTVWJE8l+OY4Va3R7qngvGaRY2EmPkvQvktE4KA5Z+P0Uudo4BRbVM2
DAE7Or+ia5RfjmOTlytm/SeJxLwye/EtKeoa162/RE75aXdhPyNfa4lGyfK1efBiCiEPM0MxjzkI
QfNEUKcCtVx9UIWKs+HDqlGfHxHK9oRKNhHQImUkEkW2dMMU13Fk86VPDh/1fa0hKU6MKLV7Yq+a
qzPyHcpIM2A48keDOhc4fAURCtizIQLXpuNO58RY10tUG4lrpFlrcYeJdpB3QNHhZ9RBzr1Y5MGI
3QKCxw+0EHgRcbG2mKS8ulwPIV5VUDNTZN13jADy3GDjWm4QvNnrwZtwEB9GofV4D7Oa3hsVVt+2
HPriCTk4CkaewQWwEs8xS0Xn0WpimzGIvjzA//KMd64ot32TMVtUfIEKq6eLKKzr1WCdcze136qF
8s5jZebyxVYDYQejUhOGgirDMSREUV/4YMaHuFeq2HERqea77Jl+dr1VrN3BBMVyi7KcCPLF0eFH
XiE0pGjc8Npmus8Rw0bZfC+vOkuwKPFkE1SF8df1yn0H7j9BvkAlPMksRIaBo6AyN1XszdHethp5
WG0WIty6dkc4Bd/GxXHasduQjBaHu7H0R7EfCVRFuR+Q2o8BozTyNHlCfxIB2kJWeFxIRzmTxr6b
evacY0k8xG4p40Hdx8EgP4Jird4F4YGsRE66vCxrWaobd0ZYt2PAEe4uc1Eyb7N5zdLtIBb0mDnR
TLwbGaotMGYHzoi9EKZ/Fi6CwkZmm5wgofUyEyVkDirOKn/D51eNuHyzmYdVaflUW+VkvSI0pm83
Lqltu4loxEx36JCZoLEesTM50yTrIytdpW97q+sf7Nlrx904TGOBXqHMg51DBuZHhUar2Ed9PJgD
NEt+JsGO/WtuXfQe0CUNt+FqlePOxF1743mq9UmUidb60Kezy1scoOdlDbEa82+IZ3RYbUAaIGb0
WBxWhI15wnrhsl6uTuMRA1kN6n3mYkL44VhDk2AVkvBooPMzfiu/bAjAiEybIG715gcmQ7fdkA4J
pCsqFZzdEqn3adSKnsCW7wLAABFse4MmdJp2K3qm20qMWXA/DVVc3U5zMUNLV/18QEha/EyWFdk0
eZV8aY67uidwNGKf3FBeX/DeCv5kPnbzHSxwpPf9tazzPFt4AqERJuzgkGxU1jlzoYjE6n37zVKB
ARNZw4EZIFqAfUjQKTGQhoXAtxA0V7eaRVORGKRNcuAKLwkG52bOfd/G2URiWRgFu5a0b46Egflr
77SgR2QXEdG3etb0g24j+KuUxoktmhIDsqfUcosDLv9hFGmbqwF+2MbTjBLwepZvWYJm+Nl8zp6U
LkF6kXGADdra9kroNql/SS4rvstVQiWlTH6HCEggv8E3RpWDQodmaOcYavNcTIo1b8i99LHqHPWD
T4f8mg6P/LyrnJ7i17xZwTgc4dDHEIF7xqQ6UPm3ExwaXEQYHd7yplPinGbKvK1yXZ+J0yCJgbn8
F9uU4vCJaDcmjqGPj16PjovYnnV5sasuuMoaFrSBIU/XY+/l5bGwwuyBBQoqKhyw0J/roGdjuuaP
qQ1BYQQq+NqxykQMoxOdKNLWP6abMEu6GoM9obQdLiYBGLEcbXwJ7Vtbk0S7v1aF/QuqeTBnybt7
wLecDpd5kNUf2GJvIzOjDC1AsDEQRIob5S8e8U2B6aH55f3NGMFH0Xjdjng6RfeolzaHuIwzWqMa
cJHzXJa1A/23uiC4AZ4F9DNtdUdqWVbfEVfDUazGigCG0AP83XY1y+N1nR3Ts7ChGHe2u0ZqZ+uY
4NpA4qhLfIJlUWricx/uFG/al6/j4aeLVHpDBJCNvnkaUIb0bUcHixrYcZjyw2rdrSJ3HgmDRgSl
47p9RCcB2d3zNR97QsGg8tkWv2yU8NUWQS/pzmTIksG+pq1T7azKC//4srSzkQRx5ye/mF3Am5ZA
xE0a1FVw4aoz2YFkIj8/4KfkK+DfHI+ilDU3U+BF/U2KOPra4rSkPIK9FO85M4o+ZjZZ1o6U1m9g
p9V6XKUp3P1cmlVdfTXNI9pXUFk+o+ZXah9kMqiG9a9pCNy7JchFe/t8tIf/SLPPf9ls5rsCkeOj
PykMgLJ22rdKON4rh158V5hm+IhxTJpdZsUCs3zj49ua3PeMQfItWNdpoig9I8O2FmtJnzlh2KcK
fRPauML2uc5tQMRtxbKBv10I9P9Da8hmTv00uK8R3FscoaX5j80ZHrOeCudfgVrzazRe9Gm3I7UR
TknsEWt3FjzXrkEipajw5ZqqwulCUlbobWogCmV/Qo416UmpTEy7BhTM35TYmPUe0Mt6XtNi/XJt
rfWWeurgE8Ccx5yiItYlImj1w0KiAWEGRLdAgiNMuvczIPGEIcZlVJJOcWd1KDOTeMjUtIutsAZI
gxXa9roQBmodLgLhqjv9+ktZP9Dtm6J35gojsyr1eyR0KX3LmyCa5vKGVE77dRiZC6yxTusNBgyQ
TFvAuE1BJK1NGntxeCfW2CF/sw/szxDHwyM6njzfVAhT6SKV9NSTipWaI9wIhn7ZWeKdQtXI2VrM
gHuwTVKJTD0SO0Lx05zvJTceCgJUeRt8Urrc4Q4D1gwaQtmeEN7buObIFcGH1ho47PlKSkjoXkwX
NU6jaXWd4ZAjMLhmA/Q1i1cBG5z0ASwhiRRDM5wRQk2vlE/4w9fgLUQ7ItSx3EPtzNQtpeCRHjrx
NmzeTEiIFupmfvajDvtriG7Db7R0evjJCqJ0oPAmpz0zS6mbchocojbmqf1dQsu+cUFrAPWhym+9
ym3NXiwxGuuKF9a7ATVcy23gtTGnrseNfecsiCd2a1NYzb6tjXhnN6ClzdYELyZQTNylxbIS5teV
eiA2hglw2jdiZexOPaq+rixzVmyDCW/D1i/dK+FrBenrEi713yCZ0v8Ch3lvTyapYy5NR9RNQtzf
/zg7j165kWZN/5WLu/6ISdokL2ZmUcVyx0hHLallNkTL0XvPXz8PNRsViyjidKMXjRagrExmRkZG
vAah/K6kn7gzoim3Dhlekj3dBooouyA0zI99UOR0HmyNKn9EmR3Veao8P0ZrSgd0GuMaC15or90O
XbLSxIVes36moP0eq7EWv2aIkb9TO94ERB/qELsWncGZfQR4H3HY0Xmvpn4Xv/SK3QaPYV1YUPqg
83McK+ivZZ5HEKQqvzmluMAiLWo4Ce9PZZq+hRR3kMHLK/WY+1ZjUNyxDZCCDZLKz16Jos4O7/Y6
OffSpLYFM01UO69RzPchwsE/Ggt1ZMRcnP5t7FSevzf1mgjrhZzfoxkAWjgmlTmau1Ev8jfo7tLJ
V1BqQUl2EJ+sWq+/NWiRg63RSENPttWJnxGuRskbbtv8DbQmnLtrT6jtQak8AWQ6garIBPyISih6
3Q9230QfEEKhM4V4XvWxMEpcOyEGdd/R6irzXYdf48/KyIXnIkBBXwPtM/ulSayA7IBoi6pdaUS/
HI4gOsBaF9F/MnrrqScBhq0UtPJ7iphth/IUKjq7hKeg3KHHRBDIEtH3cO8rmHUODdiHqSTd4Ok1
iHiHSo/1w6oBe9dRVXl7LfG4PXK9ks/g0KG6gElyPoEuD84a8umYkqc9pOTIRJr7wPcAHIJ0eQN0
Z7Dl3HALwF2oehlnb0VaaN9z0AHFxUE6MkWtvBY/sPdQ9P3oZzrk0cxqopMAt/7GsIe0OTmaN3X7
pKLLeRgx1BEn8HfjG8seWggsg68ObhqbxT+J74dfPCCNHw3LGZB8GyoO0w8nDkR6QgWqrXdWKnwB
7KZt34WYRnjnqIrj8ALqgZwauF1zsY1cRU4KIPmnIQvtTzb6+uQvXTcAgEk79KbVqfsnTHWy9amp
wfElBk9OoJHmh8k2JGVNBLogJJp0pmjJNHHwluK4+VFxEljBSmwks7kn1e4WLQML1ERaWSCLqTvN
aUAOLv292UwExaKAc0ffs+7qo9Vl5pfWLyyI5tqkf7AmoIXYJvjiENGxBrOByoZGF9rgdcoZCkyU
R6FcuACTJfTLAqYgpQ2nVOi0CjBsRof47c5PCa1uQCHs0KPU1BJt6NnvOwn8+w2IkAblMnpCaFwL
6BBauGcspzyIto+TDz6aIx6C1wNtSFCUTndAeRcGgmfFAygYzx7TMxdy6LuUQ4zkrOvg6g6F1unf
TNrr2RN6/iTXaaXMslZNjuR6ZOAHwT5T9M9q5VsfPL0hdvEyeWsGdfFdT9UpAbAE2c3VJcgOFwwP
qSp8xvxpwDfl73RMw29tXikZbH/b+JjWY4dmBkxsShR+oX5GiT75KwHNnh1UTaP/VQoLCx2HMvyv
jJg6gnnLAxs5xa6g6o4INqYa0h4+pl07fC4n4O6KHcWAkOupe6zCgSqzbogQNVwQ3h8TkHja44AL
AcwwcqtZWACi1QlLpupF7TQ2Rg+o7sNY6DnWhTmrA2oIAjMyjT2IKtTFIWFYYDmVIxAjlKUaDBHf
I0Dna19Nq6Zq3mP99SYgen83VF8bj1aEPPWzAr+EavHo2BFhFY13KoGpbr8YSQABoYXCUR4mHG3b
XRSM+uj6gDAv3CRtgiRpDna6VgzzrzY1W26whEupgEXa7kKtVGLySKt6sLrQcdwoCyTJCRox+kEO
Tfd1kqP+txqMmebW9GXlXnSlzXb2MbRDKzccqR9n0Gp0gEfp42gKXVBccbzmS9BD4H4iTxkfYDBr
zbHSqer7hAJI9jTwUQSH0Ju/gP7kaUoHN/jY9ZIw5sxW6C4NIZvSvEetw+UpFX9WUPwo94hWjvKI
cVj8OQtqa0B+Rhke/lPyIOEVRJ9JJia3i8iR6uiqEhnz/5SB0/dllmBDY+upeKowEfmmq0FECTgV
dE86D3YC4tyl/t1voJ1CRAPAhlJB7/9VmPR0sHSJKPNlKSoNlF9EA9SlRRnwK8Xx1n4pqyBrn2lm
a+TueeV7H9R2EJOrhZNxgW0UpnBtyiDb/cfpdX3MyOlc0DXRI50FB+Vwtnd8/I9aUKkoKAy6gfSs
H7Tsmo+ZHoVz4gQQS8BN/vSfaYLOKDod/q9Vax7prACuqIBvpQZSpNbxP9AnG0dILznklhboe8Gl
+SBiHHjOESjmccMTasXMSJtt1fhbpECqYjYc+sMXSxU+8i560exBJY1oTZnAXI5D3wz6eWj95GkC
Zfd19OLxYlMwcP/7v/7X//3f34f/8X/mL//fSei/sjZ9yUMqXv/nv1esvzSDFjhJvGEIR114Hfbk
MpIYx5MHfgfgJURpKeM5j/dHWfNMQizPANYIxsSxFxaAfjRW+AXxalI0eqzoMP5S2qZ6w/tieLg/
0mygdeWXRJwAd24InTePyYJeL2YfBX6Oqpa1DyslfOynVjtxifZ7Q8EZwkz1fyqrR+Ici43H2my/
3x98nsZi8PkbqtLA9tWiOX09eBl0fgwTH/eIrIouhQjxq0Ss41j7DRxBowtQ4YmTw/1Bb9aWvh+9
P4YTQOo0Z/EFp7Hom8BMLRSq2uJvoSONnRWl8hZB/PC1nopMzDEN3dZR+MG8bPEZaZcNDQ4HUMyK
oj5m0slcyKqNO3hYKr12VoZKLUU1pYE2oSUWDl+Gp3UFKvjITUrrfeVEyfOgl7+MtEvfvH4g3pAG
lvQqyygWjmyJaplAm9ALQCkXL1cqAW81ouqRLjj8zPtj3bi/MRnDxgTSwWXPhqx7vT/g2GK5kjrG
XqI3ipr0qO1iPadRAU54hyVG99rDPY/nzJ+LuKLBlrseLyoaH6kzxqvA459QfVQORjul7149K3w9
NYfmhKCkYSw+VVr6E7e5TaKJF9neyyPnCGUUbdxGIH+i99b7++PdbnjEtSXsXkeTdIKWR1xVYMKm
AhReIlpM6E2Ldm6JQJHR29Pf94da+WDwKzWT/S5ZQ2Pxwbq5JJCGGE5MWWJ9jIqWRoMsjF8NEoUn
EKvBa+OkNDBAB81HWYADps1T/+MqUHAE4IIER6cgx3ue/JxMHCTVntt7y41xZRXZFvjXIdJkwI9Z
fDVUDpqZuoDkDEqgZyxdOAFUZfaw19r9/VVcHwot2vlfh51/PSvNg5sCi2g+y0a5U7RQXDwghJUS
GRsBau17ETOIhYBtif6L71VowAyHgKlUIBng6PKw7v0hOgVmj+baVEbHfzEzuqWGZZkOS7mIvbh9
9EnnsBUzXJBPQ6/7roFh2Kmpo1//YiTN0REbsYXkwr5eQ2j+uOdIqOFxRU9+an3vUOX41EeDX/2b
SekQKgVLaJn6YijPDqvQCwcD6g4FO/7Lf4k8mbk4mAQblpG3tzX+zgh70k8Dooin7fWsAJMDu/EQ
FUYNJwPO3KObc/TJx50Zs1386qsK1F6jKXQ/DKNsH+Eted2/2Z62sB1DtW3dXpq15zzas2pA6UHz
lBIXJPjmFCmrs7D7aCMg//67rjMEGMwCGwtL0PXV1EV6Ivy0yWmE6ftsyoLPSkXnZtcMmBsVgM3e
iiCJX8KqMh5pitVPOOGJt1y504EWu30BjCN/jnHR/QSYndm860Fn0dWPz1GoUtRVIMBsXFjzybz3
cxffR1EAqsaWre9j+hR+FtB59QbMD7C6OCDYLvbp2ISoDSMVcn+7/847742sXe8MtFEgufSMXCPf
CNABbbnUfmtRMNuXqtU9OjMUgOLAL6/SqycRpsG5bL2NX7EWuAj+fC9rDlz2IhxDHzIiHXwPXD/U
Jb0QlfEawP8FmfByY6j5UN3MFwkFTjhAYMtaHDpKLVELec/Ye81XE6jmiWZMRjsXJdkCGaH7q7s2
mD67ioLwgAChLXIep4gbY1bApd2Y+eo+V43iSZFRdTL7IaEGb8A725ifuraWNpUCMhLNktrSy9iB
ZU0WgQEnEi416r64EYDB9oqLJF2/jPh9AULRrCOCgf1LwU1BZwtXgAMlkeijojnW4wjuu3Rh0Ihj
SZH8dH9N5qth8QGgFasIqNjU+LhCrjdcNi9/jogWuDiolXYJ4t6g5Xa4P8rKKnAtOSS0XFCaEItt
7U0DXVeED/b1KBDVNZBIkaa2g30/Hu+PtBJaCd8qF7vGiuvWYu8mvd6BtyP3oytUXaYg8y4FXZ09
ZZS59WBlp65WA9QgHeUJ75Dq9UGVhJpYh482AeLGfn2A+xn2gbl3lFx511gCdoUYi/wJ0nXy+f5U
V7azib+xwUuBjYUH8fWnGwwJTyJgrCgK2scWZPKuoj5H8Q79Ed5d2Zaj/cpXtLgZ+YTYc5t08a4H
xEYHOU+TUj6Itfqh7GPU/4rGfqo029n4jPNftdiWDOWoGmkNL+elfzM+PTXWQB5PhkTS+knqsEWk
NAyQAcdW7dAbQnvGG0vZiBArp8ECt2RbJlgb01TnP/8jEU2yocTbFp09U+I9hPpW6HpBYT29+sPR
jECMnONrS7RGr0exFITk4ZaS306eeG+URUSrANDxGUpl7OzQui21jTi0+ukciwcl170q7cXETL1R
CX/sFeH7TXlQUBR7RtbEjNwQXvnrXyosIF/Psi1NJ/m9nl/DmwkUQYZaIc8HwEWkOBKf7kNVAOu8
v5Rr8yJo2Y5mYAMr9cW8YjS0c8DH5h62mYm7ENLDSoI3bQve0L0/1NrdPG9+3g1UcyB6LqYFUV9Y
bcu0cHiS/r6w884EGSDzM8ozAlnlBP5T0jsZwCXfCH+AgYJ2PaFGP7Uqefn9n7M2c4trjH458dQ0
F5dZnWAJJelf7THblecW+tNxcOqPbQ8j9l+M5DiIYQHp4aKY49Afh4KHG+6k/AISRQ03Abhh6Bxp
4F2xw9tY47VjL+enGZZqtHrtxT1RDxWorBoERQHM94IYI401rKvcirbNA6rRygVeon2+P7+VOEoC
QlLKRcy1oenX83MKRFnpyNV73XEKREBAXqSBpX4ZjfScpqW2EbZX50jHSBpkV4hZLj5cDsHB1kZE
m7wwb9/J0Ij2GPBMZ+Q04icogvhNIFT4+hciYVuf0VQqGZ21mOOE/hyQOnTbE+Cp6iEfjBRoYCO1
Nw5jfzPDIPxyf1XXpmlLm73JDrWIdterigya4Q2IeOyt0aw/DhMq41UOgjXCjvTvPrCTp7ZXxh/3
B107FJSUkRN1eMkZ5iIciCqTpdEjkwAZZnDzURn3VqLADqBBfHr1UJQ8KcdQEJzrP4sVxV17ppnR
NoD7q7oBhconKsrxMSm9buMyXJkVFXKITkLyXCS9uV7KFgITtKwamVhHiGMMmJI2SGKhfW3/ev2k
uHGFTepEIUYsPtogPK+OC5VJkZg+UMOKUFMZI/uMCa+WbMSVlVRtTpU0C8acYF6LeGrLMosjxG3B
uVTOOVFs5ainjdiTotPuhJ3+ondgFQruRGwQZPzt/lxXNqiUwgJQQqPMoih0vap2lbWmL/V67wuz
f28DLIRXqH6rhxZxqjz3HssxUzaqrmtjUi+gSk6dS7eXoTRuPUjHMW3FGCOrU6g58letQO0Mae0j
Y4JJZRr19dv7E12JbwRvRGB0XReCx8T1RBFARrofnPa+c5Coy9GKeGvRmT6iComyCa/Kje/6e+UW
yRu3IxvV1k0Oo1xEcSfpR1qlNfJqbRx/M4NUfp9j/TchIXbCoKpQaVeDIYDINMH6AMnlf0ipQlqv
vk1MaTmkFjrpFv7ii3MDmwMRp5BiqbAU7R3Wickv2hL4oEI+eEQwwZS7EZqNsXEz3663ycbiAcOl
zMByPs5/3JcWKsOhjbUSLob4joHOG13sKOMHCC0/2YjhxixXh1Ptuc/kqA635/VwCBeqEJgAOM1K
gB/A8BiXKoEdPygD1OwgR2zutfuJD2vxOTSo8CpzvB7QtmZt4ryvIQEptCYjDu37qTWsS2R6PTaa
ebMxwzkQXO8nyt0qY0ouFPLXxY2pplqH6xPO1BNwZTfUCzQ7qT/upiAY3CBQvAu6/PGDZ/lb1eKV
kQmpUDp1IgW2XvN5/uNTUqnN6SdxXrH3AN5UDfgNxuQ/Ui2KH1ZQlj+ipsZKAKrRxiG6jfm0Fbg3
bZ4IlMyWDyADkaGxKk2uT6RMD/Sg5aXSbe0JyZ98o3e4soEo5ao65TlqukTDxSQ9LSoCwwDrUCDf
WA3jdIBmDdp5Kt7nHqbe97fP6sz4jBSYgNcZ5uKOiVMZKFMI9gTKc3bMySfB+XvKERWdrRtm7fOp
VHocy6H/JORip0baAMkjnaVkJriAXaUgDZNlPcpWtnaqZYJIBeHAHUlnN87IHFqutyzpFmPaDlkl
S7rYsnE/4lKUVg0kECpNCo5Fx5ASyMbBuP1yPEcoJLMxCTg3J7FT0Sdp1KHZ13WEvA60ABdBmuKI
aifqQ7jEbGzKlScQA85vNXpQGsny4jxUokAwudEb2k+lgXFvYBx8aXaQxeHSnERRwxSwRHouyryB
ZerrCHv05bNAVu3j/V10+2ktFPwA4mh0nrk9FrsIxLUP/45PO/RmhuZiJfN3iRLLrygFWZ+aBi7m
ORp0dLLBbwOuvD/6ysI7PDZJ/fgHvsYixDvSGmDmljT26+mrjwAyjRdspkeoTIS/4/3BbvMkgo9K
m5bjYurkBNfnE7edAklE/CkEkO4zllzI7MipP3spprkU1uQl91PkJNumiQ4mUITX14MlZ4fx+RUW
kuyLYyTMCmevLGv3OUoWR0jv6l+iTHQX5aF6I0G6PTcMRUYGi5SLmwlfz7WdmQexCeBGGzJIx2XQ
nEL6nRv7eGUU0i+emXNeQFNi8fmwFILRjuz4XrMh6474/zygKNgd7n+3tVGoQc6zgdfCfrmeC6r5
lYTi0O1loSfPHsTcXWWn48Yo82+9jjRSI2vgH952lMwWaWyHZhmUlb7b9741okwTOajUeBdpd93p
/nxujxznjfK5UNGopqu+/DaBjSmNNSvHQNyFJmqP4qijKf2satTqYSuEzSWJ1AimPOrs98dem6UF
UoipmhYNzsVxH2LZo6z9Gz2lywe64NMh7xGkNEFU/ZuhZqyC8/ujLfuAiL90rWy1Hh2eElZUDHcM
0nv0gszhVkNiXrHlt5PMaMavCJSk51n/kV7YHu5U6gi5stQn/T1Cd8WnQrG0T5oCnHfXNbbjpnmW
b3Tb1/YlQVznMalSN1t+R3R6hiHxjW4/gJp8xFGpcNXeMTfO2NoXw9mOGuAMI6B/ez23fsQRWhho
s0MwRBB00ruvWEJUe0z8Xl+gYio8I4ka9FOpBl4PpWoQlMFUg3aSeJVEdm/u+tkflOan8W9mRR1l
xg7Q+DYXp02ratyAOr3bl149niYHSezAdOQx6YZv93f82lei/8btMqOq6ElfT8pq9NSZEmw2IGui
L2UNwSGzAfbfH2XtK3GP6iZUWuQwzUWMKnSPsl8E1bK08QtBjh8N6Mosz1OTdxt35s1QTIIcmscv
7l4ASxYp0YTAUm21mLoKs5MnfFHGc9m3g6tAOjq8clbzUKycRYGUvNZYXFgKDt7QiNA50kPkuGYP
tvqL0xkQTyMcOvKNid2cYhJ0UlnshOgZcKfMf/7HKW5pXPP5C7wv1Qa9L9l8xiZRPSVprP1EYtXO
EX0yy42NeLM9FoMu9ryJ/k3qBwPaJKGhkWCOzXEM++786oWkZecwOR2sjFhijtrKMaccZYS5faZf
cDMasUPCuq0q0Rm4P9TN7TJPCIwkfVmWEWTE9Sp6oEhCfYhnD85kwIUNFVdDR3AHnIJyKjrN+krC
Fb8fZL1x0G7Sq8XAi82CfAu4eSOY9g0snSPvPNSKQhMupjpFxQPC6oGLaBcUe3yGn+ggpxtHcHX7
EP456vRLqENfTxw9vampHFxNRIDf1C4UKFi6fpBkTx4aABEcjBIRkBEhi8v9FV+dOI13dKZol5Fa
Xg9MglWqGLJzSkaYHAh8lP9oOA6d4LpI15ENzr7wK9CHwOQA47hioyS9Nm/a4hQAufrAfi3WvS8U
R828fJ43WP09Fao6fWob3mffpy5TXrqgjhRieF59vz/vlaPDa4mnLivu6CDqrufdDB2gigSPZXiE
A4RvtQUI3ynR9P7145Bm6iSYJBPmsufGVaGVlBWnvUXVabbRYZkfgwCKysaHXJsQYZUaBYcP18XF
hMJmkkbixWIWQsaxNcd0Yaq7rZbsSvyWf46yOKBBjDA7Gh/obDSIw/cF3AxrQpwkQSx8I7itDUV6
Tm8EHiaNmXnn/hFRUZAq0y7QwNlYufYlUEb1ndZKulxAiNz7H2llF0pyWazqrbndvITO4Y5jO1ni
iT1ab0jsIVSJFHg/XiJZDxevKx23Q5F944OtxDpyFURu5tQIXMgiixAykArOWiricmn1nRrLP8gg
Tm96osMjnJbMNafZUM6RKMnfn+7aylpzLYuyAXX+5VbB4c5v0phd0qbWeIKBjvtiBKFPQ1tn4yOu
7UoydpBulECsG3ysQ4+n8uHzwEuq81NDERqVkkk7vH5C1AZB7UmIivayYxj0ld2OFdZtyEeVR2eS
5aUpc+OMH7D+2sIVCMS56jFDOSVv4UWgdgYs4rD10vbVXHHIg3Y8NjMDEvbiVsVz7TNR0qFeT5Zu
8na8PgA0aAp/VJhVoLTFJQ96/4zgOeo9STltXD+rQ3EFUjyk/kdT4nqoOASbn8pE29d4YF6gLBiX
AreUB4ttkm3svrXDxpciIGokZ3SzrsfCJSFqGosV1PXqZwwh8Rw28OJi3HDdBnMIjKqn/HR/g8zX
yNUb6zdulNomwZ7qyRIhUABt97OBaD86c29JLePIHcs+zWDJ47mI4HS2Ae+47X/8HhL0j6kSU2DE
Xk+TXF3P+gCYYIwyMpp01BiIZvYxDEyE5iAQqschxEEeIlaHU0oRqggpDI668WXXogzT5r0OvotO
zCKKxlLFEioIAbpFtvai4L0iQGRY/Ym6Wf89yxsTjhIK9F1d6Vu4t9uxOfWEVTz7qNlTNLpegkLx
raEbPZy58qh0W8MYYiTxdppzhIRUu6UR9IcmrZWNaHAbcxjWVNnGxgy+Wj5tYeRTwJqvc2zUjYMc
I+85RubufH9L3R6ZeQBg3byduR/EcnKxPY14xg2AZj3zous+vlnouRyHovz06pGkQQCYX9HkaMsU
Agt0qnGD1KAh6trBiafg1NtOeVKn3tqY1O3ZpG0+I3RtC+jFDZrMt0JTyeoQDL6Dgrqe5QiFCwXd
qcz2jiBflZ1E7XsjINweTrrMgC944fL8pM1xvU1aCVu7NUHrQcwMz0aJjW2Fo9x5aKDW1iGA4deu
51xAoiLBy5CG0nI9sy6Oa6ym0MEKphYy71ARGHIeHk8paJqNzTifr+vIcz3YvI3+yGKkVVL2Nn7D
oFLdpeuRHTtuwR1Ve90Vk9ljzQs7X+Z6faBo3r0+DGkgvZBMAGk+5ziLaJsLszF9upz01yP5jG1h
t1cC43OmmLgTFWidokaKXeyAbmlZ4XBs0mfb+A2339fiwoQ+NXNJiALzpvtjCfLQsYNGqKM7Vorz
oPSjfxoT6Z3jtJzQERq3srnbk8l4dJwhrTAghZfr8RIkGxH6cUacczTnmfLygPlZoLu+0W7VGG4j
nBREGk3VLN7G0C6uh0IzZphQxOhds6g6vAS6uvkYOmi0Z4AIoSrQ5kZSH3U0H/f1jZ11u6yMzUcF
x2xQUFkSqpJRRT91yHvXxhr8uYcvc84owaJupdWnQKjtRpJ8u6xzykjLl/THBraoX88Vh5xBsULZ
u5VeEsGdaNghmoGxqag+3z+gv/ua14dGznBWR5vbZ3Nf63qoFqMcNN6D0ZUhPR7qeECIdpWBNSro
Pr39u0MZ68VCT+ctGNwRJyA1QdkBkR7EiGwMdXfF6IUf7v+o21tFakRhQb4832dL4B8SUa0ANIxW
iicwGUS0J9jrfTb+uj/Mbbwg14NQAzGVOsBNMIQVjsuWaqCh4NfoBEFmF3twPmV4UvEZBY6mA2WA
F2W7yHM2+i4dUce7/xNWPjSVl3l0anRIPsyb/o/zajgeWrGxzaY2RfxEntCcRWWKB+Dx+sYbaGUP
g7ebG4lz4Afnez1UHemkIrXau4jtZW+jRvgHzAICsQ/qGqlnqfftxmWzkpdRJ+a9pQOAm597i9kF
HRtRIE6C5lGvZPtWU2FIo57zoENS3XeNClNdH8MTvGD7TT1V/os/qVsMz7WvDHGVlpANcBsO0HLe
qAVqaj7gKaSqT6Om4w0TYoedpRPKhDjAommpKW6SwOgnnWk39vJK2NJgdNA0BUcGgGPe639+4aT2
gpjg4apqTAYaqzSO4w4itB2ZA8qIIOITWGr7vsijjb7D2ubihQYwnio978LF8jeWGSEqWg2u36XF
twKDwhMy5MHOKEX/6ntnfqixlSGAUg9ZMlh8tbUbbeoHtFBi9DIwTD73g6Uf0bMJkbbRmtPrzw0I
I9q0dC1VEqjrVVXbspA56HEX/RKT8KQ1OMql+ZMw/WhjqLVgNJdF5pQJUNdyEzetwCcyBN0Y64WW
X4LMRlMJ3zN8Bu7PaY60i0hMdYJrG4IrdNolv1UmY1f4ORdcXur2I16o5sHL0RrK22Z635hoXKOp
5WzcbCt7hHt7rsTM4AlNXdw0iJnK3o9RzbP8osczDGsgl+4pnkBVjcLXRkT4DX1bzpGGOrgiKCMz
2eD6u41AjdNMjDg0gzfuVTTOMwd/vykT8jiVnTodei9scmSW0/EbCgwmevJoqiLtW86aM30pZL9r
RITmZ4yJxRsQ2c14SkcEOI59i3z8hLDG11ZI/GTRZ+Mb4RJjTe8U1Ve8nVn5nX2wCqzfHyItzJ+Z
uJ8gxKy9miDKXtFJd8iOHGgN2qLglAV5lUizRXkP6cv3Iu8f/B5NRSyz5ENi4Jxwf+usfEW4b7w4
gcWa1EvmP/8jyMQthzKAZOtWqTZ9N9Hie8hRI/iCzvcWsHltKBjz0EMBDsAVWQxFgSkplaw1XK3N
infowKSPjTCzM61N/5/7s1o5EHP7iqKMRW5yk8y2dQAytWWoom2HR3Jr21WbKXiIEtpykCy1Jw2v
o42guXJNklvS3WQlaZwZiy+nT1olPXTH3BSF5nehDClvZeRgVQ8Wvmm2wIRrc/xzuMWByJL5WU2x
3p2wt3LOje2jqiYmvBF3Ts0t1dEXxXjGKMTh/uKufUd0MBEI4AVKcXRx8EP0UdEUpLzbj4P4ElOw
+VwKv/yYxOn0cn+olSuQLgsPBAPkFBCexRxrFYkT8MyqW46TIOko8e5u9V946uDZNSjaPsfv5Rc6
uOPrIyoDSzCafEwVGs71sTAhiNidV6tu3EhEd3pN+QBE6hfkke7N0ACgtEY121jXlf3jUPyh1ku3
nRi3mGxvF+gjS8bsvMrmokCN5DkF6Bftag1Tpgwc8vH+8q58STjhYkaI0DCkNHs9yxrtL6edUCnt
ET76ooqmfjMaEY69tPM2rvmV3Trj/OevSRCn1HU9lJLABUvRd0BbtBFIgDZVbzfvZJNJOiCNpu21
yrZf+gJ+0OvnCI9R1xFcIoky51X/I8CFJeUfnfzRrTwPx6AGKdQPZaJUaKg5abWBz1xbUDYrzdE5
WSYSXA9WSa2JQ1rqbpZ59icFAbcGvwcbye1Qlu/vT2xtRc35OgSOD0RkibOJcetrsH1RXel4VY3t
m9o9kopaBzwpO/9Io0s7QP5vN2BfK0mxg68kWQalYcZdpIZE1SkqKwMPA9xoussoE/8sPaTk9+Xo
gwZrEs34K/V060Pame2vrKY6dX/ia0GBOuUMlKcbyQ+5XmQMQKXZ16VOHbpCId2aVKc9GXli/pPE
lbiYuIsfAgB+bj3yOtsYfG36FGpAN83E0Ru8gq4N7ZBbvY4mWJAlh1HqfomWpVa+jx2AskbuxY+Y
Algu79TuAOM92XiMrW0x3rUILcziQVyj17OP6bkjtiZ0twr1DJ3bRuzCwjHOCioc/yI8QASeAfJk
BjepeaDGUSCRI3fTPkCuMbDbU0pv45IWWJrc/6ZrsY8hADnxcienXBwczcdeIpWR7mJMr/v7nrrJ
z6wHcLzDxKV/7PBlfv2QgIo4OVQYQR0jQXO9kL6ZF0iCVRMRqe9eWviRBww6canh/w7/FB7yZPfn
eHtgbeSrAOXOckizks/1gOiHIz/a1ZObqFr0uSw1xKw8Rd3FAvOmFGPEHRDEYSPu/r41rvNmPIh0
WjizpgM1kcVpGTSB2XPcjQh8+iJ3h25QH3vD9P7pIY+/T7wxeGr8GsHrsciscwOp5TnG2vg0do74
cX8BbrcuckkkDPTxobbd9FI7REzRglAo+aH1/0HAFv6WgQ98LrIy+3R/qNsYQf43g5e4THkPLRMH
ugF1itzhhHVLbX4I7dDDxHeWzTAqeQ6wF8I5IjIeA8xqD/dHvt3Jc+ZJcKChSoK0hJP7cKEtSmDo
XjRVmKHLECOCp0SVOe5btclOODE1r4ZnoJPMBU5Ch+wQedn1xrIjw+owJRxd1Unrc5dY1UFvFeeA
C8v0DZ+j8hRr8t39aa4tMGkuiS6bC3L0vNn/uFZxI1OHtkSEsKrD8GOSai+1Z+d/EQSVs9oHqIny
4ndtMuCNSLG2iYh7gIHBWfPwXEzWTzHmdIJYYK+KwlEzaP6jkoDZj5vY37jNf0ed5dlBw4lpgoIj
mV6c2Lppq6Q3sa7QwX/iut1HaMfHmAXalZe/qdOh3yXYyLqR1g8XqfrjXyHJ1geEVPE7bZL4WSul
f76/8Gv7i2YlFXrwV1z7i/OMjViETQFRJJwgEewCxCUxnshIomFImdklc0xE3e6PufaxSZ2ozkCE
Ax2tXX/sKMerKxr6ya2Lon9yJlX7GzPW5GLXevojw5vxEfCOdNXYeH11iMoydxAgTt7DVLSvR1Zz
xK+8EjFkyvvNm6FW8z09WeUTolfNQxX43kbcWNtdnF+Okwnilm7X9Xip1GQvQ9wnIYi2x2HgoiPV
w/1hsPON62D+UIvNRYRiNWmyE6WWBdw8xWd3NsBE93Zo3tGPMPiMTf/x1Z+O+sz8hqIORf67OC4l
Cn+jXUcjkrHpUO7xJJSXMkMNxzCL6CxULGTcOmwwD4XCoWzsm5Ubj/yMvJ+cmKfUEu1L5bbs4O6M
7uRPBeZYZXkxi1570+I89kh1vN0N6pC/PgCTRHCjz7Ak9s7iE5p0+c0wzGZ51BrLVsPARwPb56Po
zI92HGqn+wv8GyKw/I5gcslaEDYwuWuvt4yOPK0WY+Do0hyN9yg6xwfsKMfj1JvWu0Jv868qcs7u
iBHKYRA4Hx6qSlgwSr34Q9gWiNEjF2nsnZJH0MZPW9nNtNgJtBTtbbyX5nP9R5AmgaNtWTeja+VS
e4kdZbrIri3fA3LLvvmYvh3EiFZq3FfBZ0Bi+vcIHx+xg1OQH3G1DA8TpgBPDWHoLOKo39gdK0V+
iiW0qeZXr0GhfxHKoHwXk9S7we3NvEY3p+j7xA3R0PlSC12RR6lgg/pgoYPxvQfh7+9zPxNPCC6j
NbCxUitRlROIjsH8VJwxQ9crlUadMwQ5pX6zw4lyl5J1Hltkmx/n7vp0QKpFfxhxUztbWCCjYu5k
3yvg//lBHxDVL6WSPYOFNU6hLNKnuOrx2GtjxdzY2rePD/J+WKp0I2gJkJRf/8qwK2WUjWJwIy8f
ipM+GeGjNubpI9ek8xW9drRzcyTcWcpsLHaiGb2/7y/UyomeKQL0JcDUI7Kw+AUmSnwYQgoOV0j8
ePBxw37ArKD7aCU2fZquQU37gBmfvZHGrnwf6FQMOVMRAass7oGoKbWuaD2s+EBZYSkKXSf+GVS6
AjdaA/KAj7tMtY2n1spkaYerBlwq8GrwY66X2/RUHK/CXrjYCFXFV18Zg3NEk7M82RgAhDu/xgLq
Afua8dWVRKqHhG0qJQQxjtv1wMANDbyOMrQKnD6uXK+PhnGnxzjk7hpPmc4Y0uv5VrCY4+IijgEq
m2VaacmT8SwueSidGlzoGFH63ELSTvX6GAfBtnh0uvGbDu7oGIn2ZXDi7jSgpLKn39u+v7+7buMV
RQnYc9zzIE3Quruet6FHUx9QmXUBl2mfKA6ZUOVM1JnqDKHu+2OttK/Bsggy2Bl0QS93ceQDh1eO
mDgsk9bX+eOEacYbE7YpvTyvtOud0VZ19ZxO42jjP1iNBubv8Bj3OnUjG+jNIIKjCtllI5m/TQuA
gcjf5C2yXPQvr9egD/XJ8WBfYMLejiBrSjU4TVjibBzk2wN1Pcz8539cDU1fQCax9dYF7Wb7eJDa
7WNd4FyAZ0f9jxN1xvH+eq8NyNmldARigF7YYns1kdWaQxp3eM1BjbRzHIEwLYU1hc3hzgNoc74/
3to6ApifvywVBVTrrieInaYKFKHuXL2r/Od8qrMPmjls3f63EZlaBaoYOjpNJIzqYhmBzDl9lrYd
VgFlfbTjKLZ2DhYzLzSpqpfJdLyXMlb057zwU9fqhPFyf5YrJ4axEeUgV53ZAYtVpbYRGH3E+Iji
ZC7eWniKN3X9PE5jebg/1Hz4ruPD/6PuzJrjNtJ0/VcmfA8PkNgjpucCQC0kRUmkRFHSDUKSJexr
Aonl158HsvuMq1TBOp67Ex0dYZsSE0jk8i3vQtnLBOzBmUQQdU5+QLR6FCv0mQjbJvCtRZtrz3kl
3NvEMDDxpgmP00ct4u8kCcW1stuv4nxb0Y3aEC9Lq+qXTkCn4SeQiIEXzTCvCHH8iO/cSRZ3tT44
HSpHKNP+tEz8mGKNHMZWO34YuvFblQ7me5mt5a5o0xkhQeW+oj00PL48OZfWAaRbALMbjRQu+elq
a9LZwjKoUnSxx5ZiNopCj5rTpIdFa00Tm2jPhZijJvSKclN/h3i7fSUOvbTeCQlQQ+U8I2M6e4LY
q62493mCycZmNUjjCrhu7l1j/V7axpA6wfvDLYUtf3Y8FVjnKYGLXKRpunrqGr3ASRKn1eXgr2u3
V3SMb16e2osvRuXM+UnM+KVhn2fSwjGgZiNzRz/rs4hfmw75ysujXNpIiIAguMShAcHn7LiAtl03
Tcp5WJeDvhu02I2ySmH+1Wj/HLlD6QJ8OnUThOVI4k/XSpylnLapO0aa8vJDM01+5KR6uosTv70S
Nl16K3f7Tlu1mkHPFsXYGE2Zmf4YAShF0XUch51IBT7maXqtLnNpYbic65uYoqAMdT6Bw9B7rc35
brG73mROaR0HgQe60LHfhrZ45Zq89Gbwm9Gug5JLO+lsHdLYqNsRu6EohjiEpHfVH/q5SyLEoeP9
y0vjwsEndMJt0BWkKoSDp98L5JOZU1RT0eB6KMvGqx8mtZZHJbnCUSQ+6YJmgdOcivjKnr6QWyI+
xIkHAGkrQp3rUqcCUBMNoDGytFQ+1cXiZhGem25gZNRNjl3rG59Qk8bqWscibQnTiXIq+ahVb07q
eE6xmEfMyLjAjkkLCzF6eWoufIUNuEqZk6rupkpyOjXN4rWScGiKLAwNDmtXfmpx/0EW3Llyvl44
BE4GOvvcMiaZn1JglCuIgTlCIwRnEnOw5ZWS368hP8kozEaiBgBodCROX2jUB4iuGqtYrKt+8JXq
yYENbddbWh94eq2/1np8eV6exUuXG0xKh84AmRU0u7MVJmgLjKbEh3TMnbQJV23B59dccWP3plp8
1dpKR65CH8woX9pswtHFtB5qs20fUSxCeJqDYywIouLkLicBPbBj5ueXn/HSxFA137puHCjWubxO
gdugY7XIouSG5rwv8Vzdmdmo7ZLCp8iSz26EYbbzzw9l+EjA9jfYOcnmWSkH8XzsVd1YRR6L+Zin
zWcVZxQk5kSGL7/epT1OQRXAzdYzoB5x+t3jXK6QazTCCz+pPzmN+lgggXnI2qF+pQ0qvskMF1pE
Z10jKFzozxAOswGBOW4GJ+dk2tab4sFwtgsVCoGMKtk3r7PFTfxgaRb7kDVDGVaxPsFDMdrp2JdA
gyZZg2ulYX6NzHThEN/yLzo0oFs36OXpNGBcWSaqNPjKlSxvVC4pgKT68+D2y60zd/Lw8qxv189Z
SMlwZHrosvB5z4HZmDBZKofCFAkjVY9Y+MBXHqrW3tlTh9t6ls7ZXYL222uMkZs3mjdMV86vS+/r
Ufihk02fiNjk9H1XU88bjLKHyOgW/+CnOv7PNiImge/31Q7q9JWuyaXz0qNzS+ucGwW6z+l4RdWm
NKsZj4B03pUVTsaa0zf7wnbHK5nBpRUNb5a6L7B3/uEsysjrdSkqLFKjzBVTtpOejbsc1VCcuaQ8
kp4M39F0xplU5q7454fFRlncALygEn91YRFJU1QJY4+15uxHbdh8xTAFvvf4r11o1flwOzudt/vH
ywm0Dr1OzoythHD2NRuwCIsd47+bKjv+AGBvadCA16cgtzQqCbmok9ddttbOXgnNfLekPdr2Lz/C
hVkH/kEV2Nkacoh0n35gB4s+b9ViGbFYi72/lO/cVmFavYpxr7d+e4O0fhpJ7uwrW+nCygIOsWFa
OdxRADo7KuPM7f1pKIdIyzPvM46z1qFcREuDqh6v3MXi4kvCiOXmRzQYrtPpS9b66sWrjqvONLv2
1x5b4lu6UuLQq1LdrMOYRmnipKFrZPWHEaNDB/ID6IxVt3A4KrxYJRCU+ulGzbMZ1YksMU1bahec
U27Kj11rpjgi1c6bKV4zEzn1VX2uIG5PzOc63Y5lRr43wDsKS68R+yJ3umO6ZNecMy6+JSzSrfoH
YfUciOl5KUa1chpwm9Ka99o83ZZIrS2hDcIuNPy8d1CrmNd7iq7dlZTnwrEEXImEh6MJrPL5QhZ4
Fqa9K4dowIzqE8fnu85sEgnaFVCCnYqnlxftheCKEtjG5dgO/V+URcYu91LCxyFyZEvuDElxxGiw
viaTcmmJghvivSCvoYB2tkTdTsaqTrUh0rsR+4y6qDLs4Vq53LYenp0vv9OFq8UEQ7tdZWh30qE+
XaN4ueZ2qVbyOc1annrP6uuHdYhhj4+TNO8nqlALhkaDwrGSnHo3FRjwvfwIlyqMIB0EqstwO4mO
z/aJhqCDUqYBqdKwuxnZfsRhEYloZfzKWWtgLn1i9h+E2VjVvZsuYjP6VknYicH4pgbbfdXk1TUV
me0GP7tyCW3pBxGvA248P6BS6ZfogeFNDLZyelXlmFIz1LCvknrZZb0UaYBozjVZsgujwiHeQEs+
wRUNqdOvkYrCx1FS6yLVSucZenSHo2AXW+/0VlhLQNfEvyvSsfn28he4NKyFDi+0LzrlLPHTYXuv
VwBVkb5Wuaej5Ao76FXR0MEJfXxOdshHA9PgprqyfS+cHMgbbYLxFNINrqTTYZVrY/7Qrm1UI3eU
BpNllXurobQNEaBP2r0+1OPer+I+8h2sO15+558lx7MvDO6EcGprudpEAKej67XRF57QAOMX7LB7
05D4zSvTL78ulNIfc783i6CE4H0cF6t2AqOgsbD1GDoBwD3FRNZD+jYykPeuAxO2Qo+xJ/Zjwdpo
yfeXH/bCkfAzcdx64Hyg83jIsIt0av0JVau+FrgLW6WfLW8dEymOCmvGsb92LFwakMOcbiNZNQfs
2f0MfK3lkyCjpbuwZkIi6vKuL9vsFhGq5Br09MLyY4tRpNgWAgv/bB2Msye9lEs/iuPcfpa989S0
a3Xv4RYczZ1q91mXXIsDLlwdiMwR7/2sfLPsT7/+Qr/SKlq3i5ZGwwImL6WLV7heoi/rdNNz50//
ixI4bGQY5FvOsNUBTkfE+dhah6HqKWKlUwFtIl+HY+rN9HKLzEccbTW09N5NrKm6ndbO0vKg7oX4
8o9XEgRvlLBpd2+R9dlcZ3Qe4qrvusiowBUvbm8GWuJymqWY1u1fHuvSHFNrpxeO4AmB3tki8kuq
AZ2YuyjNe/WYGOXyVOgKyYfK8w712qZXqngX1hGESQwhEFsiGDgv8rsWdQ6gKCSHpdE9IOuHG+is
5+mMhOWQv+namDgPEcFrnJsLccEmUQO9kHAa0bGzO9QsjdwWkg5ZBghnl6IGERkeOfLLs3lhS6Ie
SemavoKJUOnZIZ3pfub6RSujshgb2OXWcptLNw9Tv+j++UTS9aKBQGS1jXn2QmuzDJUyxyHya7vr
gqQA2lU0iffIDHyHSuTuITYku5ff78Jq8bFvhJ1FmxGJs/P3I8NsKniKkelk9b1acLJdLTygq2UR
+ym+CpC7sFpQB9mUsv685c/G84oC8f6O8ZxxSH/UegVAeACp0Orm8rrL9eKhbsQ1MvCll6TnQLq3
RRXUz08PgbGs+x5x6yHq8LoZdly0+Xpktv07PZuSD0MloDu/PK+/MsJoQcA+g3gMXYpG6dmLQorM
SrUoqgeiRPNgclF62E9Uw6s8yKAr5lEndfPJyNy1uDEUtd19snTDAVJn9jWVP2WircYWX3t7dvtD
otv5dy+2+2VfYa9NeDD1efWwsjE30QgzfpvIOvkjHdoB7zek4F8ptXrPZeNVVbhIc3b39K7L5EoU
+cvnZEtwlYMsAm1ODXr7+d8atWRy82hnPW8JDuYh566KZrPXg7K11mNuq29Mw9PLM/vrkGDuqFJs
Cm9wUc5FUdIVMCSCsXbU5dJTd6ucZB7Yisw1oGTQr3utIOq5HYH2XAsUfzlyaKHSgCGT5Sqhm3Z2
jEukgaZlSexI5uhM7JLNzj6L+f5XNuX2e06CpG0cTlTSA7rtuF6czqr04qYUHcYzqJtMS7AgFx5i
LN3cIPp+1fnml83BYFBegChuRF7/XGEFsY7aHVFiBydamw8Fohav+t58O2ppvGuqkQvx5e93Ybwt
8twcVXH1oGJ7+nJOjzO0XDULVw0yTKKqdJ7/kJqxtPuqZA2/MzBTvyYY9EvQu+FxafCjdgBa9pfK
R9+1ur8kvR2t89o+93ouo7XNK/Qc2j5CvA1DMcwE7lrD9q687oVvSbBDc5hqBBX785iuwU94lFnu
RDLttCeVgFw75khnhCJpr1pP/gzazlbO9i0BdhBksUDPJleKsdRxfzcjAMplG8ghtV512JFPAfFH
/qB7XQKeQSSCdL0TiFrbaa69MRrbe8Q/pvohcALzA0ZEaASqzLqhPusxvSnyngDYHz3/Xi9SA5mK
OJ1vxxzWVCAGHfykGw9NHugaGnxhXYz5Z6cplk8vL51fy9H0PXSMtagCkDRTTjpdO1ZqE7rhiBa1
Saa/gjEgpsCfbbRQLByj+2CavdHekeq1d6Pdo5XpLnafB9qcuUNo4sdZHV9+ol+rTdsTbTR4qluk
ruetdV1aaU+5sol84G7Tjo9ayH1mJqu2Q4pR0PdYV7KTWoJPCHCDL79bZD5oRCaY5YVrrjsy7HFm
7wMdPHwdOEhwN6xS3dL3GWyEIsxknr+tO73Mgt50lk8Uwe02GJCkL3YNlibvF+GihFUWFj4Y2DEP
N9k6+RleArYBxweS/reX3/nXFY1wB4LpEFiRZKEyffoRlrKDeLXUbQT9zwkX/FyOfTWAelinaw2v
X88KiEh0dUiKaOj/QlrteughCYokkfD68VOqLAcel2PgxYOsX6CTFl7ZrRdXGM0usoUtVECQ5fTl
cKDDzR1YbCSGfNpxwwOaLfti5zUDpE5V95HWeXqQ5qu9W4FxHOsljsPUbbI/EWD/eeIsL386zX9r
2qXPUHc/+9f/ftN+r98N/ffvw/2X9r+2v/p//+h/n/4rf/Ov3xx9Gb6c/MuuHrJheRi/98vjd4yj
h3+7229/8v/1h//x/edveb+03//127dmrIfttyVZU//2149u/vjXb0zH35bS9vv/+uHrLxV/721T
fqn/+OUvfP8ih3/9JqzfNwgNEH4IXeZWE/ntP6bv208MfoJoLPGbwU+hVfCTuumH9F+/2dbvHn/y
J2BhUwXaHD0kugH8yPJ/xzIK1AWuZiTU/KHf/v3iPMeSoCx+9u//UY/V2waCvmTMrQb0Pwcr6PCt
+cl6J9MBZQ+Y6nRd6O5q9HqidBwg2nXdIZ6vD/vcSOo4wHTasAO9HaYNd2R5b+N4heeYCXuGTwNz
9B+lJD8fZbvJQCXTpdkaCqePgqbl1EkS+3As+2WnwBGFoh3zXSylvLIdTrf6r0OdhXeySbS2TtDP
rH1DHjpd9fQp0vQxxx8y/NtS+GvG/z7D2wSeTfDmpIp/sLWRWc47jaVrLIWsDD1MINccViWncMZX
NfJxjd3heDFCDpPgDokN7zTPjz+9PPylN/378GeTulqjzKkAoRqDltUbE3miqEpG9eiaw3xlUk8P
tT8nlR4bwo+gawj4z+5ohPyrKW5ZSqi/jWjsmw0HmldoAjqAb2iYCs3TtXTkNGj+c0xKqltpieQL
bfPTNWOj1W7ZKa+Xk4ClgdHgemObWMi6Q2N81BXtEhWP17Slf3Yhzj8qMR7x3tblo5d6OuySYH1V
jCgHogjWPHvGOL5KUii6O6kmJ9434NNNXM1rCNA2CrcRukGlftMvvac+w6mvnKOdkHvsKt3puwhB
UwIS4jbtnRxW7W0N+L59g61XgYTIgkHRW5cMxL2yMC+tjE3QlRotxMifR9zfUxwIXY0Cl2WErlWI
JcB2D8PoOXVEsM5x8fHlZQhB+td9gBHrZgiyzRhqsmdTtlrogyJ+EzZI2qlAIvzjB5WbZQ+NV6de
YI5pG0fKKrUSpwbhvnJt0OfB0NotVTRwwm6QaA2Cie0sCQgMMsJXhmY5bjS5g9uBWK7N4ahAsddR
1w8WUubrML+n3WjgvuKp5knN7lw9rZmVpaGfjFUW5gAqvIAimVLHOG67HwI2Jr1ow6vf1ikMocg2
alXbaG3B5VlMTyMebGHnHTXUAhoabNQTI33M6uxt37jIdbadNyEi0HdGGWp1sX6uoQyU+yq3hH2P
EisAAndItHe9rayvY2Wn7T4265XMq4gzB0fraYr0uM1oWKya981I9BrjiM7otUDiPfxobCTR3h1t
MOkGkXfA/4cR6e10GHdCTFoRzaNRfBz0zn87mlU8YMpktU/kcrp7PynVPNhFZ1eHpRkbN6jK1X3y
BwRWQtJ68cbtZfeJabITtMLE+Ad1dnfZj1aS9VG1xmUcSDexv09WitTMZKgYwYuylN8ca3Gfs2p0
PlKQmY2gaXPntrWH9ZsUOUK9eHGaH+2iXl/3+ZR8J4CcHlQDcT9Yu7j4XJhe40V9va5eIBNgOEMx
ixRrh9b+sIA5bQLVOMu7vK+bMWzXRn+3alqS7Mgn1TuvaL3H1VVMVKnEMgVz7g0W6g3lemxtRIfQ
7q3GMZh0bwXe4cnBoxTqdj7yPG7SBEyK+82p5zg/rIWW/Rhyy8gimtfoe8Ud/npTWfgqWhfdVW/s
RIrbLs+mNqi4Bh65Lt1y54hMuGPQuL61fpiREVUHR5st5zalLmzdZp4SsQzWalL5AU50/lTHvXA3
E1Q5BnU+FSpAXbF/kjhkm4ELuKc9blKU9o2FDHGzd5V0kIGiPTkEcZbboxnUDcANuuuWzMRrwNAr
avCGTOLA6gkBd33VzQ+JrtfI1nLJdEHLYWaGBgoBUN/mpvxmpkU274APk930KQo9gb+o4XM7ZWO3
1zRtRQuVnspyXORqs1UsN6cAM7jDk8kltoQ+QmBmuA5qQMsvWwt3R4wjv+DumBivOsu2gqktaitQ
az6VOOsJ7TWucrF9FGmHbm7vJA6c57XtHRo2rUB0VY3rvPeo2TlRZ8YsBVCvgDmCHBR2fWdPtp0/
NR1g3GDQFCoztbN2/mGBN73cx5ShtHvRA95/nol3FAKOnd3tsUmd5++xTPP5JplS/he47uSMIcnF
XH4VbDJIYFOJMhF20OMHidiaeiMGUaRvaJbbSLmwUe6sZEklJZFk1B9aUNHPtj7EXrA6S9MfQEVq
oT6wOtNQH9uqimpfxkaAsmc/vGYJ+M96u7TYv2EK4AdubVOvF0bsrzfz3A9ZqLk5K9iJ5zIy3dR6
VxsitQLwIyZaZ62v3yshtSSAfktvaMgW6kJN52vj0UlKm0jJ0DlBODQb23i24Qi/ddE5/2rY46o+
xlVLjoiCcBx3nxvH6dchbKYRReH7VKiOfFkYvV3dxWbcucfGyRwUd5UanLrBWLITrRHQ23KtN1WB
h4Id+bosE+zlkowy/U2sVTraUEkGOG20RzLpeXW5BWvbagOTu2S6h3ldVYfJalmEo6CpH8V5Mnrh
hC3X+w6tm/RY5cbcBqXuqSEc+WXQJN25eF5sfY0D6ideE2rD6AAgMcfk0MRzUd1bsi3EUS6DbN6N
9kKmXOe186EYHfXeUbX/SjP69J5raIXuWBixG6y2ldwBp8egqXBS9LPwepx1ybyuqn2SjRm/o2Sj
miDplB1Nq+GMiA5X9Zc4LbEOnjojWNA0fJRpK5/QtqYS6S/UeydPfYi1ZWQ7J3GEvuauF3LYTQhP
lmk3v87z8ktjxcAtuhiOeD3Bc5VDj96VLEEIpb7aW2JyAy1ORJQOGoJZSV+VwOeV0gN7NPQ7FDV2
XeEVO73tgnXKPyW5k0SWWZKxjelgH6lnZXut9/2PxehrAQTCB9VaIjtWpveq8P34Xu8HF0luLcr8
tAr6EWbdXOmf48lHcbmc+iePQD8gn5uOnparL7bKtYzDRHHjWspmFXhJSU1LUQUoynSPnMwxdrvn
bk0bDp129r5IlGb2qLxVR9Ks8abo4/KTP4v5ODWWOlQDR9Q8297BR7ZkAaeyLrvWmr/VfvNcFDHJ
dpPuFhNpUKDuxU/ESrt37Tm/z+e6pVttyrtCtqYOGDL+bE2WASMQsEgwem781fCnm9rUUE6txTdv
AhMdapXxuStWLRyWjHtb5sVhrHo9DZp80oM2bp7x1HCeKdq1703Ot5Bo0nvQgHvsKsRE6MKOP/K0
dXaan95J2X2bXZrHqisfmtq+8Sl0HDSRPwO1ezuh+ImfCfdxsc1VUaJomhTItaz9MvphrPc90uS1
uonTnvqHnd7KzHgvStMK68ZoQx+S7n6iAXPMrdi+XQpaaHXWmWGmAdsZiQKqAHyH/jHOzAFqWp8s
B6MW5uscAkIToNOUR72YijHolSgDVXSfrbpL39VCjdmGYe1slHiQkNq5Sfu2dBZnP3TgK4lZ32/I
/NdTZnO3iK5+g33QbZ/5x6oVbejJ5msKdTj341vRrxoabYa88YZmvW0S901mYYzjj/JVCjkhjF1f
C+16O0BQLllyUMPVqxbwyQ9iQu+ru+JGj2UPVQXMqkOwUutdvjrS4TcITC6A5bPv8Q23ag07j2bi
5uXifJUith4spRXvrKq4mQ0CAXsy32DH8V0f+TtDvYijLfNQNfqPCZgZ4djwptX0IVS1d1ACB9tW
q77FXt5H1uohkmBab9IpUR9nW2o31po+FGtHTNnleKoIkWmR3mrNw4pzWGD0cx05a7k3pdvvq9qN
Rg+ctyu73ejMdlCPKw576D5n2rAj7gOzak8iakpP7aBDPzRWn+xTt/qcSOW9M2vjtvDaKdR0VF1S
wK1+7N3HdhkMbvvF8pUIYk2+01R+M/hLKJP0I97G75cRqS3V9Xct3PWoTZMvVc5NRtHBCIYufl2V
2s5B4XVXyy6l2JtymBDfjCBaZEew3U2NF7qdoR9SqmmhGZceeclM13ipsp0vBX9YJVZ8SHLMSpn7
zPkIrg/M0LL8oECXRSnMbjlWa5j1X9vKtAOszpH6cbKwaduSzbl8Rh1/pF057lbNH15he8bJujT3
FqHvhP5s4gXlmkxP3pxlzm5YtP5Q9xsNWXemKZyaDqh/NfdazXL3B+JRfwAnMhAlfkzsBGn01EqX
r2LsqMnOw5I8MNe5hzBEzyk3autD5sTJuyWb6+d0ckQcuHbWMWtVgriMMFOvCNQk9O/ukBprAC8O
PBvtqbwLy8zRtnpmRXWeS5Opr9GfiIhEnPqGor3wAluz1/Gj37lrdtDxKvJv4FAPr3MU3K29EVvN
20Lv2xjTK988ot+e3gruWnK62NnKm72Yb/Si9I/ajLtxiKR3zsqBs+4Glp+aXxPDKcvQhuSa7XKk
/38wjaXLZVDrlNcX/49+8QwV9PFoTUGBugVVUDr76R6gnPvZH2dLBLJebHXTgrd9LSnoMI2aHr+n
kK02ESFXPHpLhoGHqRn5a31YZBH1KOZ8MabaWN/FFJwEi9qWWQhouqAGmdl5vGt70YH49zGRiwCo
EOMK/I6wvEFqRkbKb/UPJLnv2gpr5tBfPB5Mn7oS+cc6zVVAGss/K0v5RgDXJ/3Rxgal41FaCZxi
qbXDIWk6vQuwvcpuDFM1nxPTXHaTHYsPg28PYp+PmnyefBfs1LzUzJIrYNAHkw/JPmy9xHmVleag
QydVPf85rXtWunKlSxY3Vh8cd8k+ZEnFQjVE7b43vJlrDJSolyHiAeoaUkPcf5atzJmrpVqDLNao
F7QIyrxNl87Hv3OMU+4G2tYM7g7lZzfvPCdQtdEeDVEu480grO57TLX6czXV6gEEzPQZxGl3U47t
gsNnU3fmzi19+3noY+K9su7WQ4GqxkBYvbpz2E7UxQKR+84QZutofFVp5j9bsc95VKKQyrlbaAmC
KEvvPEkc8AjZWZgKQFE5PVpu1/xRqKriWEo6iPHj3C2vRoSH9NBae0ViMlp2t8MM1KoPGuyk7723
WJ/1Krbfm07VyqAB0ofJtrLbOCg8v6ceNWoTB9e8lC1bsZ7+cAgZMKyuN6L+4Cjj0Srd4SGJ7Sq7
lQzyWE4EBwElIE0dLHsouC4npwyHVI5wJ0xv/RpXdvOwaFBiws5Oyg9xI7pvqtTXNwUN/GbbZa3N
Wki69wBbB1JcJ0UEvht8HwCmNpUiSka55gFaYPjKD+uamAh22tZnB+E3lH5mkX3TJEYo3LhxZdGP
tiUtnXTIftTZbD6MJvCjwBpcKSNChPWjtzad5JpxAWvJQS31QYq2fJoJ32H71FX9hzaOVs5B3HeP
qpzJRCEvN23gcdImu7Ks9T+6mJ5wiNr35IZSJI61mxCJwyJ4weI2WNdpGcLVXpZXGf5AU9Tas/ap
VF5v4J+ltQ0WN9RVA+XNssDiV5uboCpKmNDDsJA+2XFPPySd0AVG5M0zMdITXBfplCcu9lOl/WhW
a+4FGrH8U7nQ4w0M6WHhtmIlbuBQgPn0MXX0uttp9MVu1KiWZL9gqwhAe3CMm8peEhSO03yY9yvA
luFQKOEv93iMDqASHZF/0Bq/cgM3t9IHlwDVCDR76pudTV+kjTosnArg7VWdUGrYciCtL9bvnilH
AMVNXBPNK6U9eqk+e4GOMAn97Lh3iz0yYNOTo/VOE25iehqhdN09GCsC20E2UTU9bpKm1UFPzPKh
H2ZcENZZ6vEOazeVsbDEViYuMHUN4KRynMdc4SRmar9W/oycWet4z3FmNxiMNtxQ+6SMAYRLIy6+
vFzdOsOcUoZEJAHPX9jAlCG3Qu9pcctpLAfpsiqNkDjWH1dEGm4qyj8VW6eZdnQ08+NAyTDfkSI3
r9tZS/YGLuHvhSy6e5ms6TVrk19qsTwQbG/URyjsbU390wfKfFsWRQHzTJjLJ5XlI4E52gnNmGQ7
AjH97csTcGE45Cmo+wrxU0NzqzX+DS5RJF3vjLOTRb5dFZGIF+Q0qS8cIf/8QD3ZPLw83C9VX3C9
yL9jiQGCCbDEWTPLglIgwJ5lEeqysfwiHQhZH6aqcPovQtUm3RoaabvVHpx/Xk2n7EJETA3FckGb
nr4nsJ6GGiJ9g4VzO/C4OoJlcPQDWIN/RpL5WdlGDUKgn4mCJgrBZy0K5eTFOm5Dzf2y7rvKLCIz
xxfDGJzpiN35NcDUhXLw9lK0oRGNwqPx7BO6sL50e6veC7fnFqcNfsde5/TVtPnK5/tlKPBtG0IX
wJLYZMjPhjLNye3TtGSoxHNCVyeQqW1SAhNt8P9Ft/E++9Y3svkxnLYWT1uU/x/2JOmv/Oe/W30X
epL9MCZfytOuJH/lz66k5vyONpEDz4FPvYFWthPiz7akZhq/g+yiKwDMgv2ls/L+aktaYutlskCQ
PBC0yDdBmL/akqb++wbMEHDgN7SNQzPz38/2V5Pspbbkto/+p7/CCDTFgR9s6mNYySK0cLrPiJjK
1dJzN0xk4b6mKZ09KBl3e08lgIbrrCmD1rLioKuL7F4fnfTd3+bqr+f5e9PurMGzbQTaseg70J8H
VcHJdvYA4DDqlFp2yJNqT5pE820YhcWo9XyjqK4GGJsRkluDRL+k0lySEuovWGYpIsuG8undbDvt
h2pxPsVZSxTSzeb0XiS5Wg9aC4l539furp6dax2xs47u9ujcQHTgmDf6Ysa5OEZHTZKeLwmj4yxz
dVz0zHD2MmtJHcA+uh/Bx4zl3p81WnJDvIrshnaVUdwts5Bx+PI8bvfeyXeE4gexlr4yN9F2rJxO
o1b4sgSzO4ezbZPUwyo0nKPTlA7eOk1B5aLgJAcQnmT+FBWpTjj08gP8lIw+eQJk2EC0gZBGURCG
6dkx2i2LhIBtTmhWI6W389W4icwsY4GmtZHmX+kV2HvImfiXxihpI2wklYqPaDoM+mFusY2/bYgg
lr3QcHQJS03Py105JVSecbjJ5J3Qp6m70gk/Y6DzDcEJQD+HRrARlDkrT+eNmnnhGAA1iJORlAhS
tdZJWM0+VnBmqagFd42fp7d6bCntbWUtvkXRZ2zmBKeXxokfC0p6cjfQTHN2GMCQ+2p5lw0frkzu
aU/v52Oy3GB4INZIJ+hcMcnzMyfT43UM2UnFTEbrje/0vin27ajrSaiLbsDCUYyNOOarJtLX7Tqn
+WFOWvIMoa/dvEPAxADVVXfeEGTSnMQVwSHzFOCwPeOGyYePhHoGHYhzdSOWuVj6RjSh39hJ/6bs
zBYHy3TYCofL5KyR3S4NCBgf4TV3qSBKOl5JSVaDwXqsx5b0KZly73Zt4vGrhOq/p9hZTHedXX7N
u1xrAmcu+kecrDovBGWpNDRPNWCAvTbF+m7p/cSiVJRX6g39hNg+gMJ34ieA5dOTS+UHhMW45SPO
WHnJtXUkzvcfxUeCUrBc5O8Aus4CJXctRb2MLv2XJG/zkL2SjEGl60TKk14l9BHiDmfDabLy3bQI
/Tn1lPmqh5VBK7Yhq4IWlQv3ymPRoD97LjQxUAok1LAA1xPMncXLHbbg/4e58+qN3Ej3/ieqBXO4
JZudlEdhwg0xGmkYizlU8dOfX3sXLzyyjwd7rl7AsLH2aqhuklVP/SMwmq4AmNvaP5nt2p8ohlDl
LgQJal5LS3Ka99Oima9qOZ2agmqIpFyxSOkpuCc/lpoSc1Hrye9qumkXsR/LYXiZjXl90nb4Bam5
farTYoXNlbOZXwzOfjIOg7oOp4bzaIOM37eau8JEIYG1f2rOQyCng20MJaKowHhql+aNQPEmtv36
uc4271YPQwEyonWZCJSsADarjNOehlzDJ+PGmR473173Q61/Lr0H3dE135RBUOfOgsq8WsUwpjhy
cbNbQ17vGLTkFW4pfhNhGPumn5AY8rjkb9UARx4tPb8vj6ofJKNxKSETRe/e4G4d9wQNZQxq83zW
Sn3aEEweMjwFx61T3SO+9kcwbTPCiWEca1VuN46qUd4HaVNhOeu7Q6e84LvoazMmRy2/SWVh7qwh
9b6xlJ5He3CIN/fCo26N7Og2VnOmsWsEIvQrMPwJSWoMLLHIXZ1Z7ufegz6ufPFIRHmIm3RqTrVJ
kZk5GXIvC3/Y9ZqIcn9a109daz2HaV/dWbhlyNPgFKwFMN1AkogommudCf/LQMnAN0xkSDqlUcJ5
GeW0GWd3xeh7Dr1qficEt3+TE+crNSYcNavDWKv6HvuvSvoglY9dPn0rrFDt6aN6t5XVj0nYKwop
VDWCXmrDu3SMDOWrMZgUkyt4TBcYJi1/jtPov/WcAe5DZ/Y+DyoN3smrbqYYoHKJvCkXt07pFYdu
vGHusBw5nzwUjkeCDFGsG82V4Y7gg8BNnDu5D8nFxgMW7tvhDn0FpDs5Og/rNK2nbBvSk41PoT2s
KK9vFxxzEVnOA8hhCIe8rO3JHgNvR2YjGcaLl7/YGpS22eyrMktXIJ3VOWdVLgKKwGrnMC95c8LN
WB833S2s+ujHn7t++bFU2TBz05rhOxEmw6u12hYP6Ops+6Cwmkd3AmKZgBM8aNsWdeZGLs/3sIFn
mHOR42VAkhAQVfZZYN6FKZEFgBUi9kvrmDDoyPTK9Z5mQlB3lEFB1M81fQNe5cwlb1LVjPtKef5w
ykdVHOYSRzwCjC+ZcO3HAFQsEYvuX1lYq+PqWP03XMD1fb+ADAcGhyxTl6QjeAUtGxKZRMUC+9SX
mRUp7XvAIwH2bmOzUMoKq7Ke3WJZo3zIWMs9xSsbQgCeZD9X17rqt5sM8Ay9CMX3Vl7c1K6A+86d
8Ni4nnFlLxT9FuhUD2SSvHbGNj+bFk8suYOWOq+FN+wXol1jKZ36XKfrPaz+12l2lr0yguEECJq7
MedHZJSWuX5tt6p4CBe0lIQKmg8B0olPUAHiZC1rs9MekNMg/fBIzsrwpIAv8Bv5lXNkqLnnfxUv
pdGUx8q/tKE2i/BP0KPZU+376nUBB/wyaUANWitwX0jMdbeaTp6jWU38TeVDDWashzezrcYCAKds
vk6VXo5aQBLxJeljigS/iqY6Bay2m6F+rjb1YNelvKPQTr+GWzahTJ1epeO+h31PklZni/wKK0T9
iPGrup2tcvmpqAhh9rXL9lo4WXhIS5Efx2DzjjTHc/vsaqUyDbatiVP2uWc5bm9DUcxfHDG1n8ii
W/Eg2sGZODEV59vlS1B8jz+IRSc7VcqcoliOKzu/MWWiSgC1zE3Hy+7h6ENm5lliYgUGjRWFijb6
qPuElo3mxaoC+65y8y1yfamubRoCjqaRV2cr7b6bU7o8IA8oz4CE6gCf7O89V1S3g/KMpFsHAMVm
GF/SpkuvYUitkw5Kjbxjme77eqzuxomrrfy/s2Sxi6i6SHeHRemE+pT6kI1IgJjA1s9F1Uy31UAx
w8Ejz83dp/VIdLauiv4uQIoRFQOp5ZF0s+zdIPtkiTqDdR8b6a03cpBYvSlMBDMU/wz3aqvfkRku
NzJomqSQ3nA/l4uMc8Rc8eiVJfy1fkH3QEl2O6VROyrvC1rkcA+eDEZX9UhR5jSl13Y0SltEFW0W
HKyWh2ywqht3QQZprtZwKilVoItT1uBzMFPFCVmQ8dJzMLtOW+FdA9z7cZ5i6wG8DKxDjf6HFozC
P1LeJn6gpHwvwtY6pYUVnJn4tYq8hb/hkgA+T80VI25TlHD4nAOGviM1Alp8r4bAeuqUKTa4NedN
jHZ4HeRyRv8yzctdMVv7C51bim5+HmVjHtzF8J46HEX7SXXzaata65sfyv0YEMoT59NmvrsdunFf
W8196mTDgSFUfVVzt93CR8y3hZuhUMqK8eR1kPNR39EU39SdurKLTd+hGO6PqFEvghPTilgB7CtC
yjL0ZN3nZQvDMxl5CMNwQrXXXeqQY5LXMDtBUV0VNaeujefkgO6pOTuNvRylWkQVpzUO38Ky3jvP
WSH8VszKl7UlWCRBYb0Knkg/9jCrk4F1WJVl7mXgtI+82fXVhr4Ndf1QZXHABB45qa2jXmxOoltX
vEyuNm4LOnq+Klv6RygBs0jsNA1jnSrw4aXiINTDfT0ZaTu89JlhfxGrYpX37XJ9xxTs33vNBrU6
Snx5jpraLOZtBltzHmVQQKeyCSl/Ch/TSg3f5qXOHheQwZ/r1lbvxCLlD0WRVntvEt4xGGEbIxQ4
GJo7+NwYgFedPG+C0u/yt8nbcGFULuH5qYGDrMC42w55dTNd7pnlEP8K1cJeVRVdcSxJc4qqklfE
1kb/2BbtyMnCYbpQpKgfSrWZMZwiPg57KbIHyyImgxerKt5QJlpX2OEA+jtcKj86o4D2spfJSaY1
BT1cOvGAsiNfdwKhFnxVqN0vaC1cLIOyelxsF7FDW2iXbyV4yy2MMTuklawADgxHpGhJu6fcYuSo
jdD+rBFn3AmkEsiYmhw0mher3oUhb/1+VtQ/yKVqPxF6RW1NaOi3uXVJwVFSD9Ye4tL/amVr4UeG
CXIdMf4Fzw4iFkyFdlim5ABzSRsLyLQPhVTqDB9QBi8uStK9Wc8hOybGYd72FTiTuJVukM665zge
gpIDRGfRoJAQPSxFp7XNE4oF/dhnqC+jFM2Pd4S31Pc8HVV2jTc8W/dl73nhbqUKzt1biIRknFlB
e5zHKXw281m+WfbUHRcOez+zHk8ys4WcbtS8ZfdyMyuMsvMM844YcGbdCeeLt8CDjJmb5ib357aJ
czN8I1YyWKLSXhh5Mr//ys6bX1PQZByNogyzuFQUUR5mw0n1zhgn9g2IK++QiqJjF7PxAJeh2Qta
QWcnribmmx07T/tV9pmvEtNv0mdvCEZSYYJt6+LGqgk3WzbT59kXXo9VMVzqt2m1g+e6H8WtWgf+
4PlCTvNntuJ7yrZF8jTCw4qYRz97qpSTfieahdhHbQt5QPSiWiJS+uB5LSiIP4Cr+l+baqjGWAl7
mg5mqMNhVzCWD7FR5D6xr0g6EPwwEXrfPBQfaAv9yUBM1o7VrZhzyG8t3AbKGFVksPcgXz4phm1m
EjLVUIYIIpR2aw9dEnWFlV/X7SJul9YlVuSyXdexXot1PVdpEzybva1clI6ha15BbnUiJjM7LL81
CHCveZUbcTYMMU8HxoN5O5TEF5BQwGUoGcqHob5a820qY4SqtGXNQ2q8BGOFDgHyDQq5zgTPq9Wg
OmZ27902xkJKiBth0SgY6RDyiyvbkP4LopOp3AnFHU2CbnbXvd8Tzxg1q8wHkgWnkKkc69CD05nF
rSajPPFCAg3p/TQQInaVqyMXvcqNwPD/NR+UULt0DuyEFjjvU7upM2E43n1vpNa5s0rx3cpNPF2T
s/GFlXU5igs/JKIWTeBhgdx9hGlja5AeoSjm4ISfsR64UdB6vUxapYerec7s74rF+7atu+VnCBbp
8BqJFkWjM7Hk5YMzRqWUnDlnxDjdofKmebo0aUPgEruvScMvQar2ylm6JhajaARiDleOyT/jMn/k
cv8Z9PIJ6+ZQgUUXvzVI7geaoocfG5fUHCO/79DkbDmnnyJD4FOVdIqGsoSJq5FpICMl++77UhLJ
FU8rtgu2aCucYr+esumupfrVSXAdZpIaYegUiHkL3clWTPPX2VK1F4tqlVeGzlCnT/mywiTz+DuR
J5BQxovR1+e1rh1xYGkJNSe1mUgEI9/CKeonlCuXeaFy4wKD5G8dTx/BKVy7QNuAjjx37sUE/iuG
1jeF3xqcoUnQKLMfjhFKktLTsX3XK/I4fpU1NuzOfEC4z8DPhl5FFa1WUzy5lXmDRqq8M+sC9y3l
t+o3dV5/AWn55cg5vET6YblxnY+/nIFMfOp6pr5R9uVzlpIKHQ3GFqJBlj1N52tGSGntEIGeTFtJ
/6RfU+oQC6fnbPbPT8uv3N0FXoRmwuB3sfqBen/MYM06y0KrcQlS0Bo6dxmuJIqSJPPsab9V5e/S
9H8lf/59ORtjoUeGFQzQx/ARB23sWhSGjFLtfJ+E6l4mb9zidvLC37Cyf3slekIupbNYjv0LOPYn
UlJmrSjbTEtwkzCPCx0a517ma0wumnP64zv8r0xtT63kr3/kmP5XJuoXC9z/J563yzP7v/NLpx/v
fzG9XX7iP/SSaf+L7BWIG5L8SbnC1/X/6CUMcfBKZDtgmzFoor+Af//hlzz/XyZ9N4D1Bj/1b0fc
f/glz/4XrBIR5vwMACkv9H/DL33AH5Ew4dKGwiKQAkQL6vrXR0MPaIvTuV0Sv83vhrbNEl326tAj
wtgRd1bHuI1/5zn78J5xzUvU5UXBDydP3uUHJmL2gPJTJsxk8Mfi+7IqRrXVfMATs9wvCIB+48b6
8PT/cTmHF+3Cv5B7+DGFaUKg3lY2uFeDK+EwOl0XDdZW74yy836D5/7tpTD1YM/manRh/fptpkA9
BqaTMclMQRuqH+Zu5Mw6DSODWJzkT4/Z31BzH6jBf38uMrxwfF1WrI9f4yiH1pRmOyatPVS3uT3M
B6Zs+1vPgfkRwtrbDfUlgc/y5uEGBt/5zfX/7jaSwUezG21Qf21lWgDPPUWTJQtkIK869EgRGsTh
ui/97Bz4Mv+/XA8Cw4BVJWvn4+cN05UFWtok4qLg/xRsfX/jKXu5MtYguArr35UH/e3H4zI0YVBz
+Jf2jV7OIVHmzpB0vvB3oaj73QRoG488asc1DOrjP9/Ov7sermRaTaArefMv//1Pi/RIsi5lH3pI
dKAQJWeeeW+sdXgjray/Wy27+y9fCwfampAw79L2yqwVfHjzazeYN4dTa9JwbryvMIbscQoh3Oma
4us/f7QPnmsXPfav1/rA4oXW6pWN3Q8Jh5zxVKGgi5G+M/VXRUNOUjbfZpl1r4BLHgJUh7fdqsBW
ujS0/g8fmgcWPTA+X7b4D6PQWuqlljW/iGYI2mlfrC2IZ3G1zP36+psP/YFvu3xoNEBkB7Pqu6yz
Hz40ospt7RDXJtWqvIOBTDtyN1M9TrqtqfEgWjtyRqxnoOQwPKYmG1AxLv5mwPq4SjDOkSpsUA+B
mf/iOPz1serMKux1T9qcfCkSAHsrnr+Iw0wn1uM/f94PDDeWRhPNAzMwLwtJ9h+L4fqhttEohHlS
FEu5s4rCvetgkzlP+gIfQZj5p6DK7WTBArT95rb+zbV5yODPmG992O0PO8oCElWIdgCiqReOVaj8
jps7K+CyrIr7zHxbOZhAMiA0+OcP/ZdvF7soxDR7tXGJ//ioFZprmu/6Ma8TjosDxY7MsWTUl2fd
a2NXBCODdosKtF8ab2dnaf+bNeOvL9bFN4+wjbgG1uC/2G/7sArNEkgJ9tjd9lZmbxH2JSe28Y6Z
2FlIUghsDq6wNVNwpHZrvC5ROUZm3v6OYv3rPSAeCBEIGxJ6GGpGf33QxropjHzqu0SNXQ9KVr5h
irBjIJDmQCp+u+tD2shX0xj2/3wP/v7CaFSQdAaECLi/XrgrZlTjiO8TrzTlPgzbMKlE3Rw2w25u
M/CPZ6WXi+rydw3olz/4T4dLnniHIwMioMuMZrDj/3phQ6emWeigTXCtkbiryLcxAokctxiM3ySH
/c1nRMvC+4vgiM0v+LhueQKobyBPuIG7u17z0N3jG0blLkM/VqNlflqDMXi8lC/+5gn/65UvvYtM
iVDnl3DWyxvwp23JXlcfqekqExt9LMoQ0X7NjOql0459TB2/S6a2e8vTJnz457v6cTt04E4Dk7tJ
oQgn14+v9Gr1oibwMUvcfvDjcg3MxNhc+yrQ9oOZheL0z5f7Qwz0681k071k/LMxIKkMPzy+RSus
kLwpgbbQ3L4vBTww8X1gsz4NXMdApcN1Ki5+g24p8+tsC4sbXwj7dZqDIemLP9T92jmBm49PArfY
EdJ1/c29YIz8y+1ACcZ5+Y8xiMHvYyaeH5AvnZEBg71ONTI23GXYvpkE39Q/qRuS/a0fto26lqoQ
xlUGV2knZYq56LC4uV0fOqrkkZ2sStWPY9Fug3vxTxgO1u3UKr7NKXKVW2QKjvmYgmWGsTNACcV4
0Vz7XKkmH7npfeN+WyzdNkcjq7Zqp0c9iCkq4ciNRPp1up2D3JYEfJLvtWIw7cZpL8q6lrc2gOJ3
nDgSt9k05tlN5yxkFKUtHtq4ygoyBEsxTa+50Gq87wQh+FHDo1ZcJDTbp8xWcxXnyuY+0JFXOYmy
aywfgBkUHdl5jTaoZUjbk2ahjacZkvG96loFodnoLzpTzRAHemjceF7C7JmDilHEPjHlu3bp1iAe
0lA09xsqqfkk8j40dl0tvYXVtRPXPS9htheTpJ/KWexun7sDXXxhHupTn5Ugp7SEjfNhI0v3yywd
A2OOD087bG76DdyuX87ZIJSMFjX4typA+7xbOZNgMyL2DZAsTImqEhDjHRYfquV2TtqYYVThDIHs
K6wKxczFaozRefzeIBQwE8cX0wtm+tEClZVYLASKFXUqx1J9V3RQ3eJt99b9KqD47pZF9aQN0fk4
74uCGtNYmx2WBOZ3caqnwr02t36K6Nke+tgKSv+2wdP400ZJDuc+oJI8aQ//acznLrqYQNktO6aw
5ifsgFtzDTqd692MeK0/55khEkPS+XgYXHdC5U2rBMmbViGd2J20hywozbxbzCD8C2+Y+mLXUQ1X
JsCJpM3htYN97vM8IKTQU351Jr0qM2MejHHPpmunSbnlfXawJWEaO5NwCEyho16vlJPNeSIgxaeT
By+20HvcOwUOVrOdT6GJs3dv6S59D0OxwisaEPVlWA0roJzIQvQb2/KENEqn0DIdA7FcMWqTQStS
uUs9Ui4IYrKKxBkms9nlrCbN3hnt6sluMlKahmFKM/L40mlvAw+2n6y5FDViZRSPD8Zqj4nlVuoC
FW6FPEirnII7XITBcrI5y92ua2pnVz3d64/KswUFu23Y+omhjTR47KZmuEY5hokmJJCIKwyrDnZT
ucxmbEqdNVGTFzZVNNpcDwaQZnuYXSe9J+BolEf27bIluK/EM2D0Yz+gCOoI/WrYduAHVUlTJ+kc
5bNJ0gBgdlBm0ZYbhOzZYUqIgkqbgUHC86girmvbjr3Omo2ozHT76mUjewTToXDwIIS62DcIVpb7
3ExL48HKa9mjANP1g4MxRBzs1uj2Fq58mdQF1BRfhzGH93jDSWvgAAI7042F3d2s8PuPbWeZ1Tmk
8O8anUw+JJaumh+qglaIJzpy050btCnaKGWClTMxlXFYmD7/urJov8ZYY5ZR5faziNPUVi22dDnr
RLa1iyGvXxeBosDL3soJKV6SbZTqidppQ2oSwvy4gJeF0bQFBgxoGdPVUdzn+XDxpKZuTliDyyEm
lw4BZEaNfDuesXEPn8H/AfqnbmyW/VJRbRcFPZa7uxkYv0jwZHf5uZJrN52QyzQWN9oP/b1uMNzC
KNXrund1Z9IzLUP3dqaRjJTXpXLw87PYtAcCCHzvk+P2LpVHNab7WGs3eMeFns4RJaawyCTupnbk
DcogCWKEqIIX2h4xUKGC9BoTl0sF8h6p1YdK7gdiIbA8+WaDgw5zatT5NPucrLIs72jzbGoIhzCz
7+Cc5hffGHzjmBnz+hCi03rCdOR9kY0MLxzlONLhymNzrExKyQDSUxjVXFXdRRM1OwU5JbbTJ56v
UFFo1WzebpHCVHEKC7ex2ayoyTxdNM8VripiwdOmvPeGsiG3rs/1HCFP8zmX94F8VG0ArqmJDHv0
myb7MYZL18WMZeBX3kDYVaWZ4k6tN7aajLuQXtUmg3s8bPO0jCcowWC/trm/Ej5fzOxBQZG9y6zq
yWMMjCI7INwkGATtzLSzVrOyWRjJA4t8mS5bLDFDzlFX64Mi0fDszWmzAfWk02OnSH8jk0Ss5Fc6
VhfpErEDy4DKtoNOCeLA7+yLL8O4bT8baasyMUug++O8pagXxtmCDGhyEl8gQsnbBciRGNsLj2Up
s7byZgsHSAYLk9m7mbvTg+yk7k44hLvkwomwj5od2LJTlvjJcmFYZ2ezHSIKKmjonW2nQb9PS+D2
aEUHpmKmI3aiuWn1Eq8KHnAXrGSz4A20cRk6ckEblBVMGrwf2npd83q8Nohzf3VzclTwxzUh5PZS
93vdDcgXVStJPqjCYsPUuYgOe6xBjAxZF1u7q4Tv3fUWbu0obL2FQD+jCnL+o+5gHdIVa7TMxzNC
sreMsA87sf3WvyX7dXyaKHH8Pmc1xnE3xxW64akns54N/tVdUFrFArncDbsg1YvVov1X7IeYksPe
7IJYzVaRAXvXzhZd6klUpLagMq4LbOFjUuphvCHyZHuCI+2/1nq6KBi2MRgetb+m4aFDV0viYGZm
uOFwbBzEHJj5sxy26q7d2hoLuGNtI2KzGnPnIurqh24dfSLiY/aSlLB1eVjajEA/HmtnV5eG60bT
eAFBNlKbdoO3VD8I6+5l1JlznkXoQ6r13C7qMmfajD70+kF2rsxtVxrRY32Sjhrr/bqF1dmYTPV1
7fCAd5TEkxbiKIaFmhsud51uGkE+RpA9Z8pf9pbD4pKseWq+p5OxarKIpg7Cv2b5xZbs5kdyZEzA
ILIoSP6AVvXjrvF1vWNiCs5tIyYj3shLe+icmrs1BiaCJZIMBvOGQolx3OP4DPhYgx1mCT3k5UzK
ntmghSShh7Imx7a7K0E2fMEiu1jfW7eqqQdXitWr9obGOfYW9bdYskOyH6xt0fnemrNOn/usDl9W
nIcYxpEhZ45Nxrxb4PPLgYvsSdj8iXDG7kWUYqripXEKAheyoc0qEDzSDyK0DuoZ43mbOEsRPDUw
yEhw+lTDDPf++jZ4cylxcOfWU0PswBNpF2OLZbmWn7euXbs3A0D2EDrTZu9DorHlTZN6JcLzcM2I
fKwtVTHSZv10PW55eT1Po9vdLe7Qn8s0IHe98ymPQ+va2etpC1aAoRBpxXET0quJnwKvIcDHVlOk
3cVDjnuRIMae33GwFyTDZXGlinrY5+kk5O2wGEu+D8SYb/Hqjct87GgvwmYx1lV+1Bla4Uj1jiNP
dRdsqBXkelG76mX9Ss4kcSDqYhW+YuSdkJUMIS552p+DLd6sYPoeaunz+tOcIVFn1fWVxXltPCCi
lEw2QZodCeuz/d02dpf6N5XbR7Ei5MQZMBLCUJnm+Crs2fzRTRndEjpLvZjcysHerXNDk92SOxJJ
CBTIk1EWBbQrgUYirok13aINx0YW8z6jbFb+LAnB6Ndb0ZMjGKGO4oH1w34l58zZ+PVyKw/5A41t
ZPWpmHJjC3fzgv00paev7rryoexR4hLuYDZHa2RjPHY04SxIJUOuSXpC8DYVjq95PLX6IXJnHpl1
e1Y+Eq0mvP+dLhUNmivsu5mjwTwS8ill1C/CIEe19mlrWXGqkRjol/Y3G1HX96UCizmMmpL7CD1K
c1PUaTgkqvMLO2oXu/5cgms0u6kaeEOLYPaxt2WrdRo6G+NvRXVeyjhpOn0EMDA70YRKUhGB1Pfh
XowUtMVWWeWSKU71DYMwMamnACHHwRhD9AG2U7nTnQ5QMcVONxWXPKVRMIWsK1M2tXnZDnqh04nW
wiByeWqrzwt7l9qRF+ZHs6NQvQmzg65WYVnM0VgxZ55VbSxOYjHqrVHH9Bot9EPfo07znzKyZM7+
RILBvlpTTneeodZ967jCQP4/MENaXjEbDGdicnbCVVS5hUN9bMRIzNmMFOOlApPAZ+t3sxWXuLyX
A6JylxvK18qDib4MWJGcXy/pMmt5K1fQv7MjmtG4KguiE9+CYNJH3PbtnJR10bwGdFc7ewq85Q/y
IhRvijPP7BWNb3e7aoWCixzBTkffptlU0ej4tYPDZNoOfjhNyD74nsShyTNTxqpRJa3fc41mYZ3a
k9AeAVuLL8UPvtPlIrFs0N8OHQfeqKmX8KyRTXziFDuzgZOTFZmOx1tmCkuVdwJ982mwZEjkQp9t
uCmIJ2AotcVKtpq/rUldqvZTtXQTZ9fVJerKnbkfyH9HhIO+dLY71EnOyOprrM9LyZzAj+uw5Fda
5nsEw+mL8Gp3wBwAihm1SIkeZsdI/bjp2TGTYuvtjR4kQi+zXKXyegYxsONLsclzJY2CxyRzWP7A
V6nlnkj4Ikes5nSGr8sfjiGpA0gL1omRLqd+UfIKNkwsJhI3xXjuBftxYssZONLhpq+tuogRO+SP
ruwZGQIo8OeaYi7yZLI2SGY9Ygxz0hGviO7FSD6MG4anoGCBJOrc6FG8qkLtMXUP+zlTJK8barLc
xLQVQj0XUXAVw4gRHIsFwaftK68IKpfe2PNeOeR95GFjvmLSzdd9n1v+YzAuzXXhTFo+GDIP0GOR
kcWER3q1iiwzmCzCqAp2PRssJLuDF/KenHmjxUVQoEP+0uw7LGwWsewMBdJPPAFwcSVkrVtyguYU
rVot8jUh/n9A0rpM3W0e+rM+daR9ZXsIL766YvQaHvmGeNorq0cIdmDR35a4aZCRHCTFjCGaIjKK
+EbT9JE6tepyQG1JJGOzckZM5Fs33M2eGIv3uigzt+JBYa3ezXwq+BbL5rA1S42LAIayCk8Xnk6j
Ny1LfXS3acBIXjpGn9SW6W6XOIpAgnt1wRMNcaTjkJJjEnKCeuclMKoVcR4V7ae0bS5+DMVAF6u1
UN82qxNHDGWsSF5Wsich5J3fnWrcrjMxbywjjlus18Xm5WY85tYlrK5qR3NXMHao69Yy0VcB1FMV
a5gjBHQbsAzvxqxNxakLrHJO7GrpH1JDjXNMdVE23jWCHTxy7dkubomNysM9CTekP3U4djKsSxnU
JDXYYb+vmY2XndeGFJluYqAPDPW0ZDRzMnu/IEzqd8JW8id+Mf+mC63N2lP7zC0xBidjx196b+dx
xCJgMwMXjm2cJWidM3v86oOBBUlQmWyEvJqLubMx91hnnW79t2CjY+KsnFx4z2qTs8vR2zLPF1Vg
EJdwxQ++trP8UeUOamt3ppNih0ZlqqMmwMx2HXrK+tHKAacnS3E54MYk6SpSZp3ZMT+Dm2dyi9KM
VctmHoWroG2A3Upy+p0u6TAj0YbPBhOYiJ1mGfIdIbkdr0uF5yCh1izIDySrk2hR0F/SoJwWKxkX
0hADeX/EfiQV9pmRo8VgZce1qoKL0lzB5dn86K4s1/kGLIEkElaQtSDn1HXVzuwapFZ4raRFHhzR
eBGMW/Ede+V8mzPU8qK2NlUUFzgti0A3sFbkcqg3FDhb9mLKgrN6aip1PdRZ5cWdkfvXG1L5Ki6J
GfhZsPK+yskLngcxKieWfVrwCUjpYhoMuuGRS7r6vIV9+2K3SOMi+srTtxwbHImIIeL/Y85Jkh1l
dEkLISjPv2NC3PTRWwqp7sdhy1QER9h1u9KRBGsgHBxYe7Zg8FmXp/G2JJlojeXcDq/0zflFLJnM
3oWu/Veypto7ZxuJRC3UpeR+bLwJp1AN6nLVAtzkiZ277nWZwfUeJ8/ailPfEyQzsOV8dsiQzfF4
rdXz6BeEa/imsm67vgEiIxSFLlbD4QdPGxbMQ9v1mbfP6748Om5mQR+DlU2RvTk/oOsOHdsNIrTs
IqMusT8ixUQFHbUDg32EL3C799bSOelSV292j/yUnUGYrywfM2Ef2Ce845hqP4g8nwGCrvmg4nnn
OJYniBqZRoCGLjnm0D9v2ShSFXNqrpoYhMxI3NEGsfkf9s5jSXIsS7L/0nukgJPFbECNujlnG4iT
cHDywIGvn2NZZDKzpaanZjUj0puSkorycAszGPCuXtWjvbXxQeM5lN57RkMGZsfmP62105sjbZRC
dnWZFlpibxyiSOy0PfUZ2qYxnvaSTng3JYowZm3uy1q5ICdqFGUYWYXWgPY49UFLFzyjK219uPYy
a3gFFCBNnqTxNA4nZZI/R4KmuYuEyTLKwBHykJt6YR9Jfsw29tmhxSyclzNXrMMgeTQNWw4TMdZs
AoYEMomcWBTAd9rv31lUtINabaBKuBbsXdMQv3NhfBSXUtsWzjHN0DVoY70aR6ot1VqY5s4oMZWZ
TFETcvE7t7qivl4PyU1ROMkvS0pShUNvn7cBOnTORyascY5a9j2yC74pW7xR31bAImKVGvboFV+Y
iRPGGLDZJjbAx+g1o1SJHeZW5imtreIyENMAdqigIKVkxBZiQr6zOm8VU/MmZYB3QjOe5vvaqqYV
k8xmYsZLbKX2LIob9grdSmgOwqyqXdGj4/Ebeu5DRV20z4nM7mkPrauVIE7V5L4rymU49iBj6iH9
dwb2/ATQVKA7TUHRqJKuWYQSwuTOnUIhEaMD/IQ5jc3So3FLMLjUbaKxBqBQKOKiGy4y+jc8qtJh
NMwUETpwO2xmkpa+2hVLJ8ot+BoHRFwCpBSBt7pJ2zFFiqJW8Bkth+WVLRMvSbcYXUO28vm11wVK
g2qmL6MzkngzcnMiG8kcQi+PJuU1oLWeZtgO1TjGs71OKJJJq33n3LAQlSzyNvGWa42L9VREc9GJ
J94dCHaaVEIeY1UE4HLahqPVcAQCwlobETeEa0Zz3hbgrRXtkb7dbFJJEmVt06DEocqjtDW7mCWL
ajU7ThYyR4tNjAoZ7Rblveb4zERj5zbxoGRjm69slWJ57B2n8TQU2YrVnoBDuJaK0Yfc6KfmJDfc
1CNCSI6zWya54lSTDDZ8XHpdhlBVWvGGnlswAW00Gfogs8SOBis0ZRJw5RRJQsWTna9ptTOMxNql
2HAU12L8eyuumB8vluT+jtY0oznmpZycee+Hxc+xclxio9Eg7/JQiL2WXDvnlySv0Z/7WD9lK6RH
1zQypi/IUVkRoHKRURporSekyc7bcYVaQRYr5QYEaJYkxb2TVClTSGnPH2nWVAYJ1tiS3HLWpucl
s6XN37Z+4ynLNshvB7t7lZKGcXtFd4iDhL1j7dtU5PV+2hNVdoF8ZYi8OMzfwVIrjENTjxV/yGEq
uY2zqV/q1NKKTWjG/jILoT7qG9FL96r1jjRtLA4ZnEQtKPdJtV9W35WTt9ajeDE7zY5MYSMlOrEk
sd+wqpVeKc5vWZilpIIDNsjagqNofsVbMH0u84xOEmdx40s99LCoEtvKdqSNuTvHSCAaILmS+X90
ytIMmrpJi2CQ2HBFDTnEQ2FaeIidZBP2rupX495hMrrWEI1mfwts1iGtmvXJHZCv5WEtZaEErZ42
WbTSaqKeOf0xsZQIcvFR15opvs/YT1CMVafy/CMITZQdH6XVW0+sWxzDL1f2j1Ej+L4eWdjl6Z1a
WZV2My7LtF7sPG+de7qeCuukF2Y2vBuFQ/dfoeSoy6wm+1sK+CqoSLrSmv+Vvek/7Y9hseFEAMFO
Pzw1O3+xN+n0/ZoMjYuvkX3eL4NmXuRFdQJuclpIGG/4Lywo1/3wn/bH2C9gxuD0AeYCqOYvPpti
zbo0j4F0ESDhBs06wdeJcO9MvcyRjtLJwycyRL9vrf8tt+2/tNL+qUzi/7eiCXY/f1jg/yeoy31T
fdQZNui/tVZcqyl+/4m/N004v0HTAW6sqVfvrXI1PP8N6aLKv6lQGvCc29xBWTPglf8H0sXmj3S8
d5hSEZC4BfwT6aJrv5lXCgosd5NTzdU29m8gXYBO/elawRXGa7iyGK62Bhkf51+uFbuRiKXSu+K1
Md/VIyxF6kjaFqlnZ0qSud1OdGiSryI0nVT30mY4yRG0ZtEQ2UqrHk/iNjaF8g2+ulOiWaKdZz8o
E+c25IuqCpwki1GiGL9iv+xkoguN3RvOBwy7DBpKmSjiYm1aqpxWedmk3ZBXS0kCKelY5RRlPEpn
pgvdSVy2+E1zMgrCgh4xAmVHX3piEoBvGsXai1kdHuxxto6Fbtq32pj12z4bC/2Fcg+p9Re61EGs
JXN1IesIP3G8Cusk9Gqml0+g6MoIxlnjsHCKLTawnAk0ZZGfZDJj8Y2w5bWNOIvZNUOYs/Zua6xE
MvJUVq745bR+09MqNkO1ZLO9q20uBrCsThkHqzmwSNhGbSh81qUghnOIthDGldosPFuywY5V5pxI
YZJYDUWpfT8n55JU6ZlVDKH5AlE67EQ/n+RyblQyd9P1oSPs7H0YtuF+NWHwuWvWLwrfdQ53a5eb
dlBBNtBDPeeJ4hN7U1bIpMkEeJbiiak862ozvwKEb02iFJ2VBWXSZcpVz9F6N4Gv9ytbh/W5SG0/
iVFe/S7rdX5tYt6VS9ecSOxYJG0GMwFHgTT6XVd6AXs3lu4rmFWrX+p9/wGcvoTxkVSew7fglJL0
eVnhI1uC3YUB9pZza6wSLYL9ccylXmg+QLzyKWWuRpKwy/MipIF4HK6zgwLA+BNb2UpNB9jHqdLK
L9moiQYJ1n3QDtipXXjqKBx+15mSCUUZjaOcL/k7Bk+uGgstBa5jtbX8c+bF/kkIrsquLCWLcNWO
w1JkSBYTvrap/QO4Yc75HUu8CIshGo4otJr3huv0vEnLBMqBjXSCyS4f0X1zSoXCET8PIW61mDMo
SckabKJNVVfWB0l4NTnRXXedZLxSrYZ7IpzIuUpmNy/jIDYgolmxPekkfpgdMiUzSCpPBfKyZdY3
TSZdX+qCUza006l7rEWWfdtqZgxeoeXTy5xmtPsOrbY+jr1pccIEHaG4sxCDtFuzwajcHkTxNzWk
6VOn4AwBCbeoTRQv6YhKPa/tD3o+ohRtvPldTRBpcBN4oHcstHIryMnUkZ/tzVLm7Z3KN/TFoneJ
f/EB0LGrHKsh7zGesGz+BiI5rKchRZtxnUwz75S8SJ7I3uhIf2YeRyn0O5JyQ6y94iNhkQjJWpoC
Ga/EpQSQg2A0VMZPlUoJ+ICRP+OYZS2wnqxpPiWWrj1mZd7cdyPqjKtbvbovamzZJDr1/kW66hUn
S4wrhyldRwCsY+dMoInoW9mLHL5tNXZyoAvW2J5emfKFDQhH1XwowP7TV9COB1XoS+FaoE6/21ma
fyHkbeW+HhiPbo1WVAVtrvjuAgdso/jcYoPruDfU+j3hNZCTNkdtOxFblWJvAayLX0Srii8an/Ql
7JSWNqsxk6ynYZkqy1NJ541uDli3YkZSCvxA0hr7QzVWL4ujTRB7AEp+dfVa39osTXK3NASONM4d
GqCcEdcbyriQ+OUxgbeVqfGRCRE9DEu6XIZSrKY/Kj4tLMB0JLyaSTL0B3Kd4DoExSinOmkWO2wN
ZYPgav5u48QFbIcD3Nne7XsNkI6dz3xS0BvsJ02VqG5LQBWj9ikTUw7fWAcb0qTu4iUHypUoS34r
WosUtMae4S4uparzdK0Wt2IQCafMgU0SfnAn2fFLp8VbSZDG+z7VAE8bfGy0xGi4NwKhIpj4OhDV
jwrXiuV1M/c2X/BF1r02tfMytPCqwJWQW5QeLRFMAJuCY2SKGxNEbYqR0dPzq46PYiUdWr25Gsnq
fvuy4sR+atRx+LVV9nYuLZV9f+8kxXufTzh1mOCa2OMN57Wbs7QlfsdG/qF3FPY4narjktocZbKg
KbTrAwh/I49meAXsvIHVdj6o3/wK35wy6MxOHVehhnKcg9Vy6mc+takDYtvE3/aUU2tQGhuLqU7j
hupZvEqaFWoyjpnNA6daNtwFw2znadT2hXyPhdheApsUQu21uT7uidCpjW+qOEw3B0HepT0DtXHt
puSllMfkgsJB68NaXZkIFSlt25OXZrvo/Yy7zGbTw4NVmbfvMknmQ2aR5ofG1GOGUJaVgW8FxnzH
mQAEOc9V61XUi/ammAOyH6SSfoV/aneOS6GH/jKWq3IvIb5zb4CqjgA+tdZuVqj3Qwo1NOHLanPV
iVgHCG92JJ05rNbkD5y14Gd6fa7ZStaVeVuvFg+abRR6D4imbDWQGPp6KxW8HK9TbIT8JlH7Z8rN
1Tt2vrYU8uSSM5K/mfLE46kpDsY0sqYzumkLMkxJtOV1Rdy6ddXjGep56rZhk3Rr6mNvHvk/YkB9
ZZE0VgEgAOnGAZBeuXNlc9VUop1XVh2m/QPRBbhMKpibkbdGsA6G1I9f/B0IHXD51LdET7PbdpQz
jR1kq/L9olD0UC1FKjy7ZQb0Y9vIHpxtSGMu+b6zA52DQuerIH2PcbyaGoQThxwnsxbft1GRi8/N
WPIbsVzdRHojdKQDnU/Rb/N6uFMAz6+HqlCmiLprsFnrYgrdxZhi8tCNVTxXdq5eeR4JbUKs85bM
lxRDnMoRJL4bW2ARvIrADgcKfKkvBmr7xHOp154a7N1bpFnqRuR5kDaYrfNyZZmsfaoH+kZexF1a
fpMHtpaA/6iv9bZraiZNz+RL0/txOhuPZrY1mgvYPW49pjTnlvBtRuQLPU0/LSrUosDAgzsGRifZ
q8sWuWGyRTP8HKWlVjhHxLg2iyR5x22liENhMANeFYyBPjS7l+5ptekKP7XJPLi4yLIxVIpcR1QT
03iXpuxJDpuADYhdYTSnU4eXiq8S7kO/5ZGQn5RVhx8wZpMho/d3Kx0/4FvuqWLV7mndLt5niyC4
qzZ9Hhks7vKwreyy99h/cLWWFmOk38lwxKEs2SlH2Rk5yTizrLD1UANLZp62bKrXyzpkXI/WjN/0
Z8a9VP+iHRxW2+Zk6ta4GMhk65TgHUmfORPnZQQ+uZ5PKlUIDgYaqWnu+67t55AF5qxwALbjHmFP
UeIvxJQiDat+0OUHzhOWejI0kp33cIo01UMJ3dTLH0ae278Nl39kM/4518sYoYOb43MxGHMUxfgr
dC7OVcls8y7xK/74rHcF1NnGqr7+97/lLwnd338NoQ4CPExYDNS/F2T+wQHudG3dcx4s/FYHPM7R
olweFGvg1smpMteoNFLbkwlPGguaxmlQ7sAAxlbWPf73sDusv7cqqkQH/nXC9PCr63+tf5x1OXn/
M2Cq/ib/zsYliGDCtGcz/o9hV1J/49qgkZZRmJ0dXZf/a9h1GHbJrji/j8d/Hnad35Qrjg5KJWwC
FI1/a9j9nUD8R13E0q/pbsu5mutlOI7XWfgPV08ej4iSnQ6zX+YFunyFeuAIUtMGqz5jPi2bungb
Jx32ABup87VF6Xkd2Lq64nqakOeZ7uBiFm9Ll0NOSaXiMZ7HqnOhEtQvHbKul5OnetMLx7rNSNc9
yChsQGiE9KFzt//bt+G/FZf/uCbD/vU1GGWf3Uc5fHR/vAyvP/L3mLPxG8KIYTt0WcNcUCyN4MLf
Kbr8kUkwCIIsURmVJCDX7t81Fw34Ll4i8u+k02QZvuc/NZfrH105lTLDvH2NYf5bl6ECcO1PogtW
BA0WLGxyNBy4vMQe/3whxluS5kbb/FCCl+63fftY3SuvVHahKGBxw6USfBeH6pB62wkXpnAh0UXF
zjo6x/WXcZq+h31729/Uj+VeupTf+TeFhrvycUsD62t+5hwiPvoAWtJ+9SgY2KHt7JOdHjjHbT99
g4qwVBfrwqH0xZ04mB/prf6T7ZqzcVI/nNQfyx0MXfW5e8QzdoDhGDiXwS9DDOZeuS+e1bv2NAfx
Xb7XQizlnhqUt2sg7mh6bEbffqyCbIcN0gnrS3M3P82Lx5/0d9vJjpbT+Dzsxb100b4wgXppOEfD
yYyKGyMUEePODuP8gfJ4z/zJb5sDr/JGO1q7+BnpyXGdL/sHtCfAQCTMZDea+JxcYbqYWe2DOOB1
B2HRXZzQ2Ml4Cy/i0Dq3n+M5O1T8tclNersenMv6zFt44t/wowZ1GO9plziYHsvBY33B9eC2YfkQ
P6r7JuIFer33WHlWwEnwJB+0U+pPnhymN/ZjfKhDOpE93QdmFM2/6jjsqFp5pffpoIT4oYJhN57j
Owg1rnSM361dEekPZL2Xu5RmGcONQ4okwTbRLmH6hRzU/P/Tsyjd5LNUjlrtzUdjP3qmV4fLUeN1
LSd8HpVnvw0Pa+3TUjSbLjSkU7XL7tqjiAoYKnuxM3zTy/l34fHibcn36d4K8atEeDkO9WP/Lt1U
Z/uW3/Di0JLiykG6l1fX5m0voiwyfete2wHoyL8JIEgvxXG6zJH9s55Zn08vzj3eqxftODx0lBKR
3Ys4H8LOdHihhivtYFyFpKP8Nho95JAP+7AehtrzMYtUR+UiPXB9TmxnYXxWOytU3ObMz/uZp7pJ
aIIVdeXQ4hOJSr99613FFXfTbSbclA3yDW8auBDTX3YIYJ3sK49LHKZ1KFUh2Zn2NIUzhncXOc9f
fBGlpBG85Hxbea7uNfd5uLlMirvyOxwek8Q1nynLSfLzDDLq8E5zAq74IPYgIQVqIHnMdFkk3qvz
dqxDsCvYNjlh8ld851xG5GP3C0Yt5WIK8G31idoy+E0cNs3X0WI1MfxIqsUc/lPGR6QX0/AWbbdo
58G9/epDgnJLUO+Er/tx7+Nf1Z6mOyqUniAGYlVl48v/hmumxA1bev3X6LMcfyoDW/Fo5Ao2hmXV
A38kl6dK+DU4XByasIhoH5mdAwoNljP5a8GJlXHpykEc6UDxP8Rhe6lJSTiHJBA+zsv8EH81j+Mt
QkdaB1h+veUg9nVQWB/lIbsYj+InU002cA/xjcVtaQjXQ33SI+Ie8i/jSQQqdpjL+IBsaXmKFvaX
6cyuE2nkbDxTwuPRq+KbAJK5G4WNEtacnPGjldixM/x2OrwmRud0n1AvOvAPPpvbo95a/hRpj92B
b7BrPqFNKyMq7900sfzmKQ3dki3tubnV0b9cM1jCvvcogMxwfu+t8lx+ZA/S3oywnZDoFtHyI/mr
h5vopQE47MbkL+6kgO/0HnkEr/WgffD+yq89c5f+YlJe4lW/2u5FCgrdL6IWIi7q37bTKWWzzxoF
wZ+zRK5hZznssDBYHglS9W/4Qt0qmO8Z7fxE8c30qCk7ZwsYRbkgBt4+JinlZa0Mr2jeU9pSa68A
nRR/xRlNVqH2MG67KiV67g7s84PiGRVMedOPlnqun0S1r17Gl4zpCyO+vaOuSqaCPpIpMDW9d8uM
LDz+6LWhaT4PRejIL7ToNTuMGzJhEDrtoEzU/vY6Oj6WqgZe5351Pniv1wcWYfZufpgfrGeuKa/m
4r4Z7uXJg5AumW53GO4K/wEiMFk1d6sZi8J1/k7tU+LcJZI/v/Qv8h2sjCmU1WCUQuq/olHydtro
10/SrX3f774dH7NXRYTE5WQl6R/WGZ6VN76KywjQEBEpns9Kco+8fhkT7Hxu/W6NT2MFFVhYkWpi
Jpgkb/niYB/Rgli51j7zYTn62T2o38AEA26d2S9yIT/y97yWXnqXWobbzOHVm+RL6YHIf3tWnbP5
yTDv0iYaTBSmpntuGyiRXm2+aFnmapEgZacILHKs+F37PFe6z+0Nujx2Lem5NN3qzYGmxAxYnbNX
uX5VLt3wriR7Ujdjcup/NMz8ov0yuifnYhTH8VA5J12OfNrJXL5Uo4/Y9TQFwfwFZcq8mjA96nOE
q78k2/d0Vko6/1qW39wng/Y82R73do/LfrG4rxb8wd2Iq4YRfSpMF8/iLQ+s2jW/esov7fpZz/TQ
LKoXieTauR794iHOqax0r/2bkUTDzGHcU3njiU/73r6x4Pv5w5k0Xk8p6yf/MZzLw3qKL0D2fPEJ
PnfPr+JDbT0zKE8Ednok2V27N3m46O/pHiCrcOfj+Kndzjv9aFAyOrmL6Ra3zckWvnidjVtlZ/qj
r4b8W2cMY6G1RPwXCjXlHahTCCyuBOU93XGtthm5QNead4YdWEUk2n2eHeLNH5vdYLzMqpd8j3s6
/3DOWlJQV4dY9YslbKzokB64yLiap7Neoci74y7zP+xduqDjhZg/Z/MQD7dycyAesQz+N0RPWf+/
2IP+H1CHol/Ntae+/yua6P9F6NAVF/Gvj+MPgOs+ij8vQJXrj/x9Aar+ZhARhjoEBlK/dtr/4zSu
mL9x1L5O8izHr13XHJP/sQB12HJSlAdNADYGvH1+CKFnSP/Hf+jWb1guCEerYPT4Gdn8dxag/CB/
1R+25aw2+WtsXoLBbgYyj3U9rP9hKuz7tSBM0E5e3FVq+hYTfutwsMuTDP9Ygf7dqh3UNvyuGW5h
zSi/7TwmjTjixQLvv4MouOJgckC7eVKp2tEWa/n7OmX1Pp5V8dbMA1/7SnFekypenqu8p4Vc3h6N
FmsgQfbR76k0eMQCakTzROPKqlnFr3Jo8+OkF+nrjHXnPu9yvwZud0Kl5pQliiWwuqn+UvWVDFu9
TM84kCDjCUO6i9tBOrW5xc7UtnoRGtZc7VQZr9YqzO6gD/VnJz9P/BuK5J0WuhDf1dec17dOcZvq
z20cV3fNNgkcltW035LeM8dZ/8ZZUT3ofbZcUKsy1G92PDdWqxifyTqp96PVbHdWnpqv9SrjJYPy
UkUqu1KaZGfzLi8xCDqTORxyGdWQSWw4tBq1cAaufTza+IbGHCwEbCLunaUZdgkGHQfK426G0P+K
r0u/iXWheJR79+Rso4mqhhAXC1sx1d7IB+dPo9XSjyoRy5kCk9n7pKHWHit13kJw14M/Qi8/4QOL
I1CantkbX0rB7XiYleW2tozlPNGYdYoLVfFiHTNUo2e3Njg6f9BkqOV4X+7mwnlWszilAUi2jyPt
qnD5xhKDcd8fGvx7fqv0BwxqVJB3kHIpw9tn1/CabdaPEmVqZyfF3Iclb4kAUtdonoQEDS1PXuat
pr/bxB0vzN58yjPjTciJcUtgOsZmZ2mnJknbKM6uhGN7xetD4ZkerbX4ivO2due10naFsUkHlV10
oHVa83Ft2yMOQ6wl7+5MaVTPszbMND8PP1iKETfLdlQu1RoXgHQb2KC8LgLL7ECBzcrHbTEIETT6
UN7b9IR4C0i6Hbz5OsJPx4kSfoc3DcvwrMzW/LxMvHFTscovGq4nQy4BIllVciSGyShWj1OoUhjn
I5t7JGCIzQualOwZgbo1umH11EWdDzCQ1dDUUv2dSJKIrk2LxD9a+UzEegm0IdvIrQk10FczvuSN
LfBG2/ngDiIHoyPly1utLrjIIa5emvqaPoRvTPPVsL7I/Ii3LVi39pWGXtxr0PnjdWAm+D3cIwzr
0jnXkAlLvoaw1oaYTawZ43O1BhiwiQUuqnWgzRfIIh73oAOp+0TPIld03q9HdVJFiLm7+xp0Dimz
QpMFVW/KE5bubh/HmaxcPXrEqMpW2YMf0cIkL95mwKJo6jX8csynbOLz+wWxjKrGdna+uXqgkVKG
2ePVgynbNL7WX4Gsa9178kxFYN9udZSyBfB6uUmAUZvvm53iTpdXyQnWmXI4Wc0RhCchjhVuwP1s
FLQYWwKP4raZGBN0iztQIRkuQXpM7DOG5Qp4zkG2GuLYTZEHKs3HR0PRaaVWdSzus+I8gpcXRw2S
AN4CAjq1La0cyGNV2o+zSlCUsPSunkf9IyW9TxKCRCodcJ1XKn0bAkIVR5uW8QcJ5HKQlPoJ3fuM
ApO9UZJ03zcFltB+DCilUW8sXWpPaZqke6lIHja6FtjNmJe0rjLPtjqc+3ylyaAuJMzmiYwVXnrX
EPbgd6sFc5/iRF4Pe8SkmYtTrMosvxLd+tSLdX1a4N/jatWtB9wXzHiECdm+xEaQj/PsCh5Ep65y
dL4TA0MgLXhL0LSTDIJAvk2U/DNTSTJJfbBaaiiN+nsi7UyT4jmzUbFXgDBfWvGp66rOqjadT2s6
FruUDTIQAimT7smGbRe6WVEKW21fSDMrEAff7dSNHN6Twcfy0QZkoOIQNES3h6XG4r2fXyTWjYEs
Vx69oBzbYyKc5QY6IiGjrFFTqFgwRNRiOiYUH+xHkxF3HGqVqaR/0O3ssirXrlhjUgOgAdXNiEn5
dqYV9kWOhzYYVQzSYhvcJTHsWzYdWtiZ0M2n+LU2cNyoM3aGVXUOM5h+U7cPyPbDg7XloZIWIydN
ixOxAB8G/oPoEhnfNSHpKSdU0iWraMJklg6L5vxoeX6LZ6IIyLfRJbIkH7KTtIEEie+GDFV70M1M
sHPD49h19vY1TCL3cSI0V+s9x3CQCIlpFCe4zUTb1RglosLFYmBl/QGf/kauDhyTVKmPUk3xr1xq
YIiX+VdG4ylJNgXLJVXgu402oTfQ3fapZzcXSNSUurrQjxM9qkET0zFNmEl3F1ZDh4ZH+R7WsAiT
rRAnYLlncLTrwYJT0mnKHV8ypIB0ps0go7jV2m4Uu8gvI2wWx8SRHjTqpO0JO5DwihOlD+3JLqNl
0kc5xLWnENNpqGie4ukJ5Hi7A1k+R/ik5JtmLt/RrbUowQMOVWLW9mba/QCyLjGGsCEhG9fYDwXQ
c6+2WWL1IkuOEquxiOxTz4nbInwaS7FxL2hfv0mcsb21dVJnCaXNEVGA6p6iUDmaK8c8jNsQA7W3
zVCIsd1va9kc4SiseymbGdPmHvGry6Uncp8UUDSQAihi4Wk34CMb6KvVtyccYNe1o932v3Qb0oTr
UHbld4Kkr8Vz4rOIDWQ38ncHp8Y5Det4eM7Jst/ChsjouGDUrFsNtDPc2+SYy2VyrvLCJtpE48A8
nSy11EI8HDsDYExISljs5QH+EaZgH+bXA0Kr/l3MOm8sj+x9KWvVadKGKcA6vgSxXCtux5tvISyY
JntbKb7QZmDsBIcsP5VUezeVdvIO9J+jnr0HXnlc1PUIMoBEpBSaQg5lTAlaawgaEeJDkY3kmepd
5+TH0VZVT2zcvGdJS9nOlWeDyT1LVu0A5kVnvAYOoJXkhIuxPGEN0EPR11ExLkRF4vZunUzrbozN
KlyqmRkmWb8kWdrHLZUKjGryst6uwzEbwCPjndWIJFh58rbQpxIYS3OWs/rGTpiUemk9DobEFM2F
DIije1GK7UyrBjtkfMum3GEaYf+/dYMXV2RtCwQmqZikSO0xvDfYteRyV0n6vly3q2lZhqHlfJHP
oBE55yLmOxJm1wyB1I1OlJLJGYv5E0PK0MIB4TuqLGebRxneqo6qe4cQIqZgO+5CiCpk33vUozLX
T9iCntg0l2HqTFVgW5y4kgbSUtlGWX1xVjjUzWZEeKuIT5BC8nIaH5C75IrY4PTdKersa2B8qTKn
n57gAT4A9BiL8zfGgWovqShek/NsmIdVJSjEsdutNYIsklzd45ji9U9HTVyD2bzHcTlofGG4yVy1
BGwgRIM0DF2tE2/UTWaRniiPEAR2Cno+weN+vVBsi8a+HJeUgEaxVmYwW+nzoGtBIY/kcJuHZii/
py75iQsRzJSQpnWBmXIClZJxWlmLVfM1I7ujDYL0WVtVJ0k221CbOPiOOOvXdXB8Ra4OeqKG6UhH
iEhH9B0aKQ4lHzz9Lob94PBZMw1MmHk0/ODTS6oRT2wVRTxTUxQS27m5Nni7tPNSxIqEBLbpqb6m
G9ZWPBMlO+CSmhbup6uB7WNJctJPyX4YdeRtHFSERZP5Rb3eNkm2OO2nNGiPNKJRKJcq2Yl2Ws/m
oEOFMzf0cdd14rE1MjVQBvTNCm8bG+38BlRCd5CU2titBDtzj6vOeSVYdEUwS+pPCWX5nYJfuoUl
LBDVgdM+H2ozBCLpGxJUqlcu7U3BZchssaS+UeLZIRoL7cQQVvcLA9EWJqMguie4ylljhxp94XRD
5ROHt1q6mTtSRIOpfPKvO5SSdK6mAQ2c8PpFngr7abCR7Zg35BurM2IORZsdCMnsIESNwqcoyqBj
ZOxflLyfacydLhUOkjDdyoYlopCOktHJnrU51Vk4ifkE4QGggmm2kdpYTTC096u28LIdbnTUvytY
yBB2Mgj7mBc+pqF0S8f2Zz7CTTbXkz232BFIp+jqTRNnhzYTjU2DX3bobazzU/62dkNzyQdDJbw/
HYr6emdCJyL+nNCpYN9kiiMfe8KDIdgYNvWqzhJhnhW+BEtols0ZlsN7IU9mqC/bGfgODzzgwPsp
L4ddT/XCfhT2FaWjutIWHwdSx0HZiIVibASdSbAIGQmm22ZCimqIDxTqcNCnds2dk4m0j+iWqEm1
c5r194Mo85Ap0uTr3NLQbGWvJbL7sFVIlxXZk8skD+YrgfWE4ZwuJEvS+yCVhs+Suvr/Sd2ZLcmN
I+n6iThGAgSX21hyTylTSikl3dBKKon7vvPp56OqbEZkxARP9t0xa6suM3ULAQJwONz/BTVBn3kl
0r5yLf8KKteLmaSfMx2bj8S1foFB/ihySBq5c8jCEA41oA/HAlpRCQueL/t8hzQW5zgZx73XwyMJ
TdeDPszvLNwKulczPac9wjB2lvwl/LggjI3aIY4sEginCSntQslQPPnxczvAIqCKDbVGz+gNxXkC
soYQ5juFf/RVkb6iMHekM2jc1UpB+mrRGtOA6NiR/VlgtrjHi/wuzqn2Je5DICjctq4cbgsD3TF7
IqhOgfahG60AD131mDj2kQDmHeDNWRCEENtrPPsr1ilgPgFVPVa5hRFzKH40AhK73rxvU917gq70
LFR4rzLzq4iwT4FQcdOlUG0cjHPJSiLjOjD0VzOGYoeiJHm5I7wjijwUq6v8MyQUyqlBoD9KK8QB
gcv3mpSz+OmE6XgHSpDCKirDPOhQlcHtov27jQyHXTwU9EdqANS3Y6ZFX3JY8Y9Ad9pruwRutsNc
kR1fjPZfWTqJ68oyu4zXUJzciSj1vmhTJ18nxN12Ci+G+xCS596fbcgjv83xuZ6FbILUva2qqfiE
EBRC5mktQZCBt6Fxj8nSEyCegKsKbbfBTdVrqiU9LHw3/BJEDUWBiSi9o1gEYczGTO6dVcqRbDvL
PgGg+tYOdXqL1FF6V+ao4eCZIg7dSGqMJgdUeF9g/IYK1oMWmuZt1lLst5vcfkZ+AW/yONdviXrh
C1ZW0RUvPBBlYPnA1Dc2VGHwmu8aKTI6P7r2V+/FzXPbuNm+MRv1Cx+R9i4GnvSIgMLwAkB3VrrD
n1AoNWU7IKpY0qmofA27Qb9p9Cm+5TB27zlQwtzrlkdaR024B1GXeh8N5WkSk9Q6P1pFVn7AsyL6
BlpY5+VVqRsVIMgHiU37kLvldO/wFNiLmjc9sBt1lABXuVs858rXPf3aiRAobHJaF7ZhR0g0FVPw
7IqExLEC2O5CVrtPoMJCKaqt7yhI2PdGW9N5ivIQ5pENad+sOwad0OjcdZK+SltOXONDZqbhsUDa
SO40IHessRiueldWV2XbO/dxPDj6Pu36mqzGDifknGxsMPAHeO8ERXnsbAetssyru/skVNZXa0xp
kvgNpg+dSg52GYMaQ7URJKdR34qMNl4axt4VLI3oE+Trv0pqd8+DPf6lNKp/uWlr16UbVLfKw9k+
cSUm5gHhKi5xgmcJzaNydTI/oJd+eyhl+piSoRxCnRKdN6GohfBqM+0FFkIpDlM4UvFjgxessxpE
qoNDAY7tb9Xa+DGZvXvQbDXdhBq0KVUUxXWQtfot0Bn5NSvbfZSBp0epDF0fX5JVUkvTnjLIPOBb
hzS4g/wW3lSa6f7I9bygK1tp34sWBbQGjOu1NQt9HRuEgT7FUWp9NGqozpHmEq7sDqfQzJcfJp1K
ErpV0R50n/+kedQXuO61g5E61U1pDx0Nqr58RkfKfiW8JK9up8IXP/DsdzqGiNe5qOUHr/UJAgl+
UR8iPFVvp9BIPmel9U7gHcRPGLJ+QszO6z/GiUlKBzCc/j48hiHbwx1P3xlDIV+lCozHwSlTrO58
k+dXjoDbrZmVxvtBmr19NP0xfojztkKV09Siaxs1jicfUOsHk5INNQGVtF8RZcLaCUa//6Xn3gI1
SUz4GFiRivcKk0eDGhPE+iOM5OY+kZG1+10NfxNM5/87ytOsTH+h5N///Ptn9if8Rsz/h38L/iag
LThKcJfA2FDIBWb1D/zG0P/LdbAecBXsJerufzCeLPe/dLQzrJmDBMoGIOH/FPzVjOdxZhIV6Bwq
9cB53sB4WoqWQivlB8DEQybZQRRBN+Y//6Pa74C4brXeMfdR20TvZGaLF3zB6oMZTOIGuLrNiSib
uVYG/fqfnQC5zf+ZnwFJMoc/Og3/jO3MfC7hmPwIYESLsQUun24dFzgRVo6BaKhZPIZdHR6cwsju
/liP/+eh1EwV42vyRZdD6cIMDEDEivKqWR7SmCcghRQUJToysctDLcFM/8wK1UGSbZo4tGtWqryG
n8SVrJmVEQbmXd/C/aFqMm5ohy85jf+OIsmOTPIpHfnB5YTa1PcjD4mRfQF3+KYByXrVjXpx17ZZ
edulIxCBJsY58nB5cmeHBaaFM4pBgU6umkNtKawEmQK1h4bEe7s1q+w21ZP8CvaRts9xAyNzdNr9
5VHPbRSgiiiYG4xLqXc5WRewOJcoo4YNCBBfH1ExaMPspsCwakNseF6d/8VE/v6uQocWaEt88gyQ
b8uhnAZ9QiOFOF0KMqidlVrBdURJ69mqKH8gLorkjgONzXWq4dErqCtcnuqZ3cOemWOBmAXb19rK
WQhi2UlYV5Roo3uRu421ryvZbDncLHmO/8xzdhqffXVmSOlq/3R6O7h+FCnE7hMQdzR0SC6s+oHq
BGJ3eeDcXJ7XmSUUvJ2ADRom/UW1/q7aEHvI7GN4hmL3jUWhalaGHD/BNNwyVTo7lIMyj00dzgK+
uFxCRId1WTjASoa+/JFUhX3tO0nzHKA4unHUz20WeiKgeMmEFQu2HMnrIreuFI93OToFb5kIFR4r
9Y1HDF3qF9On1LSjBon6kB57xkMJwf/t55GGMERqw1K6hW/L8hfYGpojmsDMNSiE9uJ6ZKg2Gse3
1VTS+RtdOTs4A2C5vJhnLg32qGHh2m0bXEKrKIBkFq8XwRfOQ8PaoQ0V7FNHqit/oIIdF1p73VbI
oMNhqH5dHvnc2kr8W+iEz1xfsQquI52WVjRcV1YbvybwGa+nJFaHIqZic3mks3OELY6XjwlLfb1h
jTofajoM5h7Pp/zQIM1xS89s/FXUnfWYkkM+dYmGa2FYmObWFXJmloQfaemK96/uAPNeXIw8ziMf
7hYFayqkN7VAKKA23PgYGnmwcS5XNgW/A4EE/AskQeEGaa0DXo19TGzojOVXqAW5ZQLWREXOUY0C
MOSYPGBQLq77urQ+yjTXj0Zk/63pQb4Rd1dUhn9/B9+Z9JfwAPZgOWfQweizBfyOQA5sZy/4RDXW
hZ/Ea3gqSv0QYUKHx2v0DRm1kraS/vPygp+JiORn/BDE03SC/7wof2RCDZqHvh6YJrifpjwMGkgl
Gbfgx0xMkGJZBRsb7Nwi28qkKz9nh1jLLMcrkFjsTNWzwfKhBLBZIBuk/PCIOrezESXOxCmo7BxX
tBbmbG81tanTKl15iHlDP/b3ud2BEzSNsf9o9S192FRZvGS64qdd9Mn7ivLHRpw8M1UTIgMkeVyz
XN1e7WfLRC7XwGJvb/mFd+hIkrFbAXqBYl709qnOAgLScS16rOTQy6+a0ufuYuQh9xbaNe8LSTfC
9zE+NioXYLaPKgumqD5Ixsah97dp/DRHvlX68Ofwa/kAPNhRNBk1hOCrectix0D/Ysw3JrnMwn6n
6ai9GCRD2CfqiH8tJ0nlsy+CURbHLDGoJvq6ca9q2JDtgPASpEngzrEV318+H8tF/HdQbBq5Zmzu
HHBGi/MhNcPwe4N7zmnj6hoVbP8mDsJ0n9jR1v2y3K+/h4J4YDuWg/Uayk+rW00XPja7v2XmCjSk
IoEy9DSJv+LC9K7qjtmabkF5AbPLAyxvcyMknvm6MymHEMCREbxPlhPVYBXWeCI3R09htBjIUe5i
YdV3rY4BcJj0xrFCOOvp8tc9N+j8RGTrokFBiWg5qAGlexRGVB17I0IONsNKVK9NJPcpYf2ynSh+
pubZbyzp8o77/Z1dHX8c9FEwIIQHtBzUo+XgxHFRgXBRE7TGXN2EaLPs9XICPdsgj7RzfdHS0y3k
xkdeRtt/huZ4wgUhddJ5AS6Hbj0amZhMV8e08RF30jT/oSnQiNU7G3McCl8b98u5qWLENmeETNix
5oP7R3S3gyaKhOgrVNFamJahb9/Zqkc4arAsrGiRZ9s3Uqs+FHEjNgL92anaZC08ckl/5/f/n0Mn
gYZOb8DSolQd3dsZnZegaYbPAAuQERjBwV/eSobgL/zfIPTvt4Uj5lBBgFyzNiLRO2FRu0KKpCgk
tJPUUmBDYNrufEU5GNcJuOsF8ifhbjLd4GeQOdBOwfndSk+OR6Pr7WTrJ81nZv2TqIlQY3C4Wal4
LL9BjEBziPZTdbTT/hPny7nCdKqGboBcQ+OiyD3QhEBuT8qjoyMGGPW9pAIZtBuR80wQwyIFT0WL
C2LOXpe/ww5ThNaR4jgOrRkz8jjd0QlyDrgUhRuHa3kV/LMKCkoVeEqMvlyxWnbNzfSg76LmmPq2
+2j2SEugAN98ubzY5zYXuBWJjjbtOh4iywkZXHUBakoNFG4jPYjQTRDkGo1Pemu1h0HPorflpv9O
C8teizjlKOoAywEbLyjRPCybI2Tn7Kqd9OEOjmN/20uI+G+fm0V2ZKEJJASbeTlUKf1sxJSgPiZJ
WR4L3c5upqwBhOID2vdHEDSXxzu3OSzKbeAjqRGhwLIcr65GMAXSqmnvdMDkbdXcFJZb7D3hbfnZ
zn/V+jyQ9tGXRLaIf64iL5651E+CoMGiyRKHmt7FC/oDCBTSxEbcmIZahH4oHhWDF28kY79Leidj
kx7x8uc/zux6+mc8mgrHtkYrrNFKsJzb2p3M2cEGPQO7Q3JO09qXEI+UH2OIo1CQTC59FD+McdfJ
aQkFSNi8bwK93qeDbzv3FtItSOlqgXeLxgiiEIk9Ohsn6Uw6wCtM/XZEtDhRq9jtidorhdvWR9BB
NH6c4WHAsvfJzbLgfR42wUuVI3q6C+sRukQ2uFvB6zSeuoCyLUDZEHWxY1zti0RFI2VMj+AVxCBE
kQ22jkCulH9A2xobNyCCiA9oXg1/pNKsA7KiTb1zzMi5dvGe+xSpSX6+vFVP949rcG0DQ3Jnzarf
r7o/rjOzKMquseMZBWcGX3WglFciBHeIhTqa7bFInOe0qsdnnCutr//B0Mric1C1JXNYVXI6Exyq
m9fUOwBM7lUZg2xwwV+JutVoB+bOzYQOHjKxVbZxPldvxDn2uIxoOVjiKkqr1hwM/5j1RBXFNluN
odFbvylUPV1zW+lQVNB//GVrk3VbIx11PwAVQsG1s8R7I0R5+/IHOA0TLrpgBHWJJyjqlKuQC3HZ
mPIMTU+pQRcyEwFBaTAi5ETycSNrOT/ULJcGf1zI9c7jCOd5483yoZPZfK+AxB+9ukJViKNobZyy
c1vKoo6EjYxyDHuN+0c4GNS1BFipdIFMSuT1WbJXPZQaFyXdX4CVsm+eXeNVI0r0Qrai0rxtllGJ
kg79ZIPFJfdwVvfKEKGKiEUlGOI4EPeeFTj7ENMydKgbOGO6X9yD5YO/OGLcmNGdvcNpasPJb94+
65/g8N6g5vL7Pl0lB0gElnYjkF2PWgd7wqLryZACS9xPSs9vjCR+e2Y4G3/TzeF705tYP1ZRLm3Q
CNDSY2RV/k1YghxK6kEZ+wYF/fsQyaB84zPPe3M1RZIf3YFGgOGy5axDqSzsPvTc9NhRYDq03NmP
KFHblOpq7z4qqAJ3bhz/B+dWsKGoMzMuz7rVjdPlReSILsaNsWm8a5lAbBxkDTJbudWzRq/3rnS7
xEAWD9lYxFLid1YT9H+/+dhy2WHLR72WXsK6vlM7Ald3H3gOigfG9xEsyrW0hxQMflVtRIgzG4kr
mg4QzTXKh7/57os4ZVBw0Sp673Hr/6wROrrLUCPdyUavDqqOpnJjWc9FxjnN5Gkz13lg8CwjY52g
HjQ6qFlRB+7UQSsbHNEcD0EGpXlI3SVm960komIpQB3oulYWKoS4ntrJ8c1fGUkBjFTn2rBUyDEu
QjR/greOwlmXCA53J3EremCDieK6V1JfvDzYmd3MVGFLKZsyGhfScrDJkV2ZtzBz4hFJmTZN5dNk
9eomdt1nrgD/2GmhfnN5zPmErE6QRE5N2S58LBsO13JMpYBhhyMTRLzYeOo75R2I31vKLmeCMaUd
xphf5pS5VzOLIHeGalSAzgFe7cdGxnceskP4a5CR7WXPn+2iAU/z65nZ8B9sXzJgIgQtKOmc9KAk
wAg12KTc0qsf0iLs8ILpkArMzMG4toJ8+hcT8H92gs8cGHKJuZNJvZ0dvJ5u09l5JfHHwpscX6cx
Qs3WiacKBW3wvl3eZdeXV3GOOKtV5FjCvsM8ldq+ubptEqxo9HQMmKIdDrd4ITrvGvhGHwpTOV8u
D3VubvOrl2uFPcp3XW4YWdRGocWYotkygzxXomCI7pl2j9BhCk4/zzZyhvmor6eGUKqCe0K+5Kyb
UqwTnrcoMB2huBTgQDgUvEVHex9ivgy0M+8fKqPKuWQabzhO42hvlLLO/wDgQbSn5z20mrDq7IBL
jB+AX1r2rfKS9kGUPGOcrE0fChdEqhpI19vMzr9ElXh9++d2wDEoFGYlqcpq9KjFuqtvawQ/HIFc
NV5qqG0U9KU7PE/uCPbpxlY6LbfMjU3JGaW+w784q9hrpxTYFJDVgzPF9k0Yz1nKAMVK14aXDG/1
2y5oYTFinoSgfxp9Hlst3EdoUx9KzeneJjw1P+qIgzqUUB19XTRalrsN948SLX0Q0WHZN4+4vakD
Fqbm1eWPfBIEGYVXIiEQHhMP5lWU99w4G+PecnBfSSZUIiNMPBA0v7k8yrxUi50sBHkvTrq0hOnE
r++SnDmKyRfikDc9jVR9+FGlnn1tVFhDgpn1N4Y7iQlCUhgUJhcJoBtzXUopfJvQhjjNoXL97GvP
6fiE0KC970vAtZdndmYosj2kbuZ8Wwcmslwld0gbqm6jOJSoDIMO1WZ2CJzHrMElxByj4+XhTj8k
y6Tmlq1rzepRq02hKsfhYWhKuF/Wdw17xKNC3vSqAhqItkavbXzIkwDASHTQ5gc7VRSi0HJ2Bi5U
crIHcaDsGRzCzCrfRajxvdd71T3qOcRQgD/QwVDVxJypAp+3dSTnEZY7h7myjKgeKUWWO+/fPxIw
u8gB15stoFSCLJ6dhmfBrvEG8zXonBbgoVnJVzOa0OXJ0xKZj7CMRpLiwQBbJ+NqqDYSNOfcD+Jh
hUYdGDAqkMsf1BflhONmKqFpaeY3pxDRrmr88kn4yYdRq6ePQEman8GApMSbl55UFJEvNJ74rzUa
Ka2tWSCOXlSSh+Ndn0jrAIkWcWFLIkwx1dZG/Fn1k3mjE/Zdzg+9VMBldBWWM3XbSbZDC9GTShol
kyYUzm1oCOgJ6VQFtIuSFg5ErQpemlgPCERM/MJIrt3Qo9HS6YIC3+VPcOaw8YuAg0gaVzO3fvmL
gEKJFAMN/SDgYgEHtot9oY8uUtzZltL8aR4+Y2q46llmqD7cgcuxkK01IGo7I5wbKhARysTHHuLB
/dhhRZxix4r1ZJcdpwnRzLBDj8cbEWu5PN8zp53s1OWlM0O0TlYAwzvgq5nE7tk2ytvcw1pEeCYQ
4pLXdd8m/kZ0OXPcKSbStpcKpAS5+HLORWE39ZQr/ZDyBAE8EJSPhlZqUDAyDFBrKUvIhi62UIp4
gFCPbxVvnzHAhTnloShNgU4uf0HkhRRUJzY5VbH4TuiNQOsVynU2iOlnj0tzuDHguSnz5KBQQVUG
Sb7VJvfBwLkRIZCOfepEH2JfBncyhX661yyFqQS9IKfcZXkaI0IzGcZTSIH12+VlPvMbeH5wi+jk
Okx7Djl/xLhh4vmFG6h+6LDphsQ5NbO2bWJhKdQWyGkpu/qYFFjcIAif7fVYpbeXf8CZc0WiYfLR
kW8//QiYJ1SgE6vp0Pet2EWtEe9yA71SRwb9xkPvTI5l6lR+Z/AY8UWuc8rB75LYLRzzMLRQVg9x
Mckjnhnmg4Os9w7SuP21zmR1cALNuYkTF4tAzJPUu7Gyq0OvmuDx8txP4znXGiYnwBEVGcO6CIqH
imHgxQJvxfSLRz+0hhsyW3QMuim5y7IaSeCg6q4pUW99itPUi+oURV8uuNk+Y119jCW59eAOSHrV
ZnhjJ6q70ziWG3jZ0xhCGjRjj+fdpSAqLzdXONLhLkJTHTha4qPjl+I6KgPzEEk4MjHcTP/NQZrh
SF1ngwdgj+v+rBbUQJ6lj930hGBs5g3TUco63LHSxdXltTvdtwxFvwxNaiRTyfaWc+uTFpeBJLMO
XMjGHh1azk0d2EgN2luh8exnJAMhKLkS4MQqD5nwENCMwFOHPJYPQxv5VyHk1mMH7BpdnyjciMTn
diX5HXBgemZz5WA5M11o/WQZvPLEWBYvgIKhQIOq3jeijj4UExZGKRrHiF0hrXD5m56dqE29i6OJ
0ukahzjRVM1k1/NNQzh7XYF/3NDDisLKLrmha7LVkzk7Hl0ZfVaOPO2pG3jKj8BeECejw3ljW336
4vqK913iZbdWWFR/X57fabCluDYfdtA9s0LPKthGqR8mRsx4vcUHFDOiKBhV9dBPxF7fpUiutSjY
o/cdY/ehtt5b56ZL/5NSF/GeOsnqODZDgWNawucVxejeoMQgr0cT4o2EvHI3DfBsLk93PgLL/Bkd
IR1JGvQ4OSXrXgA3WZzAb7EOuNL3t1rf+y/KEf59nzTeQdaNfWXharQRAs4OypMOsoNBZ35d85IT
aFXl5NYB5CXkd1/m+yAigZqpTzej1mHlVTTi6vJMzy2szfOStzuvP+Gs3ypDJN0SluKhdry82rdG
WF3VQFNMtBw761es+/CTdAP/K60M0Qo0Kzt4ufwTzi0uQEDKpdyi3OXzT/zjIm+CsZ+aQKgDKhMo
KQyyO6J87R0KbUKiB5Da9dvHox7Fy4xrhIL4Kkq4g4P7LeVFrEXk+ANBfuMK1Gf+1QBiL/EQzuPv
lwc8E3Apf1ExmGsFFgCy5QTjREcLvJX4SsNq52KEf6VIe4++3f64PNKZT0nJAJMnzonkIlnFW+wq
UvTOJ3ThgFtHdfYXzLPwGMKg2kclLLw3jwb2GuQ1WQnYLUMu55XHiTZMoW4f9BbiWCspS9itNBDd
G6pD3QTdRtJxOjsiEDQZAPtz7cBdjVeVXpBaWuhjm40gAPbI4b6P8GdLZ/rn4HXdRhLwGxe6DAMW
oB16vbPUL2WD1YBF0jlIbPBgwGdDIJ8ZOj+cqU4hAXf6O32S5rcUobAnTHn927Boy/jas93gSk9D
PElQIKfZgCZPgkT9Kwksb97L339ezfXP44Vjwp0iGWcllt/flRqd8QwjJUsk1g0ns9iLMek30txz
X52TYhL7ucjJ+Zej1Hk3QMrAfCTEXByriTy8RfH+JbXd+rbRmh+X53QaBGnLccG4QIcMoEOrsyLp
/5E51h4SfnW3F0DMcajDIUD3swE7ERu/xCDbwpOeHlDKQuQNrDIXHKdnOUVTRjVCZROiMHqiz7aF
wR5/GhMeufXmls1s5EXWRWuDNhWp83IopCYmMKQ1b+MkGO4a30Y01iqRcE0K7Od6vbzHLnKr+nJm
for34SyUz3MYYPBy0GgIBjpvVgjaTgFxwexm7/d2+zFtmmajh3x6nwAKoC/EK5TqK0D25VAumnSq
9UVwRNoNCnvXouSs9elXI/VcICo+sh5j7zXlEWuJ+rFS6Ddc3kDnDq3i1gamwuuQf1mdCs2hBdaj
MnC0saf+WVhd9b7vpxaDKHpX1/wYdaVjVYqPkiOqH3qb5ccat5vs0OcjSIaG68ftzfbT6PfILwO9
2UhSf2ehq2OrKJKAr+XkooK4+oF5kkjPH6C94kSYoD5gyPAuxKX0PQpverSv+wQ13CEVT1Mvinew
MMZHL4sgBsNvey1lPr6H++2DvgCuOuiVhzZzVrXvhRZkXxFUm5XswQBe16U2bH3befVWP31uikGU
mAvgwl6dzsIE75N6TXBs9exjXujJrVHGwcyhCvaZDTgIC7gGtZpC7Ho7bq41LlqIC63zLskE7kSS
Buzl5T6JTsQ/OIb0COmw889VYjrDxzI0yuBvQti/9bO4RvLYpLIYu/COlY7DztsH5AhxKdDUmgs+
yw3uNRkuXYOGgjRClTciqOVd0YoB9/gsvy26IN7IVk7OLkQ4hgG6S1ENX9/5z//Ijuxyak3lwbEy
Q9SUSqgswBbAKeCLPRzePDWya0aBqiABx62+JYmwFnUoQey7vlRIrlA9+uVOefLRTZHpQ4yp3hhw
/laL7TR3H8nBiPfAe8iMlnPTeJbVaVFCAbGb9lq0uXFrmm374fK0TkISfzkHjnqgPTfK1+1c2UQV
NSnYF3pagbGYeFAbY5YcixRl8d7pcRFNx/xDILTugB3XFsj8tCLM+PYMOiGzt2karXZMoHmlbKwI
Sgb8noMSrX+Pw091JVVTfyg0TN2PHBvMWvSk1Z8zlUwPsV2UN36Mf9nlT3Hug89YWeiV1Dbobi8/
eAEYwrBxHNv7wsXoqzBs/AWz+u1ncrYycPDomLlqa/qWXgad8OzcRKfb765aF+ElDfjizik69xDn
uC//B7PiuSZm5uj8JF7OaoQrYg8AmveSxsJtn/nZQ1t2yca3O8lM5mXk3TAj3giA6+zT6Om9JX1t
7gmx3t9YkPESDK3se0zvRENATphPI8CjDZ7zmfg2WyHSukBIbLaJXM4tIv8zzNGW+9BokL4RGBui
eVLoVxPap9GxkdVWeej8iBwVynvUtNeYu0qUHU6kUHjKbqLPGMOHGIMehqOcwKpHXrPxXU/3JPYa
FE1AzFA5oWi/nCHW6PEkMsYTCAxeQ71rbuk6qo09crp6jEKrEcCKS+q1ptQg5OMHVKlNtJf8+L2o
nAhBVHd81xcthmMKYcxol+u12gAVnn5M8i7JA4mTQPixVpOzEKNwqD+bSFhHwV2Lk+KNiQPfMXQ8
/b7L0+lw+SjMB3gZURnPpEhjC5t7Wq1uCxrwqVvULvBpFEePJgZ/t60r7KNrDCREHmXTXDn1Lk/N
LY7baZRlZNglzrySoPZWoWX0TWQUUoDbKDfiY5ZH4e3g9KjkGF2FIeHQH1SKbkvSVPpLqg/WxsRP
r0kM1HBisek8cUDXQbbpwDtZEZENkaX46JVlsNeNxr6z1LiVTZ9bUzYT5XgyOMQbVuGmDtGpFJ5L
EG0bdbALOex92UH3zTKsCeqm38gAzo6n+KIz4Xh+kC4PSJ1Iowc0aiLpUhlHX0vlB9gNyUPLUsKQ
rceNZ++5TwlwhOOowCOR5izHa63e4pmAgEPs6PiR6lFyGAMHfURDbDXmz539mbdNyRsmKFiH5VBh
rcWWzBiqsv326JK8HWTmvBldRVIDboHCIWkrVeHVofD7ETmaslL7Ho4v4vJI9gfm6O0rL/pud7ax
EdDOhRoASOCraAzxEef1/CNjQ7A4FoVtkNXUdUkWhYRWEmfaXkNU8Q6nSHtf4/W7sUnODcrlpHMK
YIrQjVoOahQjjV+7wfDeN8BHa5HbPklqEji50JB/xPQbO5Ah1ocvbw848IVJJ7gbIW3Pv+uPyWJg
qOqhgTVchXlyTNsyvDawAn3hZVvwRMkQMLKK/rlAMW/jMXLuWFCaJZnharSZ9XJkOdRZbvV8Zicp
yqvabEq8DxC9dP0Gt8FadhsR5je3fh1b6fIi32A43FjOKlvNEqXHFiLBe7N2e3Rl/cyCI+m3zt9Y
7VnlQaSJyBAGQZ3zYElf6bsxRW9TH7r8i8ELbtjh/I7Gp8S30D/mQ2HzXgqbut8NbY7GnBskfY94
cTi81qFl/EIh3ccMCMXVEnywbXbIIbqIRI3GLMJrY4r7wQkN00fqOAO2oRBJxSpm6ooNSMN8CFfz
nilBYNmIB+RYq/2MLeuUdxNLjJBYf1Wj3EnZzUiggPD0HJGv3SNPmO6SJtuCCf0ObeuhqcSjxT8L
AdGCWK6xn5mmTEaHXMQq41+jNNGfRAhQ/4H0JiKAbVS1HxsDDOrOVDEqkWkoxUtpjNiA41xpIitn
+nTFkTZU13HTek8qbEtvJ6hkg0auknJCu83GDitVZbfzabUEO6+KhXG8fErm33kyDwXO6beoAa+A
5TwivElVUJHFoVg44Co6Jh/7QcNziOvpPxhK0SEGiUCPD6zNciiZtEVhxKbcZyVwS5aO1oxRT9wW
SbNRjz0Tc2ZG0P8MtboIM5x5DDNkVuj6GfedKJIv0/wK2vHWmz2tsnK4GVQ+XV3+mGeHxVwS+gk1
CJK55QxN00dHJWSGTml1CNaaNUJ0Ud/mIQLpbfHFdUPt6JmVszHuaeHGmqugJshgHpQW4O7lwO0I
cwOsQYVOI9nVVVh66YSJNoV43ErsCgPvCOxjIyozBP8SONO+y6zh+1RpnTy6kEv0gz4p59Fpqyrd
4yzefe1FBfINZ1PnczL0xXjlN5rf7OpMr9/ns87wRhA7CZpMAVSoSXeJf0AmW06BvkruJRHORm1E
pdPsLXufha32CwmTZN8WXfpyea1ONv48Hik3T6YZILMuKZRWxF9vxxUyxKaPP9tUuM9Tb6oXMIx8
to3BTiIVyQoArLmHBPqVf1nOrogR9AHxgDZsouflYyykp772ADXRvQpo6L3za4cmBQD9ujloiVbi
M5S2kXdlB0j+XiUIfBozhqR4FSgAkSZTXcIFTM+DRz8NaWq0XeB9jS1teifblL0XuIX7qSxEKFHP
V8rfIf5kP0VTFrxM7UQVDL8DGzWCSAXvbc9pH3oE5vwDDwIL3ZgkADwyC5Zya+QlIoxUhhW2P8iA
4vamtQqZqWRwo5uuTqpxP+A0HF5NQRYVOz+vWh9j36SFnJ8jYbR3k0FHLXjySvc+Dyc/2gs3jLor
nOad9l4rqQBjhhW25pMrGuTtyspFS1Gi3fgkh9goMPVqEWbOjKSy3+uB5Xyb0K/Zyo1O9x/J+Yyq
gA+OGNIamEhPTgTCKjFas0P8wp3ZK7rzUygErntMRmTWN7YEK74IvBbNcehUvKHpb548ZmvuJNIh
LT1MTRJ8qc2yQGO3iZ4yMDsbad/p1CDnKWQTHMBNNEpWafogJ7/U/Iw8oC/Ta88xgnt7NJqDsuPx
vuzxl748td8CKcu5Ab5iV0mSZ5LadT4im1GmUo3pYYTkMrwbRTW9iggrluuY/8NDJqX3vXbDwT9I
qsT+UzLmZrrHIaPFKcnyXO9T7gz9J9DRYb6LeXt492ZVGX/nRVlhtGar8pXma/QUDrlTkKkgHPpO
T0TvP5Wd39+mWtQjHop3MI6OsVViMgf9mqp27KrPNlKSX1SeWdzGVYYTtpVC5kj9BNXXqY3UZ6CQ
bb6HV1r8yGSfftSjTPvadDA9dyibO5+DOkJ6tQr9+pYmQzIBo22rZz/S9J+dNc22Kq4H6toesxEV
UlbjVbQmwratsO7wehA/x84JcC3BiPq7M6CCdTSGKUWuO3Hy+P0UONBEZVTaz0GX1J9VHeLo7UBh
TfcFAuLZPZ7ZzqcJZKn/Dj1NHQcB9mnxcWophTxNrV22mEiQdIIt9PVMPXlpGeImJ7KYg9cDh0sc
d/gsmwCCvybL7otWpSFZiVeFIxrHs0sgSrronw/xgOFGq/IU/RLLi5+T2BQwig2vfdeHg6tDFJBj
vjNQNcBgU2nVS6tFSYiYv5TN3vKASwO7qvz7qXXz/qkdJu3o+zYn6/J+W4dyXp+kI2xucu65nLna
3z3HrI+r0dgPVlXcGY2bPPQRYsV7DDXwNbg82Jw6/Lm358FmTADYK3rZ2PMuI3nT+H46tjAB40pP
9kPS2lcOIqIb0eGkNEuXiHyW63yumnCGVsmSLWcHoWGk5xdlAeZhCJahSpt7R+UTd3eVcIePHg2t
e6sra7zhEgetKy6fOtw3nMqthyqt83liy4nTtgK8NDdXwJ2twVnTGItwGHmTZhlaci92m2gdABuI
gocI0rp67X2U9Ul5cFJLjbJqb/xeYawODjbqbkpSrmaH1q82HtKiqYrPg5kBK6YrHOAG49MqOQjI
qzaUkJZalIdzEaaCRYOpIiq9jfdcqCiWRwwleFF4Q+gZxzi17Ku6blL/CJSrfaq62ud/TfuSkOMm
lHV7B5eZdjCnbm8mIT7cLRyYX70eltm1K7vwvzk7j+W6kW3bfhEi4E0X29FLdBKlToYkSgASNhPI
hPn6N3Y1XhyxFMXQ7Z46VeAG0q415xzNgVBZ756VIukOzbRkH4pJzF/14IX4JioRAdbsi+mlcbdw
3dnQYXqXYuSFz0VMYnAZ9+E3NdgYbpYazZ1ofM7Ohenm+FJ2shIHQfvsS90X8V2yGB+oXDJn2R4p
KtNMLpYYG6coDVh65ffXsiwXC4DPpC+9ViHuwFa3l2jxuVHUUIXgN+h0+dLqhEokDpI5H0ivezJh
OoE0hUB1R2Bs/6GZVC/3S7ElpECnaS1yY9I+oLSeyFvJkc7dASZan/DDJFdFGXKsW4XpuMD0wqR5
ONTxup+2qTUnLS1dlxqUwnXRtN0TCiMgLsmWyq/MA/5CH5wA+TsmKnZT047bbgBTTTeoCFeTEwgg
H8lXj6Aa1RHEOw/Wj8pRftZEilsQkqCaWvtgUqW/ltK1IGW9wH1uHWotCIX9+UuXFQSZA0rqXl13
3OKL3vPZJWqnTV/IisFYX+IdrXcWM9kLpof10TZTelemE3eM1ZmyHxt//OOiB3/IrejiL1NPjg/Q
hTB7dpdNlIcxLsWwX7uN+keohS/3WRUM3V7PBSXlNRHFB4OYwQfEB+8rx6dcyNMog4WAp3jNxk99
m46vmCvd9cBOP8AKSDxNCd6LbtpN+TVQRtUGuVZEyucyAouxz8ZeHnXrOM1Oo5APjv48Ja8dIZo/
t3rtqot06gNeR5NGq9xt5On94v7U6UOZLttzFJD5/ZwEpHnnWTfB5q06PTs380o/aZeUqZT4K5L4
fkQT8WjM6kfXUc3by9EZYBDfNDFKOULLqj0xf4oHHdg0avJOb5NkL5zsTRSaNruKirAnK79aYvxo
20rKxDzJpjsQkMxfXnYraJhuXLoX1xQjKMmEBOpzSjmgtHYsv1dLJ8DApAQiR9vgvkSdP5FhHQTF
vaHbdXYS+uE+KhzDoXeOxo+hEzXgYknQ+ml1k0x5aFJOsMsAgcEvU/DMbW2bRxJ0Rv+UuXNzXVuR
RjeJJyZwXWs4uNyY+zACGFuDGgI4kFD6jDI535zVZF9bZ/GZq0stHzqaX2R419vyJBxIa8TBo3/P
W1HPYCKWZDstgU/gdx174bxPe6dUdzEXoeJC2Gr4UHpD/G3o5gRi6pYMy64nlApGCDPJcoFnUF2F
Mqg/FrBgOI4HZkg+Z7VMj5b0qGpfj3QvQgG/4IMRflPd+9PmK5gKmjj+TBGDlXMl8tK9M9nlgV6W
Tvdu4UB434h4hF3UOQSvByWMWEWIZn/OQ+XB3iLJOXd0Rz9BpqLcrsdw1s1Vu4XyBxHZHlgUSQ7a
AflQ6R5VOtMf97i2ZnvBK9vydFkK2varMz+EGLkAP4RVfVfphnKWX9alIoF7iIfqdM64Je2gOAMj
LPWgX70huuDQ+nINjk5oxuiUNKv7DcZVMsKfYTPYa68OXvUqOQP1qwxOm8H2tcOZE38cHL8V9P0Q
YORjMidujiqpWQ4onSf3yoHSUTAVt2DeSWQq7a3PsMMyTTb5w1D6yQeKpdCsqmyuLrZhmOOPM3ai
5qj6rGyPHVH29yvAuXU/hz7w7Lnkm6hhKVfmerMxrAkXuJR+1H5DdWeHnQPt8D7Gc1aeGrbp+Wq1
S2e4TLfep63VOGFcfymvMN+20b6I/f4lSZfQ5h154Z/qVa38Jzc89Ye1MMXlrAOmS99EWh3bsE7v
rfYsIFXaANGeoCdIHc4oSg33Za7Uzhm79JdeDJ3uIlHdJ6alC6c0K5zmcvaF+0OGmxquNtN698aX
gTnIsY+varUEw2loGkh/cuv1g4hjTo2u9uPtftayuHY4mnKiEHyWYtRLe4nBp3kC7OWObIRj+62i
IggzRg3ud7fUlZ8LoHO3WjDM9zOkt+DK52uitaJLg1SwzMBpLTTjQG1RQ87Hxk3gXM/0PHaD5mhs
Om/lFYdCh9dZqadlV8thUXlvVd2QYZmtX5V1ALVm3jR9Dvt1+tCU3urmMd4zb18bQXByj0sXSk7g
VF84XSLlr70MPnJiKd9fzRWAGPoP51auWDzniuNptFDQnPXWnFYIfnUeKy6X+6xfe6hjkRxCtNBT
8ElrxVpYbaZ6RYFFuo+jwqa4JL94hUnC6tt9FKhsyksQk766lek6Nc8bR+7qpjc14JYxqLbsCoKS
xFC3ld6HevPaLI+DVpjDyrSG/W49kElDNqUzi8J54yGGf3usoM71B8evtpEqBzCeCxHKtdw3QOw+
uXhYRF6rfvhAFyL5ZsKW/5uMi4h4MnIEPwxErfa7omClOg4VkpvcD0L5uXLkcD9sBfl4tvaS5Rim
POa4TTVuJjYnYS6TZIAiSXHalzuu4PrYDKgB7wpkUeRLpAujQ4/RfDtQyAUEial8vvG8hRsiOVqs
ANGgxIPrc6nKPQIjHxzHMx0mvjD9BncnC/ZWuSI4mME9U7xdre881bvJaa50pa8G+mzx56qqOMEl
0kSfR0nY0s4FSPECLLRx9n7USLAW0EK2vKvgZ8ltFmmORMHMt1EZmiTf+K/S/O2pW2STD/py6f2A
ggcYBfAiZz/lbW9XIejpu5Kbe9a2Va40P39X0Ob7kJhVeoQlufFHblWkLPlmdnYdj3xVMigOjSrk
eBwxAzTHUPoL9OFRTOtp2DJEGVZG0TdXkoWTi0GLHy1LBmFDGSFlzwHJbuURitHwWXoJgHhJnMVN
FtuND4S8/1NJiWHJV6d2LmjokyVqfBuCR4OtcgPuJMxytXruT0oG4DQ4LnIooH6/V0vDAcoNRCku
aFxWLopZara7IZojuScS3nulPOycv0vhMYi9oN7XIkjNcR2j7iHoo0Kza/hQ+4KsUlvu66z7SouN
HaQew3XekcxpMT6nHXHBfSHT+TpgqZLXqZXknIzNeEZ+BFVytbWoxsBvKS2OTE6tAEVM223Yjb7Y
p6Zo1py6P725Kgk1pQ3U5PNZajeUJ+MkockV44EgkTGyp3N/wl5UvuMlR6/v/M8R5pzihE6G6aAW
173ngoS6O/FIwbspwRFBERPNfNsEUV1fNoReQnoOqtJiV63GR5dQ4OlQknv2rdVczo6i8LU+EY6v
PifuUpTX3CKKj9HMVWqnSq+HupjNwwUnl3XcZ5PbcUKOu/SKM3bQ5/40UCyhdEVslKpb7eYNDnMO
NiU7z1HGFs9G3Gj07xQymPSpTz0bEw7Aw5BbB/WqoWNJlJGMp93Yj+OTyCLez4gK5mUslqhjhJYr
cEdDoM4yddHXevQnhSi3JHWPxMeSTZ0Cyo1e1MBi444xYMg6jhzqFIlaib5Ep9gtTW1zhWCoym08
NgNOBwYvip4mAjaHO2vEcJYZlp+MwKU9Ty6ABiEu+D5KRCIsQm32ScYmhRhGJIio8sWKWMKdnVOZ
Y/QeUg5kxA9CJcrCZ47QIUe2MLZpruYi+DF01geg6SgNGtBRg3xKCfoC3uedeSVRZBeL+GxojiyN
ZJqYJKjHQ9844OExHEGUbSmos7BlJFftCGltxxPMJLwTAdytXZzS8zq1UU3/POjlsOUbWQ3brkNj
5u0CSK0fo62cQV1WwfZTFQW03NqpkhvdK/oZfpd2EDc2t2w+Chb0Lyaa2Esk45JUzS3eblgeOGAH
veaQAs/H/9nVpbjXbadexq112pugtqtzoMm3HOYyWKYjMTaB2EnCmZ9du65qZ/HKYjAR4PZksUb3
fBHE9JoLwZEEHyQOVWeXT4VckwHTFCNvF1rAy7slKpJrf6mGmMnlDrc4v9nmdQWAB0IA4u+9mOOw
4dg1IFXUjll3hJrHv+Joi7LraJjKTyWRjnx9Y5cXY+i97uvJ0a99mFHY8myYXHp9aP1ditXz4xKg
LaPmp5obuq04ffmlw1PYFxw4bSH5zPPUzskuVllV5zrwW0jzyyCuyfwk/miu5QT8bylb9KqFKh8B
QGcKKKsuwrzKKlNeD6WZBUmH8dznVDanR90v0XawYwmKTSxB9LNMqrDeVxO9wF3szUVysXocR/d0
Fac513XmPG+dr3ukGnrrT347mGPsmzbNoy52KXvUGXWx1uVOQNxVb/ItsYtk2mVDtWd4ht/ZBMW3
0pFJketlMM6hZFFv834R02ukJrDCSUsK2iEgvv/nQp+kpzE5NNypOaJisZAkes+ZpOZWm2wb2MBb
/i9bYF3xCiTG/2FUwTB2sZl6PP0sWXHSav25iqqEGDTFw4cIoVy7I9Qi/oyBHo7mgm6bieZ2Dgvj
aMJnNyjTX4m3RniVvInwHWmXMbmZ23C670xcfgnVFjfYkN0RxrRTjNvVNvTLT3+y0yXkxQj4ZOM2
Pzy3dmd24orCgtGpefSHuSqAKzVNeZGKYGYCukv3q539WR5qjmg1pdAueFm6xn4ziQRWh0EOpfPa
tBllmGbWy0WKAH7IowEdVx7Z0KqdSU1yT8QZfZIxFAh0CpE2Xi7smBhWvtS7xVifgdVVRZDkJIhX
vxrhQYZju0zDY9cP0+vUTOa7kWNZc5equ2bfOa6p96tHuMKe1k//fRJDtcLua+SpXEqr9hzPzti1
yKi7ORG45QqisCkKJdann8Abn4+ustGLO1i6BHEmLVENFbQ6LK9Euhz04ka/FHxbwRW2WK9holGS
lbLy4OFtfT3nbTcCg/ZYrncFJ6lHZxkcCIpicS4UHRoyGHCNszdbI3OnRsaeB4SvnaUTof2kWtST
5yKOeXW6Qt014Et/tHUvPi9rVX01HJspVm9L86w88KI70RXb8wpQxUfk4WQnYrfTNYcIVsDkalYL
NTWENe1VhX+rCX/Z9qi0E/cAFLo42abvHvTaTw9rWlF3GeEV1tyqFbsieEBj9hg144IUtmF4ShNQ
yoRx9ss9yzV1CrBI87fBCftfYMb74dizRGIG3MK6y7dGj/fj4gSPwoj6kmuB+RVtU/BQMoF+LkPf
gSeihgIlenKp3WZlEOs8UW4856JbSOt2uYwayMxr+qy4Itq8pO7wzSOov4RPGCbyoIaYcziaiZHW
SrTpjxR0VihJKGDtjq5Mp+8j7qLVFRTEtNhJvw2+6DLuPhrftyA+h9reqLVJZ3qTM3xLV5FXflPp
Mu0O3MPtntLd3O+rUWX9ZU3v4LWi1n+drSm8Gj0Wyb3Q/VbkM33HYReum+ceVBcNNyk+kad6djb4
6rZ7giif1McOb3C9M7VNbhP888XlJgnpzX1T1WM+mi763AI7E/tNpcNwLnKNDwDw4AzChur0Bcvv
cJzCtnTyGHs/RWL2MBpjbu9AA2Odvt88tupjR9Byl6MejyCXuF5PeZSckQcv1ma9orYRPm6clen1
Wa7Nh8UTqsoLCu8btcZmASVDpXTXVERi5552KN63raLRJ/XakXyZOllzIJ5qaXfaNFjV/FU6Hxod
qPWiyLI6vQNetvxq7LY9g5xczW5ez+focq3Ty0K0s+SY5ioEMp1HaUhNlbkbC/T8OzasmbSIrEzq
XV3r4DmCzEr5L+2ic9cF8MWNKoPpqqSMIfJZ45U+rbrY1EFUXdKcpPQWWp3zNvyY16V67ty2V/up
Sc7kzjICkzdqsmUp5Jr1l5jn5WZF8Pna1KyjhJR4M9Nyk8504vhrr6INjtfFqhpI1qtbkFFVxUYc
W8qs3WnkzPItWwhRzfFL+sdBBKrdt6GS97UbOx/CZAgfRzqoVW4UeVZE4bdfVDU71aGrkwiEpePz
n8TVlWy7OLIdF8M5FBQClpXtAvo2jL2Axbvel5Og6Ec1DcFJ163TVw6y8jMGAzbDRDhDwaRP6V5V
WhrM4etGrOt4hgXXteSulWChABXidnk810Rec9mufgjEe2M+2TRkuNqlAOsc+1BuUasSAL7hR3vm
SBI/hM2SjDvTpMtV0Q/wY4ckci4bu07h9Ryr+dKa1lQXzeqXz+1GGemmhE8JETqZBmIQGsu1JAyG
6MvGZaU8RJS42RLkWLOXJKnI4NE16XPTmkgeyybso71pVgWAwfOL+ywcMNavHqWpofeyE/4S8yVS
S0LGkUMOalv77qWwbDb0lTQToW6z+gbLLv8C0YPVR8f32M+1saM8wJYX3wocKkOurGY1XOqqmvO0
2cI2dzlCPYrVehwdm66eDrEV4+cNMOQM+I+lIrdw5J7xgjg/JAPgx4SeodzRqRAvYe3LD+N0Dsnc
ZhXQFZdCnMymqfCV1dCZg42L0d1R0Gmums44xdFzR+cqZbWLD2IOw24/2kR0F/XYbO0unjQ2WzJc
2W3GMfJuwnAyyUEsLuct7sDNuPOTqjxm2i9wy2rlXW6U6ekq9MqcJP2wKDflwnE1bu2cUmJXU0f1
LA7ZnFliOWEUEAQwORQrLeJM3iaauIyTH23+a4sS43sfFjWHXa/xOAdMA+DyomKlxspudjTdxiTP
eoHDqAVpt2dmtPBK9apJA87MGp5ir3ELLg7l9nnCHwkXkLDqYD8RSjhxgvDI4iFlPvzcNyP01DJs
2bY08pLb1Vkzb0dMkPfBbuerJYtPVF4Hle6fBJl3ZymJ7z1EHJ4hm+MQee7BY17R6kiRasvJeQRs
GJxJetL/0HDD6e6F326vLVKH9LIPO/OcVlXxMVZwmovBHS/Ii6A2hrqK2LAuXOsQkUGW3ZIRPr/Q
sEiHC7SH7TWXIPXqNAUrg158/o0aMi9WpW3MOE/aaUY33nQfBvYfSLDpRuVWcHKgpJOEDdfMOiCZ
lku23RdQa/YsrEVG6WY26qInDYra0dDQBQLgvDQ3usHtx5Se5d0aiuWLYq9+CPg4Vd44k/+rT0tO
ungup5spyPrlxG/sP4RSDhxd5SKokwf8M7c682m3wium/UY4BlfQhGGen0FfFzCZrb9f+LD3wUwE
Kos6lOF4STg2+FpUP1BENOx9oF5lnhh3zm5p61LyS7uQ8lRcWKJfVkZoxPLdOG5eoy7RH8quaN28
J2masvYWTyj+OjU9hZkQ9trQ1hgPa2NZbODd9snFEG+DyAN3Tb+hIamH4+pwrz64s2Sz8XUJ0TSj
5P4s1iY4F40jbiurpeF0sVKzAnY21nCvS+0VKIvAW4O3JQWPCpDD3sH2EBfIwbcOgS0nPdyz1VZH
nn9wU5O5Kg/UvEZHG0ytc9dSeUZKN9TNNPxEOqfLu6VIZ3Exj1XNKcfRXFNZRSu/hijSLA6yE1sQ
K6vvYJKlwbqL4b6aZ2WU2k6cWobCIU03QNEEBNSlTkeBxnn0pyUEpjH4NcKovGhj1sFDorxOPhCD
oSzwnU7qBlbdqoKnMBRDd6c6Z3EpvrDphBejG4/FXeFon5N15zrOZ7dsEZxLsFfJ+d9rq/66LIfW
PMYeJOqOK8SW9j+TvvI5z9D04xnTQKqKk5veiQi7pcbqehfRUvvzrQopodMvGGz3K3Bg8/Q7mshc
vo56iAvxS2QE0OwoKI7N9dgpx/tcF00xvaYee+edS0BDTJYZfY9PNFs0mncb15a8oyxuvS+9M0Ru
DJyeDuGF8KyFiTAGW7q9Okt/lvFwhiu/gS6O6xOP0fQSC8WoWNkS21G+BKHjMrnx8uCNy2tKZ56T
pzocg3HXdyNg2px+Sjnsa96Oe9GOJokubLQZ5xG2b89Jw8xDlHwewR+u6aGYXMWUilBbpN8xwcfJ
dxOndTKdKrqkhDaFSyyHkapTFbYv5KfL/jXjuioOS7oE1fVSVc30IVqVNzq7qWw8/6JMFpFcL9rE
y6kKrG1vXG7l4SnFiDAfGgrn23088PcDxE1pFBQ5GrjwtaiKpXmKS7IDv4p1YdugU0Lkg2Z889Ni
r85OFMWNvfQmy5ZZwkqhA931s75aHWPFdTwmtb0Y23lhznZNNbNVkrh1hwyqVMd+Tkx/pTd3kwcb
ESrxddS1UNxtx1QfqHmG7oVGYEL+c8f5dR84a5vQyaDAskNh3aUvNTPmwaxaLjfjGnGF2Vz2VxCm
U6T2VTitX0yxlD/1snn6MmYRqPdLWIsvTqF7Ny8cOz9HHaXg4+Jm9UPVt2CJRTY0yV6y/YUH4n/q
/msxEvXNBSvIlouC9AAyUON+FZcF0+XVRISv711cOesJhJb3bMKZuhLE2ywDEk3tLSdj1PlIH7Vo
9nUqt6+rSvqHkb/paU0LF0hhN4KIV2XV0ULgjJiXKvOpXjlNedtx3/6Yds3Q7mU4AkMSsSi/TmMx
ejsb6Qlq9zCsL62/rTMHWeu6e8/46gfQafdlNvVyRS541SCG6eNLM7Zyz80sPjjYGO5MltaXAQRF
lALTdkMTyDaHvrDhdc/smfPNNzRvhlXoC4Phsb5pEn+6mdH9cncMhqHNbekPE026FiXGQOHne7t5
yxOBdzip16Sx3V41wVTst5K+74NkRXwiinikGN0OyORMBB6OrkaA9KCBeiEOJW/3qVIIXfGmWf2C
2ih9EHXr1ceiE0ny0JtQfFaw55HphEv0mvW2XinARCP36DVqQdTOS33QRUZsHoW3pKD+V5/h38tS
Vjfj5M1EljSqvbTuXF7MBR762yheqEsEVcT2nemO+gXRjHRrVq2o98y+W96k6Ro1u8EISbi+GrFP
s/F3tD0VKfC5ihL9VRXsTcQhtKg4JPd1duM6C6o9yaPrBaWsIiTXY2zLazRUxGxHYdU2hBJs5nlD
JDAeuDuu31sic35IBwR3zgFzvAqKIfSOq1LVVz3NKN1TAg4+TkMIW5kEEcK0FKhrnceTr6+5L3Fn
dcWW3dJl9Iod8Mhy2qHvwXdDa5Ve72S7mRoysAWLWJfSDP9LEzq5Etv0WEITqM9MbKDgCScdvQ+X
dfk4ycAOvJIlcvOSFWjLC500rHhehsyKmGyW8ywb1vHkUcb8TFsf3YOt/ZFC3rZSrJZbNVwXiB69
g8XKbFncVgPafqvUl1oF4ZObLaLJWfYZN/64Tv6NM2iNhJg+0EtRjHHDHW/U074fNf3kkFrU8rxS
kL1NqCOBQfCy8T4ai+2s9Yv8277Q8UddNj3pij3Ldw4sOl0PZbWuHyukuI9BpVR7rWlilKiTrSx2
CrHBmbIkipQeD8eLY6rphp8rBhTxLT76gcqlF6mjBy26PZohzCj5cPWj5DotdmfI9vvasetCNvO0
pSOSzN1GwCFaN6psJXlObpkhRqZQM14PIzqyF09uaXXYQif9loDcQFqvusUemNYz+QBt1w75toww
mpXbT7d2ESnMa22pqadt2135vUPBuvS4wx05GvifVGT1T1ZPmlp15Z5rQ9SxgWnOi5futCwr8yyl
3i4kEgo04bVDSxY5UP2sSx09eQtp5dceO9391noxJ4G/1JHhLiZwJQV8RFQbmeS/68i6ZloNxymq
roPEhraU0aWV7z7lrSIdcyb5fyFbKqHeaJDP0tD/McFwPVFxu3VQhQYqzknD1496D61TjZZjWQkq
qkaOVP/90/6lxzs/9B/5J94M6ofnf/4/DzWFxx4kUtQ0U6auR9n2j30yilNL6/7vH0W6yDkwx0vZ
T96a68K4TYwnh2SXVA759Wk1nXwzpCeyuJ2/NEzyKsG6wUk6u5TBP7/5YOU8dEw4m+6EBDxeQ23f
4WmsTsyFGsFm9/2/X+K/dIY87h+pXUZeO0LAN1+uXodNoBzJkA2s/mWz2eUyZQV95/29lQaffxQC
ZvICSErGif7mKR0i3aReZLZDsbfthxnBdyC8et9YeI8R9vR31JN/GBrk7gf/QELQWsf+70PDRxA+
jgIwCeac71Xo1vtiRlJemd5/R0H5p/cHAgVXNCs6g/GNKJTkUjVAWs12lD70IzqA5BbI+nvC/n+A
Ab+pInmBGc5rBgRJ0/7biKgh0hHXQj6TM1GxF52Jbv1ZUHv2ZXKEycGaqVK783SU7JRwucMpJC9t
XYJlKevw3Fo0Bx+5zOPfDx9wzOfgTyxKeDB/f9Hc84DLjrzoUaOe31UZqhUEW0FQvjOC/hWsSjyX
d5aEYqoPoai99bgPomjiqfOznXADc1KUWPIM4M1V5wqfD+tH5PYiIcac3nt7sNArUqW/zsk5/xHk
LvpnWS5r6lsLvFN6I00VLvpOWS/f6azQ9lyzTb0EUVC9lyX71szxz8POWK8gJFePX/77u5Vy9AQN
EMpiMHhvh6T7puhfHx3Pxe3VlyPNTDQmdWHnd/yv/17N+ZWId8+z9ax3fvPgeEm1w7mf2ROdXb1t
te6UCZMjzuph7xQkKbte6x3/eyT98ddi2mY0oUTGnfP7r0VxsoSqpuU0UfPYbx06eISA63HpbZzD
6QQo4Snkph0xB//95H8vFvxcoEL4GkkZwK7z+5O7UGVF3C6MrGBrPzVO2z2sQUPFdV7m9h0r4b+X
C0JRyAU6b5ZsXm89m1UwysEqMId0adKTO6/q5G30GP7+F0VcfPEdsVr8K5eM27ug2pqw3C6R3tF4
oqdluvZ6RTz/lxa48yCNSN/iDQbJuU/0+8vbSJlRicu0zJB03S3TKu5CBEJfPLAd7mHrQoFePE7k
e/jyP71IHNOkvBExHSZvjZGOdCmTGi7A2+y3Xxu/iNp9k03Be2mrb139598Xs7SHZx8zy86bnWR0
PLLO1jjDZxDEl31cMePk5O1pXNSIWknwxHgXvWqUkndzkJbvbC//3jjR1GAEIIwixHD71tVsrE/n
lr7zTrSc4ULF0VP6ybSfZkkMpDut+78fOQS1cFZk98SJ/WY7K1fsG2ufQvQyrj2OprgXgfH2XRWn
7yzof5p1//ukNy8WUPlWrYoXCwEjOhDEKndKEpzQqiG8/D/8KIJ2cNnjuSJ47PcxStVLFFqE2S50
qvA72Y7ugaLN8GmoyvidVexP3ws3xf9/1Jv9kJCm2NCPyuClZOvhDK7dF5TZwJqUEapN8V4g1dtV
00cyiAE1CNyIzjd+0Dc/rcNx65jaHGZn9k5YkxZUW2t2rHEkXwbBYo9JQaWHINjxnZXs7ff758kZ
nFrGCvPirbFR+gbDo++bQzrW6a+277PLms7w0Sd/8S8H5flRIY9gbSYgOHobGRc7mdOsk2sOzmbT
X+juSRMR0dNktfPeneLt9zs/Ci8ZXjkO32eP6+/vk2x67VcFUldCiW5pzHifdDvrnB5G/NCkzXuW
ubc7LY8jov2cJ4awkYSUN6unN5milYDPD4tTIaSM01P0j7MCowW91b7n76DJ986Xe7uknR/KcsKJ
LTzfCrM3c7yKrILsi3wzpRd648M5v7CzMz5jz0Y+RbbsgVpQf1UalX4r12V+/O/Z+Ichy5mGr8hd
iiTv5M3EtwW9NkCbYFFXPZ2m+tj3D0FbmI9tmUYHOrI9ahIy3v77qX8YrgQ+M0VAEXoJlqrfP6w1
HP15yHSotaSdE/vORuZGF/8ioRmdwX8/7A+j6LxpnMHV5yUueTOKMp0JW/8DkC4ook1tKO+1N1bX
lYUdTX9JvPNKvT8+MIJ3AcoITspbfFJTJYVb1MOEUl37dwDAkL6iaZu+N1OfXSg7z09JudVXchr9
e2KTqk8R7Y+Dwsmr8jajmQYSrqJ2hZ3jIHoR5B6BgfqdefzHvxLdGmsScUfJ29G+cJlvulYiWnYx
7qkp3fJz1PuFbpzxQsdR8+O/P8M/+av/e2s6j/Sz6xWnOvIGMr9//+jIRetYr4s5lNjHPpL+kzxP
mbGPc2+Cuwr0Bt5FUT1lI0XfRi3ddbBRO8TwJK7rqhkvgFLN2fH/8kdxJyUc5cyfepvGdmaHiYrX
e6iHqiLg2KSHWK7ZftsIbbAWNksCbXU/jOu268cpuh3dDSZj06MB5/MfdDA1f3mIO7+nNCCskiJH
TCnljSke4X8hep/m9DaX7TV68+k4TJCJnDL6XoPFoTu1qHcm5J+WPtKuOA6T1sQG9mbnmhvX3Zy5
mA44iiRaGd+em1hTcg9r1dY5bT/KEa0Ik3cG4R+fS34uZD6yC4nF+X1MePTPt5Iy3aGDT0LnYeoq
vC1mQ4zopiU2W8ctj7JW72W0/fG5CWH6LHwYv99+9n4ql8pE3XRw/Sa4SGQdx4iQJ3ktcInvLdGb
tFMwob2zFJ1f49spwJRjVyMOHkDHm8iGGTGw8QMcIiTu2eeqWsa9b+Lo+b8H9R+2FJJ3sJkzscn6
eps7gPK0iaZsG1ncepD1YVdfYidAfgE3FJuz3Y3+4u84LQT7cjHBO+e7P7xa3J0uFabQQ+j39ijC
0WHVtQdLWTcyBmyD0P7/cXYeO5IbTde+IgL0ZlvFMl093qil2RAj89J7Jt3V/0/24vuHLKKIHgHS
ZqCJymRmZJgT57hF214IWtsTNQOAf3Xb7mzshjPDKOUYAgU59b46v1wo6Ko8njEh6D47U8qDPVGO
T50gPjrW0O/kdFuLpPYg322kd9X1s+m2MAbrttudzGxSnlH1aT7DujyVZ5WZyvioZl14njxn+vT4
y26bpWTHKYRBaj2O2zFpYYG9706KmLvLVGr5tbMq9cRUrvtJB93OYGEzff4NoxBck1i+kuKt9rbK
21jNLB5rO43K55EhcyYuLOWfsKrGi1roHxyFDd/5oBsRApEBR1hnH/U74bQpSBw7M4PuVAZ5S5Hc
EF+7yWUG1/AaRlcfr3AjCIJIiOlrTi3G1nWAvgNwKPqBGGxiFtlg7OxmDbPxVaEDeuiY9j4aRq6e
OyQQ/3xs+a6UiLOnhQpBFiSYMCquQ1y1mFEvmDyQSBQP6G9M9Yea9uX/EHJJ/gDIVIijUTXWP24V
VBoF27afAaVW3i3rU/M73ZzhudKHIvLBQzFd8PjXbd0qnmsuFlVO8oqVd7b6QVXw3DyOLjA3plPB
/IOGeE9PXT0EYT/usEtufXQ6B0wVyZhf9VZhIbRumlPXZDER0MqD1cF2oFPJvMT6rtDA1k1CAhKY
KSziqqWuPDG9JqONmCM7BSDSL0TBfxTc8gsOhnTGa6yPnp6np7dvp6StghuDl5YWzfKxYxSutIF8
i5OVl5QPtEJ8HOJiOkEGCXB3gvT1sb2tNcLQCzcoQR460qvUwi1UmLKmoj/1ZqBex0hozNy33Xem
JrWDPufBB7tEqv03Dg2M4lA9oa8GG7K8bL80gvo48oaQCYQTZXHjaHs1mLQsVpC/9RRJYWDshHAb
h8YAUAxFMDEc+cTKXuXigWlYDydrCtP3CM01L41uThdKbOlfjzd04z5QVrekqIpKGXjNBm/NlD/n
ORloYwLcdNzaYfzYZnBREWDF4z6Yd8KyDYMm09lS0QD94ru3tChN5lUYrTildRicC3v4Lzdj/ZpW
OYBmMN07B3RjKxFPgqWLDjEcFOtMiRa8oG+sDqcWp3UCE5heQESYgNHtaidKuONSw/HJOAghRKQQ
KTCvsgE7AnRmx+N46pJouloGbAd1rIjPiUg03x66loxULT7FolVvbcU0jtV6M5qFIvwRz5P9N9Pg
yGw1RnPtaUacUd8KvoZBIz645IE3zkNyLRh5uYZh2u0Jhd/pX73+eJm3Uoe0bNWU3+2XMz5rRj7Z
IOdOVtOWgIsCxrYsfbSeC6MtXuBR1YhipzH8k+SzQeMuhqcEkJHyX2eUMSMkEAnskVdvvGE0COiz
Qc3NXddX+5lkIeQwvTXIkX3tGax4D4ELMDBYLdLrrHgt9Shd/UMk8Z6GwJZlyvXUtmlPwGy0djOW
iConQmksUZ1/RUCszkx594FJdOukIeD+Yrd9fBhaT+ycoY3jKmUt4XukBwfaU19+hZBZsaKrtPFU
110EMM1ODw7NrhPkecXOzdhwpTZ7K3t9r3woqzWS5IUGz+EI10MgYf3mkF/A+IyHSozAIqe5uTq1
3u8scOP6S0/jObQaWd+6rD5plmjSkoF4uPYBGIOlBeUNzcd1HsYCDwAlyJ52392ecprRTLRku4IK
3zpDATpQaqMrphOiyOW7pmVQVIS2uAHC3GsibpniwBryqad9t36CqyTr7cSBP0PCNW9M6iEv1rsg
lChy77xJW6ZgpoKYn1DSIrJYnpRCq6bEtZXpxAgxRfu8McXRAvQSAXAa9jTX75I86PipVULJj4sD
sru6iS5TNWBooVuIAVp/ALud2EzMlRC3PH6NNhaF7yHh0dk//lktSgshSwhrYzplPfwJJhNijMuY
4yn0yvrnY1N3x58lQQME5zehEsLK8qf84u/s1IO6QNbQGXKtr51oq1PLLKbfCWU6Uw2fXlQtG86P
jW6tj4qdwbNHMx/ipaXRCE49Rls1QEsA3+Db0OMvxUSh1OmA1f6OKQNGbLk4YqWlKZspOQ28o8RH
db2vWi0dfPjqANN7zk51Z70qrpeuwpJOJZLuh7OmPITHrxgj3BkUDUZ+Tcu4PlDdqd8FuvrP2xb1
agn3SN5GMdJVV9F7imCIB4GTCS/pmP+VVaNz9sy60cHnp97LY1vrM7+2tfKPY4EmfCjgH4mgg/gK
u4P9oyJT8B9b2dw7j0BIPjfUblY3y1RLqEv0yjzCWAtIdqyBvlIpu8VlULzx8MkFaXwksD9UFKjl
Lk9EwvgQJKwg2QQo/Y9h3gwnsIL2FdjHv48Xtb5br5ZkW5hiDWXRdQmsz51x0Jm1RiypQZ5Wjauz
4g6MCFV9eEmTWvsyjbn112OjW98LFWJ5LmQh6pVb9JcLTT/FjUoRI0IR9y5zkdQ+U5Lg3/heALrJ
bmXSQwy73EQI5YQ91SytbRr9r7Ap/qsK3fkCee5vHHWWAhecxWQOre+lIcPp8SH9aBzLqI/fl1bN
PJYehhVl3EB5o6+Q3wsCv1d2RaBG7spWxYy0nXmDcezGvPPhNe3ORT5/G7PA2Nk++Tf9Wi2UlmA+
l7E47zFt/eWqokkbrHoA1q8xPHJmKCi6OF2wh85aBxmvVoA/UAmVkNh1va4qLHeQ5EtHp2v+pjxf
nxoHOeYy1WCNsfvq+vaTZwFKJCOV6o3rRdE+hLDJFShIUOx9VwhQ38cgcwJ1Z/O2rtWvdlZPlqQJ
1g0FO9A5wjWhMdenm7WcwvPmM6ML7q1tcvHH48Vt7iW4OgyTRZFKLb/Y0DMtnRUzRluTKdEAjoqX
Pp66cx05QNE6t9yj3dyyCJk8kD6LiiP8+EuLiZa2iVA5+UxaXRMFuke16v7u02iGpcPVd7BIWyeS
UICKOehEz/ZW72RTUIgb1Y6zP8fO0asT52r0gXp5vItbn06CEwGqIN7NwVyuCaq2Io87nXEW9Pze
OUSGxy6LG7+YYISFvuV58IL/PTZ5vzBZKKe+yd2mluCuYqmEPKXSmIU9Qn+r+55V2V+03nC/Pbay
zpRIGGHhh8wOZmaphrHyhy2TXVE0qJx9g5HYMPS6W9gO1seiDqDEgAWKsV9YJYqSrtxjy/dbimUy
JZR/eNWABS+3lKnGatBS1le7Rf7JUIz4BRl68Vx2dfNE/tyew7hT3hzq0EuXIjGU5tF/fK19/vLI
IERDK49beKzGPjy7vW2zcEkUCe/vjle5vwbSFOk4/lbu8WpnGZ+3GU7C1FTazRHWEzA6PKJ0D7t/
JiXYU/bdMofLBKWLx4Rgc3XrOitRG6ZyjGPai/pIBGb7NkPwkpUh/Z4KxtYef76t4yldymsViL7y
KtONNSdRhxB0vMPUy8Ezcg8mhUDfedm2DgkdeZVCJyVKRC2XhwS2kYKYoUcTFEbRD2gWDBdlSPAo
8wDxf1y7/mDBJvLmpenECKTVtMPAOa1OJsG/1wVtw5dTwuE507Po5PXtW9liORVU+F0YXEF3kAau
XIpZO3beMQcPMHhCEt0hmY1NmxFAx0p3Tv3GLnLoafDx/zoWCPXlLg5Ih/R2ziXXEzXwibSgUYJ8
3YdYpDxqTLpKDphyJxfcOJA2TBQk7WS5gFNXRot6jk3mmY0jdFl/aWno3kDvFC+KAiWEC1pt56TI
j7KMTGTRHEoQmHdRnlvz4TrM+WY57FJH3Z2GT2ZCYcTu0OzOTMp4GXQTR4VJ4Bv8S/kXmI3ynTMj
V7M0T8GQAEKlJwUuaI3FzSBJhvSTqUpAJMMP1wZi7ReQip7mEuq9na3dNAY4gItOeojc4PJ75sM8
qmIuct+t0+ZCKc9811CAvKAvoF0e34U7WDVCo8BUyHgN2re4FfmA/OIxC8XRs1LAoR0NzPhKCqET
FNfZyUvE9Bx2Y/rOGofkmbkR8zYo4zuzd5tPj3/DvavBLjBO+UJRVlhjDtE7VWwDSjtfgx37iVHl
6hTGc3T+DSvynSXqJAZcA4DQUeCMZm7uD7rorjGhrj+gxHZ8bOX+VsgghZqd1GWR4NvldhqdJCMo
0D8xmJ96B3Ff/6R3fXijoj7lB8g32p0PuLV5+DAqHlSZLLBrS4Oh2Wr6jMgjLCFG86XTUvt9X7nt
mx87VkRTjjEtHZXqdVkwTxy4PyHeZ44gNa+08Kl3z+V48tQxP9A027N379GW9lav3VQi/edY2HMm
hXkKy3tBPme6xhaEw8ww/+g86pJv/HISHwReGqlj1FYAiCw3UmWmospDFapW5CtgFBLecTCd5moC
TT1qcWnuBLZ3lxx7tPFB4oG8kVn/0p4TFXMLLQ0nRYnic9RUSHVBh8f4ndHtOK/XKYyF95K2GJ94
PSQSIra0BbEbiKfEyX0Gi4D1V3BBf8txXPC7MkicFTG8UQ6D9ccpF96prjzjpxrDjgMRlpq86+ZI
/z7rRvYug9PwHZSaku0T+jbfMIv8px25/H7oq16m3GivGoirzzT+4BDu4eY5RHq0MyG1uXP4LMn6
Lx/y1c4VVa2DSsRlxflovxtU2d6Eg+Tstu0eeubuHMqNwwwkKmQfzDAtN06MjjEOpN8+BBI/GCsu
fg5BPl0KuIfT41i30ApB+K3uvHVbVqVuL4Bz/nXWRxFeDmJKGHX8UqEW6c1j5WsZfHxBXYXnvFPU
a/QbCj0slYKJR5bqkgOpK0cypwmNFOiW/cyyhd8k+uS3A0MmFQCaHVe89QGRS7fhV5HI/XX9CaaM
ibl33rdulk33CMqJNIbSLaq16a3+mFXJuTaCBh46ik/LD8jk7GAOrpkBmM/di4MOmt9bXX9S0ig6
G14e/PHYi9y/p9KgTQmZji3V3Tus+Ui5TXcQ9NBgKmUA2Cy9M5L02U00SvluCOf2WRkZPNaStPyX
tr9+goij3HlRNw4QVujCg/CgZ7iejPRyNJ3Lwk2hkokdv4mN0p9HE7I1wIcfvID5ajs3ix2jG19V
9iUpK9KIkECl5Va3eTdADQQbSQVb5ilIguEbVOftsR4RtHy8y5umZA+Xxoop47KlqbogsZwGTNE6
DpnCyMJz7+oQR1lN9nZng7Cq7bwqcxIhrVYV50ZvGoWCKcZ2DiUD6GelrqHhLpq9UsddiEv0Q3mP
Mj2jNBSbV6sCCQ5a2gggrgvItsDzWpcKJsaj1XveP7ZVj6dei0yYIGBPhCVvLy3a2lTwn3ISSmIF
1x3mmojIVknM/SbSIDQRSnBuK5qAWhWInbfvLkqSK32FYdMkwAms3OrsJFGdWyLzJeGhXwRN9TUL
ZoftbYqrlhvZ5fF52boPckYR6BwKpJRdlufFEBRI7HSECiLUq1uOsMuprPTirCkNHP8awiNJBCPD
Y6NyEatHF2zg/ze6enTjKZ8ZUMDoCL9WThqYTV/LmDC+hPPrKWVE8uyljlYeRlPfg41s2qaU5dHM
JWdaty3gGJmQkplJV8bOeJ7B1R6IDK2j2hrRsSnEz9QrtJsY7T195a1DRPlYl3MhEqW4ynq9qShc
BTIUX+3m8DqR+35PVPgCcVd7Yt2bpojWXp9JBkRWWRJVrayAyCzzbV1jdl51vpY9NMCzUIMd6OWW
JcbbgMQ4aC1yC5bHh00bzWFGpAYJ5Pg4t+jL0A1H1GN0mp2ncevDkYuZMNsaTPCtA46CmmBiq7ib
aLKLpylPoHLzsvwLmg7KxahSi8FeDXkvvRm/Pz6uWy8XdUjQj5h3XEbrl6u046HvnMHC081wogcd
Cgnq5EWfyl51DqIZ4Zp3Yvelr6OykQTB9qFXLHcnVN26qQwSm/R+NcA63sozQLaZyrpJ6qO75D0J
KLt9KNEiZMCKnxpiWT7tnD1sjXTh64tKZMD0lIz7Wfly4VWs5ygbTdhkqgiumlZ8htbT3SmobX1Z
gH8en1Y269e9c9RjppHJ4RT3KsaPhcn3dKcxOPNa/nACaFAZiHCqD5OdIv7y+NNuPSywFgBlpKvD
G7Za4FD0kBk3eeZD0tsA4uggIIJLMLxaVtq8JF3l/nQ9OHsA2ebTsZ1dVdn5BVsOn+zRBYpIv5uo
ZLnFnUjraAyd1Ld55I6kz3D+RgIKXMjPjklhxju+d+vGyheU6B3aAar6S3txBhFLp2DPSmCQcRnR
9jWk+M6R12Q7N3ZraYCfSPqpDnFtV6aSZnTauIQLvfKgf/RK1/6aVUF7zWxwlkM7mzvn6H5p+Fcw
A0zcsZU49+XSbLPRGGcMU78fhy9h04pbpxJoZgiwfnp8bLYsgaiUi2IWlFrw0hIDxCWiMXBO5kkl
LgMCbD6MHP0Z3jBz53zcwdsoXHA0uX+g2/hma7/ntYVJMRiqqJZBuL/0Nu3Bl9Atjg9NO8xfJzp7
/w5jNh7BdMXn2LbE5x5xtYNepvygYSh3vOG9H+LH0EBgTMeE9mMtAZ2p0Mh3c4ofVuLsW1lYMLVm
Vmte7YFy1SHIq/Z7KKoi3Dm4m3apsNio6AE3WLd6hU7fv+shWjJ6+59RgSAU9IHzTliUwsm2EbUC
4vr17d/ZxO0DuPFe68fL74y8gWHmdZn65qBlHyi9p2cnGdT3EwT4b46mdTAUGgy8xCQyT1qamsFS
8pfymRv0qM+WC6ES0CH7GDbN3mjl/b2UpoAE82LTYzNWLqdto86SMyj+INXkUKpojh0xrg95u3pN
ZrHXyti6LfLVAmQjZ/vXTBhMEQodARhuS2F9REOoPPKWF2e3i+anx99ra2UkCpwOKa99914h22S4
ysDKMjv+4RLHQlhUo+wHCV37tcuGYgcSfP8+SpgIUTNTAxLNtvpopj6FilM6iW9rdX3uHaX9WLuN
/vnxqrb2D+QL20eTGI4Y+St+KUSHRokuuVbB8GA0xodIiA6OhLg5tuO4h7TZWtCvpuRP+cVUAUld
EXWYgiEcNZUuSC6pYfe/cZXlzBVCFIxIM4W4tDLyFGqh6UH+FqTjM+RP7vsARYwbTHrB30yepseq
e3tznvaEVAt0GatDMtRavQ5hW+Qqz33s00X7Nwgo3eSzgTRABl3KFDBC/fijbeykrGAaqIGT9Fuv
A5i/7GRgG4pbSp2pkmIYytj2+MmJsj2uh40DjxUKYUT7NCvWB7BhMMKMaqyIvOobpN2D8lg3VfJj
jJD9tFqIvh8va+MswkQiSX2o+2nquhY2QiePRSPxRTs2xwQKQLQpIuj14Pvf2cEtUzx4FBaoZ/L6
rdxUNTYpcHE+WBbkjV/ZUXueJC04GJK9HtbWIyvrmCa3WIJS132lGVJ9SPSgQ4MauQSqnYrvWqCY
xSGIqXHTHKlO0MlGjOh56iUccv0o5WkuhSigThp68b+377KEJDB1w8+i4rG8ICZSFgOEJDEjl0r8
UZuz4D1ObyYoRODxsamNZxXORkJfzhCY9TXaslWjEn4yxBuqCVo7w6kbADmig4M/bno/rbQA9JE3
Xx9bvf+2vD6AAyQ6noH3u+KjThvPVVMFDc/YO+mjgJ0QVU2C0jjZSVHvr4jBMBkQMQkmtUj7l3vJ
0IBTqXBY+/k4ZKg/1P0J0FpzyiFDPUILv3ds7y++xJRKgoTXJ3adpxlBCFSss2CZnJvohVpvfrLn
SLm8eQOpEpErcTloMa/hHDBp2pnNzfPHbjBgBklqRGag7/ayOjk8NrW1IGagScwYOSdaWB3GoZim
pNAUmCthBgT5ZpiXgTK//9iK/FuWqSYWqAozhMIp5DQvPxOkS7QFoUH3C60vPquNl5xtqxh8htSj
C1IC2sEJleJzW0/u2w8IjzjVRaIh2XJapSnDUDiIl3mDz9Lds8cYPOJT7fRfMSfqFRHLaefsbxxI
oiEHYLPsoGjrQb44g4KIkeDBD5p8Aj5VZscc9cYnT6+ni525zttbNSQPRHr0X6Gt4RsutzarOq+A
vZGuRVIHl6qSQyEguI9B3Fg3mlXmzYhFshO03PsVCdWlX0ieADzzbowzNYjMx3H0g3AsTnoKNbsD
aY6v2UJ5Z0PJ/jnuC3UnsNhwKwujcut/eXRVBhRVlCZHyaodHMt6dp9pQsFNz8jIl8fndXN9hOnM
u3AzgKstTXVp1gx9xXnVaJj/rWkDSqBurBTnWEcutc05SkXpDDvXfuPsMMMgrzy1aMZjV5/SLMe2
HKNs9FPL7k503SZ/HE3tRgwK35Ow3B17WxtK7xf2ahhrSOTln/+yoZWYPY9+1OgnDjpLhDoMWRdO
fhwQdz4/3tANB0BqBwaB5iV9hXVOHQRK25cC3fmW3s3zHI7KCTbxwvMT5Cq0axVoyiVAqOR9CRX7
ju0NF0d7T3bDKMNQFFmdm1QfE1F788B7N3xtobX/ONZm8u3xAjf2krFPlWoB7toGC7HcS6ImBLmG
evBFZFhHxRbxhecdHm7Innbyko3DCWaMnqV0bNADrQrAyEelU+nhPWG/Nm9Nypwy8pDFLbfo92VV
0v6h5H22Y3RjfS4dBMkqTU7Eg7tc36QqjOKp8eDb6FIdoiJT/Qh5iCvEs29lGOB50MGNwctBIZ9N
XT1JNmKxmjcoTIfYRvwDqdDiaM599YUqHsTUFP53Kkv31w57IDZB4gA+ovqxWhqIi2poiIfMyXJv
eTbG76MsrBJUrcL879oT+Y7B+wOJQXqzLjksSfO649TCRw5J7tz7WtNYp7Duu+e4Hbudl2jDigE7
7CtPHJnlGrsSwXtj6DXKQRzY7CphELdAb4sdp7yxeXIgUSVJJt0z1gWjuTdagSS88ItsdtFeQIPy
HAxh+qI0In6GCj3YqQJsLMsEYwSoTk4h8M4uv1ZpDWVMU1cgOGqql8rp0SAzmmrHZ9zfMcJWGhFQ
Fko7a5Ty7Opp7dmz8DurjT+FTRfclGYig7AGjXKycD4VadvsfLGtvXRwVZIghyms9RBHzFAu8QoK
opQ13L+9sMiOIeMx12gSCGH1Y316q88iA6PuyFdjeJxC2HIrW6+2I8jee78V+XjSo7i+NSYHhurt
Hox346vRXwFJRb0NipA16mcSCSwpXcGRL/oaTVdDu6QRKcmbF8QtBg7GJaaGuH7QZitR0P9iQTB8
Z5/0pOlOiVk2pyqKdqCn9+5QEq4gLCXzScbhVz6DZlUEh01JLOKqzUezVa1vSB3O+iEeam9vfPNu
gpvGCd0D+ZVMcD/WmgNlFMzaNFo++iKOIJUp8wJ4Pji88NMYxu1/QTRQoFKhM/7XIqKJjsUUW+IY
FolaHBFgFGj0tsLNYbxyUtAQ7Wz8OwzT9I/itvG3utDbHwh8GfVBqzMXxU0qzMYhG3Rj9h9/H7kr
yzTAIfuShDUu67mjkUUMYkgN4O8c8Cq8jYMnbqnOQLcee9bNbVVTCpBDStE3DQNZ3rBzv15pGNb2
qRIxWOBQ24X2aXngPTwvnPioCPQMe72MwQwLWNFbs3aqhJgQvRCDfTYrZLjPzQA5sznRfvW1SE2e
5jQyvR1Xdn/fHSJ2yuxAOSA5sFb3b4yYBhjoNPilAUlaS8Z8QlE5Oxp92kHE5YQ7786WPXrToEdo
kXN25SX9Jd4zEy1OtaQjCEMLBJJk6BO92goOERjKg9DbeedtuL/0lLsZKyU7wdHcPaxtT3sFXb3R
j524BvOArE1VpHtR85YV6TIlKTre2pBX9ZdVoUkDXBtQpt8XiXeRMvFnWlN7HG73Fx7At0OmRVYO
an9NRN3PDTKGKDb5oQ6LPvW35rMZ1HBncRffjBKRpohVob2gIbzGEiQToPbMq0kDcticrTkffuRO
0pwIzcerHZThH49v5dbSbDisiZEBad2RpVRqbjDWRHxcmSPM/VUNUb8OGTvaKPYeNd2WLaAvMt2g
iE/pZvmxWqUSHBhl8KfWjJ55BYMTRaj0fa9MqDk+Xtf9G+5wIIhZoeaCD89cHfeGAjqeICSJU4V6
VaDhOwTS21SAkZ5qJFyOOun66bHRDTgBVgmSNfJ/hu3XcLBAq0fEjqWvHmsBajGOvubpICAH534h
7CGukxXET3qshse2Vudzi+Lan49/xNaVgKYBqBHYP/rAq9cJKXtvnjO+qKgFGkmDOTYaj8Lg/v3Y
ztbXJGC25GmVA2SrHYZH0xHxgB13pmiMWDfPRuVW782hGnf2dct3wVaEHZ5b0tWVKXoK06BMwUAF
qUSEEX6fM7QGvO9u82ynQ//X45XJc7h6KYguqe/LANAAUrg8pzNcnUFUy3y1sLRnJg1z3l4PVSJY
abTr1KG0gICJd+iNeY9eZOPYyliMTAQPwIpX/RMAG4h+NCmhRTinZ0afsg4ACvABQ++UP+kaFofR
gQ/s8YI3PuXC6mp/jSyc5nmg9mA0rXNNofp51kJYdSsP8ZTHprYXKCvSeBtC+JUpFq3U6oR/G9Uw
Po+mPYFuKSlzCJ7jqlWHZzfV9ojH5F+6/qASmgq8mC47dEnLD+oE5ZiFtjb6DsqU4OGa8EMwzM1O
n3fjlNKRx5MSZpE0rIkUZAAX2BZ1owgyCmSbwz+7LHG+ZLODZGYU7N2/12HC9aoo+1EDJ7CCBU9u
9S9vH5QGSOmUAGfs1s0/WlEmnvowMEEUx+UHbRyVfzvIZn29ddobyknlF4cG4zFsR11KYIbIUCFI
+VkP7H/DyETGN+3a/9GBpSabWZPvuaFQd+7x1sVivo7EjXY4fLyrmCcIh7nMEFv29WjO/SkebD9r
gFyWQI/8xq7LE4zt84luv7LzrN4fOwrPeEUV30w/ZH3sBruzutRxBt9SEUI+SFW1z2qBBOuBMn78
SZtRs30SDAGFO4bvrxZFGrg8ZKEUIsw1tqHvDYAkEyXhbrLt89zV3jM5f3aY+yDY2d3784cpOd3n
EfPQjZd//st5sDs1sMcRt5XA1MVUr9MjXNAM9kfUIeoWvTjDfrPfwKLMHoGMAJlZUxKpCNN3Wi94
ZDtr8OPYs8+5EQ2HWG+062O/cX90MEW3FTYrgOYcnuXiykDoiVlwdPLOMc+dPqf/pUrhfqzLsj1V
KIj7Vsd4qKqme8D9zW3FWdGyo6RCRWVp2QiNGsb2ePRRjRmPXjoG78qcxy4K4I1F6L1qvj5e6qZB
B+0TWVOhDL1ykQSykJnHMnJ2nfrZYbDvgL5UecybUT9HMZDhx/bkc7b0IzD8867K1oXMa1dbG5oa
UmcVLjkfjOQWN8Zw8zSEi6Z6BpIzttnXEojHpeyr+WDOzc83WzfhlWPCih9A32Tlm0M9qwWdws6P
bZNucxhTyj0YuVt+mNRguCrIpl8ZPCsQGqv002Aa+fnxD9i4oYsfsH5yh1rKHUh5gZrWHk0TkCVd
3r9rrXFv/On+HSKuoKHF7wXmSk96eZRGLXW83CuEHyVO66MBDzGI2+3hE7YWhLfjQlJfVCH/X1ox
hsGy0dsQfm3TyA8mHM0UiAptJS/ZSfI2jqrsh9KwIGKhk7B6gmL+EOIzBNLV1BuPARxoh2IwrUOF
3MAxUgp7x97W0hgwJHZgZYR9q8isL5qxsipV+DDGF1dXwZFGXTm/r8Bv7ph6JZFYXQtZiYMchO4g
Mk7rc2HI3mijC5CADDIf0RMuU5Q/67k40OnyEBK0UuvsdPpUXCadyf9TBCvPR1dEVk4DDmpNCaKA
1ZPCc/k1nQL7nY6iS7rjGLfOFFUEOsa8qhTN5Zb94vVpxFEeyjrhOxkoTBEUCLdNnvvH40uyUT0h
QoSxjPF/AILUrZdmxt4NvVpjN9Syas/Q8bXHEE3Yp6pJqlPdRF8ThqcupmqOxzRS3aML9fKN+a1m
57NsnDh+B7EDxTdSgfWTU0/M5IqME1CKzAtxFzPawToHjfzWYHgxdP5+vPKNIwfRsaSrfQXyrlus
kR73VZ6Eg4+qo3hy3J7iZQ/RnmIFys7aNhwxUwSA0fES5I7r3gdS7SD0pqH3CxtF14yBsac5QUjT
IwvwmTOMGTBQ+2s9w9htSOb6t6+Usw7sACw8+dzqwAubudq4dGm9xKF6czPj77y0iz/6ZvdubZxZ
SaLIRDKACqoPKw9VQ9pSqDFi0G5RGSfRpdW3OajjN5dpAUPTcaTijAoC7eHlkbXqzCQSN3q/GfP5
lszDcIqyWKOCquzR+W1EJxKDhpIc9UUqevLU/noJHa/Iacf0vmVH+Xcxt8UtCzzji4Za8qGvTAsx
GW085J359tIUi6SeQnFKA3e35vJ1FE4U8PMeto9a85m/IcSFuvA0Rd2ent2mD2AgRPLFgO3B4S9X
aU6OaDuLNmCD9uAZOazwkhdJeRrT6GtXWumn3kK2VY+73EdMN0WU1i0vYlDfPt9IFVMHTgs2TgIn
V75IQ5a8dsts8MtJYdg2m9vBOMCMN75EBVKjqNNCKPb4bmzkDyD+GCZmpJJG75r4BKZ+GylYOrxe
3cW0/3vjUjJA9+xOhQoGdaLrG8Ag9djo1jWRH5auOGp+pMzL/Z6YKxS6Jdhv0qZDZo/KF7Q8k0+P
rWw5OAJqeYCIwBgrX1pxEuRozSYCJNOF1gm21fIAnV39YdTLvXHzzV3k3PCMUDIC5bA05YVTIioU
pP0ucJXwgDz75KPqjGK81v4Hz1f/PVPNveR/a328V8AqODHwX65Oi5lD7wlP5ODD0jFyKEVb+qqw
9Q8is/aUibYWSLVbqgLIVsO6iZc1c6APiCP7jdZH7pNtdXH8pUYl1fpujPKVCku02C19yPbaRFvv
IlBUigG4NF6PVWg5zJNpdrAu+JUawDJE7O5XfSvOItagbDbnPbqOPXursD3QgtGoEuzFVZf4at1H
p6xuIOYn9jiHvbHHM7b1FRltAVbIf+TnXB4dSS7Ui6nsfQVA20sRjHV0EIEpTlpTxjutkj1bq2Nq
jHABpDqYAPAopByT5d2KiUpYOUV7gP1NUxSM6TPDVkU/cbmssDNqGCNBAxhVbn3vRIc4Si+luhT7
7QN9tHuBb9CEk6n0uhKR9p4ylDpns1Qa7wLfnXvRGyABHtfj/NilbDkuyHGgfZdAOLoLy1XxALmF
pfe9z1SVqZ0K9rOXIwl7XnnrEJIEcNrhagKJvXJdURpTbjddglLTjj+bSmbTWrCSW+WYYXsQ7bx3
v7c+F3gH+nawY+pMPy0XhqBZC3tNCHqWCO2s2sI810Vh+cEo9J24ftOUBDtI4YL7qRHavGGhzwGB
rjoVpzRJnW8cDEEpwEp2TG19LqC69Ekoj5IwrraxCVy9CWGo9FFwap8KUrqvirKLqthcEMByNBgI
pel6LvcOuq7ZjeAU8ktGKi6JDbe6bveiPMRlle68aVt+GMjZ/9lafSfovw03cUAzQD2QXZhrcp8d
ZXR/dhlTnmjdOH7CnNlvnHqadlAugDWnzCmDxF+CwCypulokuCgqGuV/udYwzhV2brATFWzu4+tM
rpxyBnuzNGPW6hAQWQlfCL3sr1oWmjc3NLnEaT7ukSxvGmMoSwI3JCB59dEa8F5lOFXkBD1A+oNR
WdFt6hqFVA8a9L0Ic9Ma8AAYKyEs0tbTIxpsVmqfJq+YlPKDHQzvRD0atzDbJfLassTeIVoIAErO
Byw3MdASR1MYuPPtUKXy407OdVLd71FfKjsY5K3UgNyDFJIM3aRcurRkz3VjFzE7WCEu9qKM0Aw4
pZ7CFtzEp77rVBQSlew4j9nLYyd8p4+Gj7dkiGxB5kLlct31CG1PSfOBLKuLzfnZHtzJL62pvCSi
jy+aUKxLlpvjp7rq4z8hUwqe0VWO56OF9vupjMr2Yieh8QOlndx+l9lR8Z8w+ul/j3/klgen7IjU
DkABCHJXh7kWRZVoHu8f6W3AuOUQXwvbbs9a1It3Xp90O5dnyx4tGvAWQChlH2L5NayCUdXa4WUq
Ag/aWpzE2W4n5ajooCDGfHfMeuucSbQL4S4YBUCoS3tdocW8JyPvezrBL1bYyYs5q/FfZef+TibI
jCEdNJmAQs64NMX9jehUsjS7TkKB0pfXvAzIUMEGCXn/24eNJWEG4RgEQQx8rXOwsGT4o5m0Hg+r
F9fSdutrocfQC+bwILz9jICLk8kX+BUQqMuF2Yqq2FkadEDTwhYIRm35YBEr0BEe3HRNGGrh4bHF
ra9GWZPaAQgu0oaV1+vNunONOBEQmpnKU5jp8EQXfTRzVbtg56naenxho4P4gPKBTFCWqyOld8rJ
xFbZm/2XNLU7xScp7J2dk79hR3ZcmSZjqpGG1Op1cvR2KnJIbH1rMKInK5/qUxbU+V+Pd27TCpgA
mp1kW3edVoZ88j4PYwFlYNuW53nqg2cb+PWb6Y1pzVOO/D87q8NOHQewYsZq7Al52ckdK1BcUbzT
vHsdmV/VgCk1U/KUYApC2dXRQ3427pH7En6lG9F0s7Ny1A5lleGX+jpL/1S7uPw5TGUjrkaZaaQk
ImIA3wRg8nMoQtRd1MlqnzQ1VCJ4exw9PTS623cHxra6H24OiC8MRf2hi4tM90UB8RZOKSvCD32T
FowdZJPRH/qgMOajYLI2pdaQmE9uSz5xasp0/tZMWRPsxIMbTpLYiVF7jiNMI+vy3GC1DFL2c+cH
BYS5LlLoX5sydK/qAFe/0Wrt+e2HhpiQz/kKMF93EdKgML0Khgi/tf4fZ2e2JCeypetXaat79mEe
2nr3BRAROSmlTI2pG0wqpZjBwQEHnv58aO/TrYgMyzhVZlWyUuXg4fPytf4hCR4Wq7evwWBYl4L3
M0Eh6TmotoTTJMVOsw+m7OpiEtt13/cw00xoAERsetw1YthrgmgG563+8Hrfzhwl0Do8as8kIXnj
nVwAAPJ7qJaMpdaM+p6r0HiUojZCx1y7C6v13N7bhC2p+SCRQCR6fJKMFZmV0k4HFmvpkASry8/Y
qLgX4plzrWxlgE2oc6P3bYvntyhXaOZkamlDva7TtS+ATVURKjLk8evjdi7ZuIUuVO03lW/u0ON2
nGAobWn6A3LU+ajHo5PUKuwNoqm4QLajuOkShWZh18tUvVF9M7xXmb58L1xXM3a2UU6XfDLOdZwg
juSOvRm5/sJ+/dZxY+7bNcEoLk7sYgnX1DCv5GjqF3IP5/Ye8nCbORvHJ5S54253Sp/1ZE0B7pMT
e8Lgvb2a567hjBuqOfTL8cKBfSY8Zc2xx4lRt/84mc5yTstKWpqMgbqTI+sma8kOA8/SBpqo1czY
r+MS+hgUml+FqALO31+f53P7g3Qqhw2YR66Mk5faIqteGtk8xF6utBJ7Fc27sbzSuYetvlw4Z862
tVmsgO53KXGc5K8zR/NtTZtAAFccxBp+isgtI/kvXFNcWL5np5EQk6wEvePUOZ7GqnY1u1TOELeD
PVyXdtlDzHPX3eSK8drZdJH/xjAC6kUdDtwAFY/j9nqSw8S2HDO25MbNWs0K6zwwbqzMuFTrONc1
ysug0RFG3UyTjpua0C8aJtQEoBVL5zBOSxFhTJXvPZkMnzTavxC4nD0JgG1tro2AGmn0pMHJUyif
woyoqfVE9TT6QTjM862YmzUNVS3nj81qL3+K2h5FmPWpewDvkD64Vtlcsmo8t4R+/ywn25NcnbRT
cvLxxNgglw+jEyFhB5mULP0bNwfHHmCXX3oKpzCQLLOmzp0g16DkNka53RhgOQu57/rZ3r2+es4d
bWgEb/vPAlF2euEbuioQT+M1nC1auTmUqDvSsPqX11s5V1EHP72JNJBc2UBRJxPpYyY3azMnaN96
7q5QBq5G+aZUrzdwkF1f3TlW0d5lDSg92TkLx2wyzsO+L0dvuRpJuxyAgLcfmsRxrgde0Bdi8Rfe
2RviE9AswGHEQFnjJ7c1RkjwJnqgE4XZD8/tWnhvbH1Z5sPQDPUVpofNGtelJ6eDaZb9B2D6wZfM
tsr95DTFt1xYRo1s7uxbFybo3LKjgskzEot1EnQny64R1DkNEuAgUnsvjzqV+FdANZ2vEuLthaPk
3P7eJAN4J3DTAZc8nqUeZ0DHn5cxxrh9fl/iWhI1fpKE1aCtYZfn9sPry+JM3+A7ASJGoQBm3Ivt
zbW6ErDRN61blrgJZpWGltu55s6wZr+8cJycufCQjobvzXFCqfaUjKpcu0G/kCxdYysvVJ1o3mhG
J8kAeF2Ixu4cqaBrr/wJW+O/0VE2GSNLQu2FDpAnWxikFQQlcpMqts2iOPgloHt98i+JMJwBom8c
9A0yzRsJifOTSWzgLi2W0bGjGyu/6pbRDBtPjGFQFHakDb4XGYlUD6nGWaKpHPMBa7mkOHN2YgmV
AH1AMwtOmY5TAtopG6h3jWNgoELmfhtH2ewkGhgXluz57vJAA6Wx+VLYJ/vW84sOND6TOq2G9tZp
UucREph/EyisU/SsL3GGW7y4Rks+9KzF2/lFculq2PbgyVuRGOp/PsMpuNWHucHzAz15Ycr+y6xT
iHYxHHmP4EFzo+Y8eJBF/TfQP0SiFKTZN7xrTjerTIJMq2sgI5OcVIjkhnmbQHO6en3lnjkSNkoD
ZSpSB5uBy/GRkKLSOlQurRjYOnxIs6Itos4evPtVLfouySbqEq+3eOZGgvy7lVJJZW01/uMWdT2X
YyJ1BtPOlhXuWq/DFMsC+/n1ds6t0d/bOQlm4AxmHVgFTgNHiL2a62TXCdA2qlbdBXj42S6ZIHtw
M+ExeBp9imytptUbmaquVTsDeb693eWXEpznViECrMjLsBRxGTlJJ7lW1+uiYKpGm6A+NZMt0MWt
cFz6Ls44a6+wVL3Ewjo7ikj5bCJn/Hla2vHdFrnOkVEM9La50RcUrQcHPzJcFLILx/fZpbjlCYA4
o155+p42VqASw0Ctym0RQ2+EDPB59TnewMhVcdpI+f5vrJBNo8giMgDef7ISlY+QNL7VnNqdBQO9
WKmYal760ZVV+TcuCK540vWkDEgVnMRHxrL62rLV4QxZlhB/lzbu/MLfea11ibl9bsawsUJqnX/J
TJ+8T+weKXlD2w6rru0+jd2afkUa37lTjZF8eH0Az637LWzfSOIolJxeuP6cDt6othKSXvgf4FBX
nzTECy6si7MdIuvFGxZ1OF7pxwfGoGsQSwYuPHJ22h57jy5UZS+uVKNfum3OLUG4JACWEXsAiHSy
IlJsSmbD5x4X1YjfUqq0q6ovyg+rNfZ7dLqSCwfHuS0NNIBObSI2DONx13q46Cl2BTwE7LmLxagH
b7EB3pIBk9rlmZXFmrsm31+ftXPjyXyR+wR5RMBycqO6hSbEjElKnNal/wGevwpTYxS3iUJS/fWm
zkVkvzV1+vrgoQwqVpBk1f2snvd5lmv3VetpInSx1oy8wanfzDgOS0ClRhC/3vjZflIENDeEJwny
k3WziiK3Bbm5WBMyfYB75O50c1nf5GbmXOjnuY0AiAsi/JbXAcZ+PI8mdolIwirQ37ae7Hvbmfea
1P+6phPuajzhNhYZp+Rp5DckEyG70oZ4TDPj2vAFjjblRU2nc2uStbjp0pFvADp23JcsQcAJ4y/W
5DouYHKWZVdURRMOvWPurdLC0iNDl/r1uTo7gADVqIkAcwIke9xoadY48UpSgkD1yoMY8KCA+XGp
jnauFY5fljzpR1AeJysiQf3DcvOKEsZcC2ADmMssQ1LvXu/LuXVHqIpgCSBznsPbIfNbNnFeId46
E4u+QKDzc16Q4YO7s6ShV7p/J5jaCGlwQrlVXjhAk5v2qtElaeEJ39kXTltDoPEvkbvOHYvEoZyK
Ftxlgo/jHnFzGkU26vCAtGFAZt3eggCnPoi6rK89r00v7NxzeSEiAFKRGziBNk/uMAp3OkALuJJr
64LJzNfgUGm5e2dra7ZTyayH1iqcfbcWWjiUboNVnZ0cVhOT+Nfn8txmoKi8eXugD0ex6Ljnix6k
rlcvlG7wPruz7KqIaqAtWJ/hQbGsrXpXYK1zYQGdG24UzTYvEWyOIQAcN6ovIklqd+IhWbXaGyLw
MpLFIK7bIcmiVlnjheE+ty2ohm6gCQQU3NMLtsmTxQ8URLZs7oN9Gsjyo8JQ9fD6UJ7bFmhREWuh
H0g4edIro6oyy5jhPonE1MLGKNJ40XxiWC34G+Q1uDiQ11hDm7rGyWnS9ioDcwdds3CHJCycpA07
I5k+VItaLtRMziwQygYUywHsoOZ5mmSXpSQZFmyKYpnj7q1CNuFSCbVHLK2HyOD5EaXYS2qF5xpF
F5FHFOL9mzvB8QKZkjGvfGNgVVpa8dUsfOuq7acx8stU++4aqzwEyWj9dcw9dTzwhVSzwSyfVs4F
eAeFaLaKJy039wFaW1FbCBHxmPv2+kp5sR7JF21Ux42bg6zyaVTkTtUo8jwTqCpXMlokLP+WKuvj
66282GVbK1xyzBqIJKo/x4OYlV1Dtr6ilWlUNy6AmvsGu5A98eFjNml/Wed8aw4xBkjnLBZecMfN
pZWl+knkIm4z3z9o+tjH2mQXmLMa1uH1nr3YadBniBAQouII4Wo4jUYWipZJO4i4C+bxxg7qNZZL
Ud+iuHUpNt9+1VFmZNMJZEQgUfEsRZD0uFf6kNZenYoOXIPa/CSEE3q9W6L5qgVXCcDeEJuC7lqQ
5w5VMP9lPb+teZ6FCKFCHSPHeNx8jcRXm0vgPjWiRztyZd2jqDcmKRFZ3DddG9n9cilWOTe8BvXR
DbbPjXDaZ6H3WIvVaRdvnkeRhIK+bzX8Pa08Sfd/fSZJ0/IioTUKhyfXj7ty80rHErG3eutBFiYH
i0u8LnpvuXAJvDhTGEpiCPQmyY9vxjzHQ7l5WLm5qUTMlaf3pNIS+WRSE53DVNjaQ2sNzgNsjOzj
6z08s9dBYGwIge0hCSD2uNmOj9Kr1BDxbLToEyzcennaDn9jHLdu8d7hFgclfdyKcuaU1y/rpJmG
5mA5mhn7uW+Eg0qD3d/o0AYL4AgjUXtqbJsunhbYCR0ydU88WjWblISaKy6pLZxbhaScgG5y06Gd
ftqlAXuzrLIFIl95vfO74uc8BllcT8GlEtK5ljZOHsJ9dIh0/vHgoTUcaGRK2pibxb/ygamEXRHo
d1PhiL96x7AIKVVtzm2bpORpp1IWiaY8kiOOyBVWzko/+OvMRSrt6vr1eTpz/FMKgd7OooAac0qu
ZAnkpLHnJk5bd+xCuVR68cb0lLoGdeBPm2BFWV94Jp5rk/oAGC+yhC8r8rjEWTk9xAhVqnyXU6wI
CzmvoYF59qHx/UtV8XN7+vf2TuKEuUqYzQmPUGc0uK3FoEXFbC7X/phYyDNk2UF05SWZo205nF4J
pDNY/QZX3guvkob72pF618Sm1jQ78uJ6VJFVuZ1n392kuOtQVbpHmOmnkTVTCnp9Xl/2GRLpZiTC
WxLmu3fSZy93elf0nGMNYmPXVbpasRogfExpNbzXS9VdeyYb5vVGX26RjblKroH3MiS6Uxm8wFQ2
FRlEGfjToiDRaDczj4rQRBXiLx9lrFn+Ia+BzBLNHe/GsSVAY0VvHuCz80lO8xLOAGje170nLmyR
lzVTiBcGxBIKeEAr4CAft1U4bqWt9CxGS3zIMZ2QfhE2Wls+VXPTQgfEMjjqZJ0O0Tgb8g1Yc67c
Et6ZyY2V5k9uUiKk4NtAYi9spZf3Bi9sgsON17aNwzYjvz2yu6nt6tJ2GQbNKt4XZOkiHdOVj6/P
68sNS8kJRAQS1+QLUJU6bsVxx6HKfMKbQjf1sMw1J0y9KfgwluKLqQb/r8K8GG8a5NFO2gDM9Emn
1sXt7Y5UZ+y7g73v4X53b/XMdy+pHJ7r1saeheiJcMmLNOc82c3KwumAZndIjw1ZBTzHddOwCWR6
L0ftUmr/paANPeNFj1o3YCCW7smqRc1Jd3qdVesXWXo9p3N7H/Ag/DBosG5wbxT2B29JIA4mkyff
QIIYn0o3kHFSBu3novHdWzmk/q0+NbzlrKBT16LLbOx0i/SxEkZO+aq7iLzZlvfxScaHxkF3S86i
6HDK+vASHsuWnfdwb4fGC7Wg1B+61axuLNw37wNv0O8aZ7G+LIYWXHhWnpshoAobFo3Izz4tki2o
bc3+ZBFXD/bPcU6D+2Dtml3u25960L6XMovnmgNfBOWWiuMGVz5e51aTB4ne5zJesCr60WjOfDVi
g4Hsg+WHY21fSvCcOS9/SZh5HJZEMKcZh7yhVD9MWo8mhzndZ0NvhGRQ7Wvhq0uqw2fuA5ranniE
/zy8TvYU2pODXuKWAwK1n9a9341i1+g8EG5SoOA3lSX9WKZ5fiGz/zKFhcoX8E9uIrTNSB6dnJ19
i/dsX0IFWLFWRQmrkHixGQAbw6JKk4+ZJpbHVh/buFBJ0mGAGcj51rEWX4S9nVaXRNZf3sp8HHSl
txrvdkGcpD4bmVS+bM0+1tU4filGG311v57vekNl+4Ji21PmzW21b02VPy5NOe5fP0nP7CXuKk5Q
neQr1bZtBf52XgdyTaBfSwmofym/CCw4Qi/Ls+vO09LIz4v1wyJGdSVa71IN4sxa24zYeZ0yF1zR
Jy8MaISOMcyjjIWveXHnqvSdqafZLRiG6uH1Tp5tisIbZe0tb3mK5RngR1NJadF/aTA1rtfUDkfQ
e1GdA/J+vakzO5a8zyY242+J0tNiaTsaMPXR4IhHHYeaw6r1auBqdrwyNIal3kkzu/Tufb1JQFTH
U+gXFgZNqH1ipuxRL3X9JOdx6LhalK/acjdJZ76AmD03nv/bSfAJxy12nrsUmpb0ceqva5y6PXWi
YVnvnNK6dEyc7dy2WakD/5K9Om5KadLIE7tEs7WcrM95MFZ3mYvMrofZ+BxpVeC+e30Cz20IvEZI
cfMm5Ww66ZvIXKGvOXqmmTnmYdI27XUw5c+5mffvIEIvN550gnu0EC7Re85ETmQuAJIiBAIr2ToJ
kFE6kNLK+z5OxtI98MjpI5S1/vqjEW4aCZkNHrQV10+O3aWrR8vl1R2nuvjWIiL+xjKMBErRMuxe
H8gziwRDP4qnJLxM0H0n/ZFStGs68ahyE0wnkeXrYqWwj0AB9xIO6MwhShhEt6jwQUw+reLbi2HC
nzDquLesUUazUXS3/QgJEFEgTd74yGh9yibV3DR2U94VI0i71/v6Eg21Fa5on3wXD2Q2//EyXX1v
8ppfaIVxmXH5VT+miaRep7X2obfI2xiZ6+9SIqKwGdzgQNh+ydvwzE6BVMkDlrCEz/BCU6zQl3nI
cXO3a1Xt3cJWb1UXgE6ed3kdVFev9/jMav2VxIRyzlYBJHncYRTS5ZyUHDdIWGS3VetmH6dR5hda
ObMZaeVXDkp3eHaf3BHVaGQeQQh9wlX4adJLNwysunsTeELclnghPBLFCOLA9dK5c25JEeTBOucw
QPfq5IWxzP6SqV4nJZAazlXWCz9uCgpMaV6oK5lLjUqbYcbzarV7z5+rT68P77nJhHBMiWurspHP
PB5esyirRNhkCArDWjlyvC8dIfK+Gv2fupaZFx5t57YqpR/OO9CLBLYnkwm2x86anENhZdnMYSsb
eWM2ZX6/UgS4sFVeTim1eFqh+mISiJ1SZFs/6IupQ4stUMnykLlOEtW4a4Tg+JwDau4iTvMEL9WE
D/L6mL5k5xJGA18i/YFkEEjUkzntklSOWSpk7DlpMoVl5uQ7c9R6DlqswatQX0z7yluVs6v83vd3
iyerveRpU+7LNrNDfej6IhyGEUeOBgn/vTaWy36y1fDtwifdBvz4hQMKmHQFfE+yiMRIx9Pvu2nR
5gol0X5Ol1tz3a6jscRLbZgbtLD84W51H6n2x0FqqyzUZ9e5yq3+kmPxyxidjwEViCVIioDyyPHH
QGXCFZDlUMJqLfd60KanVGLxtUx2tTfQQd0VyXopf/py5cPa3hgjm1QVjJzt678FpHBb2zxNJGQn
nGqKnbbOkxFWKGnqB8DraEIGQ78Uh9cH/OUGIAC2qduB9qGUdvqsA2vmWdXIw3sUqo+oRqbRPLnJ
W1lUzr9yCf/nz/k/0+f23b9mUf73f/H3P1ux9HkK4Pb4r//9Jv+zb2X7c/iv7cf+59tOvuuteG7e
D/3z8/Dmmzj9zqMf5Pf/u/342/Dt6C+7ZsiH5WF87pfHZzlWw69G+KTbd/7/fvE/nn/9FkL953/+
8Wc7Ngzx43Oat80f//7S9Y9//kHq9LdR337/v794/63m596Lb/nL73/+Jod//mH/g3vrl00BNGLQ
Etv9qZ63rxBS/QNJE8QrmJutprU96Jq2HzJ+yvoH7IlNHIr3OJTorSAv23H7kun9g4MMPXBAP5zi
RP5//L+OH03R/07Zf7Bj37V5M8h//nGSJoEN57IY2QGbLSTB/alKgvLHPkXjtwmdaqr7sEk1tV55
iC1acERr97Cm1JujQC0GFZpp41vM7rSC5EKDsN9REqh4XiKJBsIlcYJ+Z1Onkruxzv1+lzuZRxJ4
6RNqkLpXizioVeY//jbW/+7SURfo+9GhQic2RQJk2dGz3tB6pyUdsegyL6vp50hRYXqg0UlEMlCD
Hs9DIFXo1St0WndZ1p2hWetdkjvrwVem/ZwEZpU+QU0drYPb19YYtT6CVZ9Tr1uNWJpNncXlspaR
MRGAfRupjYxh3xl4j/bIZ6EUKLx+jqbKQTLDyFezfy+0JAgLu7Lad0A7KbXOde5OOzAsjjyg1Fsl
4bx2+hSabqdXUbPWbh0FleY5O3RM0EBC2qSLckN07zRAyj5W9dpioIpU9FOIgcQ8hGuRjDauqEL7
mLlL10RpnSf9YfCd5qfVyMwaQtcsuvvcyLsnDGhc43aYl+CQZP0sI1c1pMS9ocJRbkoKsRGN83Xc
5dIzq1i0mm7u+CV3SZ/a5q5q1PKodFEj2AGm6EkzWx1lUzmN2vu1S9sSDNAUuDfLrNSyq8oi/5Ab
rtilLo5qh6xJFyts/Z5x7LWyyWI5zN38lZ/W8nAU86Q+ZAGZiwdsCsS47xNHzyMKQPpjUXeG82bK
0xpizyAp9k5rQL6uk0n3NHD9jpE2yQbTiWXqf3SIYnvvs6ax6hBGpFiv/FGf5qhQs3pymryq9pm/
GGkk5jRb343wGUpSM1qpQqdDnzxccyPIcXY3shtHTcMYjo3n3ac6SN1Hb+2mPE7go2fxUJjiqR27
LLguVWI+KKqpbdRyVt6IYV3TnT1hT7hfgqWnDJfitXM/ZJYQYaKkvRB0BV29A62ld9c4M7bkFnUE
BT2zy2HZ6ZX/hTSYGcTTZCdVbDljhg4decGQwltp75xENfJaS+Wswqlo6u5J5XXxsxX4TIVtY6fG
j9bp8ZDFNLmIUEPT5hwLBvub0ZEluSGrjSkad1DtR+iU5MtOyrGgcM2eynZ666TZR+GU6rvZFsCg
W1Mf2EnVqq9xXiZiQM8D7eS3WFjwy9LZ4JfZeSsXI+yXhn3f5Vpfj2FHxxjdCXe9283XVqceqXxj
3wTB/K4JOt2IO09N2vuKPD0MdM1gsw2Gv05hCwEh2Y+LUWWYWs3zu9nUy8WO/rUVB+oqeRZCKOdX
CKeR89cZnw77KtOWtcBnK7PmNo2Q7MnqH3Zp4VwQYik1a3jelnnbFiGaM0Hwac5ad7ZRCZ5peA1m
8eTLcjDfVmU9oSD+a7muZpc4X4ARMOm1VnI0/GvRAfWpg70PWHCKcTppmrusVBa7A12JAZVW/xuC
UZMT27nWsein1Pli9n7rXsMRKsyQcq0VCaeQD4yJlYfYAtpP2pCUd07lDW9dQ6FdXxWZ/X3WFPp1
pJ9/EDPrV1T4itss5dSdpOlcozzHVoZtDlDdN6ertG5+piOVy7Ux3XTvYgV/71WmV0R2qedk3NAV
WGD/DyQyVkA1u6ZI9M+EICNHf2nuirVYnmbhe/etpzcfKeKV23WQtl8pngW31ZJvghxaQ5JnREkw
GpuEV2nbVp/0RATXHW5ab5xxWVQIOqN4Z6lBjNGyAYVSSkteOC9e9pEC0nsfzJfBTOVojtr6NAwP
vkmGMA74DW7Yp15hMj7SW2gCwbnIddD4M1sEWmOZmGjKlEGam+HidOCXDW95LNtey2LEyJx3rlG3
d8BUmQNLGz8QznaRxEbzZvHmIiL0RSFKDMqJU6cn6SiycmYM/eXt2ozdXaracoc++cJxPHwssWW6
X8zlp16o/rNvtK2zW9FpLSJiyka7nuo2+TyXxftxpew3dGN/R++rePLH8WkONhPZKU+uMR/Cp7oa
24MoWbrTICzCdDCaN6vNhs6nbFAhclJIiYpAWBGIdHZuYUyd2mEVROzuVNnPEYICzuRtnYYiCTBu
KITsDgAnSv6HV2dv4ZkF5Q73pn7vpLIOOC9QC4oy7gQzKhAruFsDO80ifIvGP5HOoqS+ernQ0KCc
km/tGlhXRt2YX8e6b7PQ1rzuOy5iLoScRF/ed6ojcZOnnYZQsRmUlEGGwY8CuzB3beq692tVldc6
dpYHTpLxDncmL2pgt96QEequqsZbv05LM0TpaI71vsuEa4WpXrTfuRoLTH0RwryCCDRc1a0g+bZm
KBsNfmObN+AeHe+qqgsND/qRGQvnoZx+aO1sP7vZ9DPR1/5NWoEIHYimPi52kDxhGex91fxZ5SQJ
xPehUTi8F0ueRL2e+PVWUUPelHVBU2Xg3RaFKIJbvZq6R9tekhjS7pzHfaDE86JjZOAXsnvHCd91
IWoZzj319uFPSujee/y0xrhXsB/CNlm9u7GxV/BdlYn3UmL6D8JcvG91v3QPhebmjxyYJErzdP1c
Gsq5HfzM4LQRyRu/Ktc/pb4an0cirr0p5fAA9TyIxDLwJNMBKNS8WKanIcmR4xde0Mv7GueDD2st
rCISpb+FY7IX01WJNkbw1BJUpqFZaUW2K8pN7cPIe4qiejEtb7I2cZ/KcmWzm+sUhKsFBHunwbvo
oyAdq5/+oGygAkrIT37vcvdzHPgVDPd15T5J1hZC/2DumwwGdWQONpdxoVhEYeNilbOHBDjPe26D
8jMaNJO7H8p1urWdZvLQlAyqgxxw0IoQT3Ia/FfbQX9YWl9eDUPtPCOQ3N6suNzMIdnM2Y0qA73U
Qwa+IYtA3FJLJ7cx2mM4Mwf+xykwFhn6RMHg3ysPCnWYwjr9YnZ86GjWncKB7T279lViUueIMRDN
5I4gqIxbm80VGwaignGbNNqz6Y2Zvlc+L/U4rZZgioBtdPEUQBxWc5Ku0NOnPOC6E5zdhgbYIdRH
s9YJS4LxTjjtiLVf0ksYqJ3pao/Kyw1SvFOA77nPvSnD2jUq42ub28bX0fKW+d0YLHpUI7kpDk5O
KMQdoE8oeampy3b9OonxnUuklN8hk2mU7P/FHG5SZwxmZmKwyrugCOSXfLHFAzeyP93YuWqnMCHq
KEKtyrm5ll6IH/iSOejXtTx+D+Vsj6R3Zovro6KwcGUVCgXeYkJCzM5IQkXT6mOiphTZ9pAnKlGr
nRSu8VB1NrzHPJimd47y6o5kgyEOo1UGt7VASm5nEuBJ5GeUvqmg6QGHSe7eLolw9Cgv5+IK6+vi
0Rxn7lVb2M5PgqN7ty6MjjE0O+/GsEjAgeJbmykMBEUqlmSu1XstmYtbVbbWbS19YR/0kXxyVKWy
tG/bemb9a7o/lSHSlD26vcQZT55IEx+fAdXdl9yhTjTNLW5bGQojODlhr2eREp/CebIQjUg0QjEq
GvZigWtd2OwIyDo73jME6ythwLe+SYf3VbFyLZO4KN/0xug+p4aH47yWLVHiEG3t5sLV7suqFl8D
Iw14HWUVP590o2uEpPRUHebDVJRhuTSjDCUvbTNM1txdwkzC5bpqmnacQjXlFEKdWjXlvtbXrjuY
HhJA4bg62p3eFD42aKOjGTc8fAY3EtaYf0LiTDpRGjT+F1X3aYwU79KHKsv9T52lA4tYJWdPRJZW
XBdTZt2YwvdFFNQe25ecMh8zs1rzky+K5i5oZsZ/AYRXRh6en3futL3vICzZH62hbJ/sSkyHcgiK
r3ZuEcwb6Bn9MAeje/C7tlzocZbY16PmWteNaUl1rVc6evLOOOpfE4lhXah+PQKyypjNu6UsP6EQ
5ye7nrrzup9W1fpXg6+ExQKyM42nSqKcUBnJT8tR+a2e6/M1979/TbJxuAtks/FINYC8cZ1ZYHDG
ACvbLfqTUbbiQPg5M/r102gso70z3HF97029J3dZUFu3qO/nP0wLCGuIBr7/TvmssLCpbCPSt8PC
MXrLjFp7klc9MOv3hN9TqLH9Q39BZQ7TYR6EWZuiXoPh0hsKg+21zDRc6jwvu85E9gMfZhFSfpmv
2XTKiCo/JU9HGpZJHjT3KsvJxWm+yB7s3Cmee7umCj852mMd5P3XYM6C9+mSpLtNwzE2PcQNI6dB
ci7U+8Z757J9nxM1a1koeLJ8Gca0EVGbrZmFWLiqukPXL94T8rZop7pSX8DAM2W+MpAZd1u/W95O
ZpBFmJoNe7/0GjvEb68Pq3lCw8FqrOlqMu0GtcZ8PnBZqnDhTbm5dg1RYqUbu0qf3+lEHocCpbjc
g9NoaKZ7a/Y2hwWIuKsVyzmit+WtrXXmF0coDEDqTmW3RouL5I7gpD+4i9m8MzWr70NWe5keZnse
r+elkvsMebiPc2V4By8lgO90a49xyvRWDuaYhYm0gru18n4gqYWwQJlkOls0WOtbv8mLq2Fa2SNJ
OpZFFOSmf5O3s0kheHrOVJr+cLVuuloyw9r5HKoNfrCae6cXXm/FVEXyloR4ERjRUA3ZI6dk9ab2
x3qnRB5wRABVtbnrAwS28C0M9mop3C8thk3RKNMCKV6D0Bb8WFTz8Iu6Yurf1XneYDWrpjdqrZ6d
gZ+alkG77l2rurULzbyaEoT2uNDsXQd479kvULbPPdm9DSrprkR4bQ/3pq8n55CVzXBvt1I+NElS
HjxhaDe9lqbVTgYJkeXoZV7IK0R3wn7ALDOsgtXaV1pNfJ3IKosKvy1udKheD3j6fltTMSN5Gwwg
Y93+rho9PSStaL9Fg636NNXZ1O1mv6cO63DRf1bFvBwyJ5GEF+YwUOEPcrW3qpy1xPq8TkSfW1dz
o4LvdpO3j43UBybfIkmNSFc13BqqSrRQof8U7AazmH5WfcfDxSCq4ZwMyizsRV4elOYu3z1lV2+l
EGK8cVxneiep5HNkmSvHvbYW/Q99znoC5nJYCWYH63M/8Ca0+9Egtex58/ekbIDgFkQd7N4lbbWw
1nigsIzxXvMAQegh3PrxPeUJ7ZpgXKJGo5PGt0TaKm5E3dn9X+rObDluJDvDr+IHMNrYl1ugUCuL
OymSNwguEpDYM7Hj6f2V2hMzku3pmDs7YiKmQ92SyCKQec6/tlad2XE32ONWJuYr4injRGy9iKra
6LeOnHJ3O2vaG8lL3o7gvToy8nw+ZSiNDjP7R1j0Whszo3C3KiKvMV4aCR2CKBOg0etlr6Aznube
E2XEueAUsdvzNc+uYXxr/TrpIwpWZ+CooLhF0yTfnLR2S7bzrnlc5uSRBKv+ppxdTx0mpfHieIU9
5I+qHiuE8sGgI5xz8+lW2KOW3CzO6EejGoPnWi9VjHdh2i1dWqzbOZ1sl21FXzZyzst75sF1a5DZ
JEPPcNRH4dTqfaD9DMRMjp/z1BcoA6w1XoRW7saqtHdMnpof4vOxj/Mo27irRu2aC1B+DIZW3GZO
KiNFQjwr2DqZZ5PVv9lpoIWHqSynQ8OSdEcE5dajjGTdeOlSfqyib5eIqzc4GFl1Kix/CSmGzvaG
XXFQDGu29xowlIlhfYhqd/C/q0lfugjfju9sem8ZmAFcTfW7WXfXO28dh5dLNsy+Gcyuv10UtEeT
9W9cx9VD7tdz7BdVeVst2WHgu90N2nBJ0nOL4bs9uZNzXPN+1Y+ph742ltWsva3KkS9+1V+3uVnF
DfhtNFueeIGE0u+VyqvIWQvotY7gzqDo2r2W0v5HvvBDcyGG0K1VCwK5McDxZmlM2+zJTahNbnU1
DmtxYJ1ET64S902rhEH/nJWdIUg3PeGc+aZ3k3GmhtWpD2A9l5RLxLdDZmv3Xc5NxMzj8CpY94Y3
DEdAvzTKuKa2StPsc2L3y1UjPC2LUZFSohl0hGdhiDcWRgBnENekTxivCSUM+6lrVBIPhdacgmac
weba+s3LLGa4cvlBwfC0lWYpns0S71hC3voG7UiORDVT5yJd3WvTK59Wjem/Husvr/H1R6freIO6
qqtvymAK7WnunnubfuIrHN79c2c72lHWfv/q48IWrAZFY97mzBHzW+34FAyOHp1rtAEMJDmyD7nA
XZNIjTUky4nvEaivlrdirQBTvZKbZ5Ppsnv0KhIbQkuxvoTLBQlKbKHLHYFJAJfSSplSg77RtVCU
mv60SPrCyaeHU0uz0T5pCLtAiEXm3i72VD1y46pxS0Yvs1QzNakTNiUNgYeRZaTaGK2S7anvmyTD
lMNQFWZ+gS7bmY25vWIyCfKN7BXHzGx7LF38TH3Ap6wqxr9gDP8nxPwS5ctAiR4OEuBXLko2djKZ
VvAdjmw5+tWgO/tltbMiWhqktXYzJA2AvlquvUJrX/45YP8rAX1B64mSuFhZ4CsvGay/8WC+O3bS
aNZ3Hzb2LAJr2KWLkW9WQNeNMOSwb2Cs7rWksKsoHzR9+8//+v9OeZArQUcFWt7LxUV226/fe+Y5
lO66IMmrbmRZTF6UB4AYCLF8JpXtjI8tBkkap/SAH8Gs6fpHTtANPUUe6GY8qQF8hplf5pvFEXNx
SAZtKU9DkybmzsnMSoPT7+R826xQkKGx5NZfxUD/lFz/nUXlI7yoMVBJ41dz+L/f1QNaBru5GHYZ
mlTeurtMZeDgiN9NPRpH0Lm4LwyjZFRCa8Mm5EPGpKVxoWq0eXq2u6KqdqvSiBI2frI2miQV9y/k
Rv/TF+kbeMeZenjG+Dp//Zwti8PWS2QZoo7Px11iaW5zqlDF7zwu7rs+m8T3oOjhavJi5UP+ySIF
TcAiZ8rUdOMsTwVwj6cyFOeLs/5Vg8jP/MN//BiR5uGYhoy+6INxiV6kIP/AyAJsZy3VyyLs6X8a
7/986Tqzy+ed0YJRXXNuON3WxTcxbrxGLe4hnbu1vA7qbJ7LUC69wXY8F4wPpax5XLrZ4klJ5Gws
p0pIi/Spfupd/y9cKz912b9+5UQhoR7B2OEga/hdGdfmzloGGa3Rpl3y9F4Cof23MpXtGGsLL/Z7
Jfl5byYts4tzSoCdEXJcZvl1urhNdiJnMHX2Zdkm8FhmJsotFFiXbkhrtdfQUaQTt/mFDQIJyJxo
6hfz2XESV4UB6YAtKFhe0FbA3DxvqopVg1la4jH0m6rhD6y0H2xM+T1BDWCtQsKZRDN5JO9thtH/
buoy9zGYLacMrb5vm79QMpu/Eu3kLJPCzguAABcRPW6/317wFWKi8iB1wpEfU3atCZ/VhjaMNYkE
M1MT105jW+dO9SxUSghzOa3EYhRHR6/5Z5ul7Qb0vxO7oIaijWrDsds9h2iRn3R3Ieu/gubXQphd
s9vIYoC68auU32rOPk2qoVfreJt9NeT+e+tWxXoAdclfAPj15fGfn2a/HqZw+2QXcIxQsIWagmPp
t0c4Qzmw2EWSh5U/1ZcJOo0osigPlV61R1dQPZ/qjcssQaFLvGhB9Vdyop9C+r8/inwFF6cCCm4U
RfTworX/9SVasxmXZ96BJ2eClGY3NWyGyNUHU/iT0uFj9uxDkNjZi9Cafg7LTF1OViM1P53Maeuo
JAzP3piAs0lklmCVNH9Ow1udcwmyfSbJQRunRMb4Fe2dMxRYaCXLLoozZ9WqMazMRKOXBqBy988/
3d8zm4mjQC/p+3hSCHjDkPabsMbJiPRP3P6LzUSeQVrqMjKHkq8ehCA4s0UOSSgMzzomXpG9t3oN
nOh5qkhiRCeJFU9B3RthQ5j7zQIyuhmXPH8w57lf4JQM5yEYlvzk0lNbXuvEYOQR7E2NZFqfjDPR
f14EJAxsTv5aXtBtXNO8uHAkxRUZx/d2wjL0Fyrf31Xkl+8YezluazJNMSD8LpQvtcYrnab86q0L
r4YJjwPQa7oLdoYqoY7IEJLjlmesOZdjOosdCRB6zkzOWtNLK/vLuu5fR5WfzaWIOslkgN7Hxva7
bKaihIshgjCLfuI6PzRDq9EPGGCPSAcjkZvZcpenUY4GTG5fJiKenMVProKgFgK0qe/wAUNU56GR
OsGPOvNzur4r3b32iBYxtkNbVD+UcKAqnVZW52GsZfmgT/7MfnUhODlo2lez7ZxHZwCvDxeih9h2
L7+qjU4LWK+PhL8u6UjYUkq+AMqqROMRaXqZhvrYsb45XVNYodNWDItkJXVtNEFjp1GyWkLs8A93
PNFjDVpXMpRn/JETiRcVp0j/EtQNf1j5k4E0KYZL97U3yD2dMsbWh/ZnkXSSIYkbn40WmpN+6tjK
S9lsaq8K7EONohmqXTOLK3ICjKcuWECEnYbdJyxy5ZXhWAXnUm/JQ61Nowxiq68YX52ydGHL+HS1
cDEG6Kaf79a/JBd6bCr+97sC6Bfl0P+qKPq/qBO6RBT8x9/kOP9dJ/RdfYj3X4RFl9/wp1DItP4g
ns70sOxfpHzmZWz9UyiETogbDbs7RgaOWJ8z6G8yIfcPBiz06si50f9blxHrv2RCtvkHrbCEFyJP
xtRDiMq/JBPCDcYx/o/H/KVWisJixk68eQSv8oX/46wkRCfgMJSMXIa5o8gKLR6pDzqicWnercYY
vpkKzhP0Kwv7ZX6zQNGQrvTqxu+S5EpMwv5IJHrpIBf+ocwWhA35CpY1rPYVOI2owoyQthcjpyyk
LZP6MqUE9W1g9uXV1HTix5Ta+h18hnPAG6hdO0mh7rUOaB+EhbhCMQ23eFH68wxb8tytuDzqKcs5
DgaH+B1Pi4tedMDLpvaU99LetL0Ob2ssVQv+pC6s+Ax27Sz2g63adWdpRf7ReEA22Eamg2Wt9X5u
q/5uWqb1NPcIE+c+M6/gKtcYDLPa0tdYXDXddOayvE1NI05nGtuNRMBaGQ/JBQREhGGRvj0PfAxW
8h74mQj1xohn3uDQFgsEV2t+JVPF155i2C0HuGPvqJhndk7Rb3NjZWhys6NplTdu+kRdwL3mlGqf
pc50OyxJta0CLOahnk7Tt1qNy1Vd+ylf/dB/B0y3dyhhqr0BIB5CUZgoQ6flg6wd/cEeKnnQFvux
WevptaBxMqpSW0ObyFyYWdc5aZm71VD1XVI15nmFt3wiEG2JPXdwgV208TEVXRVihk2H0NTL6ZhJ
8l77ohuee2t2RDRl5RyntgxugiH7HBDCGHnVMLoY6FuSyopA47B7en3yCbGa7Spp9XeW1cKAlqm2
axMCD9vWpoOcZnqz6W+9rn/RRm0KM0lf62I6kT5z4lUIlGxE+U42XMthfk5baqCXWY/SYvjwLHGP
nQOipijOemK2R3/J9aiv1mxr2TRQNs566sf5JDElahVxzK36yExVc9+kRUwrytNo+pkKu3TIrjTZ
gX4DrPJFdIZCBle7zcYr/IMvveF58PLiZGT+dErgFLuQ0vqwcyv0XXTUbHXaYDdprjY5gPAkv0wJ
OU0b8BRaZgpTII8JrvUo7SykNXOj7ZTLWNnTv2dmSXJshiyGpIGHCiZCnQM/B9v3d9hmbGgAzf9E
S2JvG2knZthlnr8ZDWO4XSYb62W6c/06iBZv2QmdE95ZyjHKHQs4TYt10M2SHcDqzdAgDjscZDPv
pSnk0RyD70oZBxQLQ+TlALhOTtqUhQSIaL75nI20Zygn3Y6oUOJxyk+jORQXrooXzspGSreLk9UK
4ziWtO6xXm8dWFGwrto6iNayrmHErrvRt+9oMurDwpOfnaaevHFqbgzfuWPHFVHZt0W4XCDNzrDX
mH3yfW5VcdW5Ir9Xej7A9tMa6NlNZNrU1cylW7pQigsBuTa8Bi+Cel972z2pzLd3xaJ7IWRLVLAR
3PQ931GbZ69mWem7sTSm58G17O3QyOFhMJ1zT1d0BLhJYmSNgn2Kytr6kVfioOxMnN10tp+LejWJ
9LvpSQnZILTKQwWdurGm6bNeQK9SCIxnZ67Q5SpfnAKpEV6Nv6K3tZdACn1bq2Ld6Cp7TFa1cWkG
2dVLtfcM3qYNO4Z3JYRon6Eq6whlz2eZ5XdO7Qy3orNDkk3PmmUcMJE+N54J4YjoeuP17UOSia8a
RQIDxLUzlu21JzKEkWVZhqhZ9hdZyNFpe5tH3VUHrSzGZ0kk7Jk0DS3MkIXiL5feNpnL4tMaA3WF
Ou+CmZfrD5U3xaa2yiluSjc9kWbd7bD7cNx1OnxTjtwoag1bO/atwYSEPuDCjPI+yXaKbLNed2rx
9TCbcmcL28VpGICSLW7m7Sp0NVGxpqTpVdbHegGmS6R3UWvX8w6Non9aLLWegpHEngUD25uA10ej
kvXG9ehW6qZLxNFOi7vEJKE5LstAbFN7PZcFnG3g16gWDDeDBircPcB6/pI6AuRLdQp8AkEChN10
LNbgzhgJPPb9af4g69V/X9pChspJTnwjq7cpU3OTyvTgcxXFo3SMg/LT8qHyxFffG97GbqS10Xqj
fm76dbxvzap87pZqRQi6HjKlF2GamvWd1oyGQDkVmF2Yr+6LNsNWoNiM+3Z+W7z6CZCq2Uz5qlnw
dcn1KItP2irysKMrFwaUGiMdNWDGuy1NNm7BtMn01z0Ln22GbxVyLBRWam3novQu6kAp7+vVxVXX
TaXm76iwumjyZu3VAtW9Yvwo/E3R1t6jrWu+E4q6HV49DZoqAGe+7bVhPARBgTu/abRNB4GF7kRU
Zh1a6UiEWU68BQnRynxqay6pUZgcA6Iaxo9B9yc/TOox2RuFbJ+xcjqPtkGQUFQQcZuGXVm7wR68
VHuXgxjuR9NUD5rl1/dmm3UPjCJ+aE5UoZbuhUuv0iTEQCzDXOfQagJnvgEdWM+j7IZjxtq4c5K1
eGps47mRgkdsqMCvW1rhxKrmdz6PjAvYlc33ZW1J8KKi80fKf7RsStFZT4g14Jvy1OSEHNMcyltZ
t6DxDZqtaO7qEVWDE0vfUZEV6GKTJgGbyhh2uX4tVXKvFR43cZOARUz5dgjKJ3cpkx9CTe52sbR9
1y270vny/ZpaQW/X21RDivVDN7cj6+Umy4Sdh0WQLDeibJIr+jtoDsqng22M7z7a7IpOaNhKU2jt
x2VcPFnNENyiX+glkuMEK2PmDWEyNO9ovrTNktJwwON7duSwCzze0YlcUDPox522ps6TbdAWzBhh
nZGl2nc69R7b2stCTGLoqHWvuxtzw31SvE5IqlB9PODSNEnDtoPbjPDcd6FgW8TANZOUpoxhL9yw
ynP/QHAZTY0W01/at2rbB5P73fW6j6X01icKDyc+nErtWrQGX87iZDGzV8cNqqpoUAxp4Mcnp1nL
B6covK1IJA7R2d1NVJ7vvMz48HL9ObCAk1Xn1Nd0l9n7NJec6k0yv7Ii7vXloqcQX45WX6X0SpuJ
xymJ5CFcTVt/FvyMET8uZnriEqq/j/nClLLipF7NNt1BP0wWpuo8/ZJd8e5pvoIeNeK8nZ0r0iTr
e1Th5BvYZnZrEJ7xKtU4nmptbJ5QRVs3E0vp3i2XetO5sxG102zvZNnnn2MdJBd1J9x1YVlPE7I2
RoFa+j+sqkRvZDrI8MyWcbZB7+aAj190coU73izpUS+wdtfVDlXOxK3n7qvEFTGZ1OUtdHF2XPFi
7+eu9+F18vQGqQwkNnRIGyP/0DZGmgzoHHwHtYa4G9bF++ZYWXDN7kxSv0NdLXpGo3kCJenQO1dk
pIVOtgQI6+h20WIbcW2up/yauSEiblqKvaX1sWckD0F5JfxVovibXd6KfpU7kLExDzFZJoe8HI0f
1PN0+7bKTp6w+qNKhXUaMv5sINd5X1A/dFCKspN18Mxv0qcYYWQQhvWlVrqMHOEWOmKCDrZxFSIe
PFUuEbtRFyLMT67SoSuAp/Sc6CVTJMZR2XPfxTYeMHRGo1fwlhJwHYLgpR30Mc+5aJb2Tc1Ci1un
36Wibl6mvoSfW+koopE8ZyjWdRJKmKJQpfEpG4iB6+RU8aLV4VAoW2fzyKxYzTXUoDlNaO6lF2iP
gUKrfNCQSFx8WbUf5vTV7ZFzogOFzGpDu12Hb5NC1i8pjqsi21UL3C3FRY91Sp8GfxFtCpgASsvY
lJOe8MHp/rPRd0WcZY2Mk9byHheQqznqUYjez7lVgc0mRODUK33VC6w1Ag7N4idfmdHY+igKFyFb
1EjF8lhOHspiK69uOP/TbZ4yyHW90uO1rMRNokmxBT1W72Y+80JrRJL9MLVufS+Qj4d96k5beOnH
EYaQQpVATWBaDBo28onQzA0zMhNpXWvZ3iF95IoaFoQThaqu4enVkVyA8tFkDeBgYqnjArGjyuIL
mGgmfePTGQ4yK0j1GUs3ajpt2rat51wl3fDaWrqzKf0ewUowCGfvGON6GAhsG9BPuvXNMghzP2dD
j+grDaIexi9uLG08GlzOR0mhDomflQ5s22inSSMrCNJ13Q6dr58Sbr64ShRSpjyT+9yxNdgJWWso
MYfqpVta55C3sNQDsCA3iEH8ggePyy9xoeqo7+wdDgbjmzuNK6l1eX6vy+Cj4vmlJqIOg3FasN9V
aaz1soxckz2ZvDfWomwmq77q7eUm81MLjdGkhW6haafR3bTdAwKf+0nR2drlTty7xi0Lw9sQfFlz
ejDzbjcOU3AQlWDGxaAr9IkECCTaozUFxyCzkGVDdx54Poqoh6h44Qt9TcbaifK++UaXQ4A0N+/f
3cL+PuXZaayFG63lFBrVuiWZ/oyXQwvzpK3CzssQZvFGaCBJkT2YLAzB6MReXn2b/da7QnH4HHSa
GRcDKhS4tfOaFWNUTEN1rSy75gQq/f2KPzXZsBc7Zw+JcbgkzgZyXH9qsamHHUtFSMxuvdFnL2E6
pGezRturMfV2a25d2UO9E7VRn2CfI0sV23mtnQe1VhrywWbdYSl5HZPMf+EgLPaTKN5qvXYzeqtR
3Ee5MLRnvcYm1JoNdUSd32wSs3P2yPMfp5ENkaMNfD8PyLUqWOhDkwnpvkkSbQ5teswK9Gl6uWuQ
HeYxHh/vgr4nkGxuvuM3yhivwQPRE5+LT7VapvVILGvo6nxsk1vpOew70nu2RB00IYmK+cEO8uEj
H6EjiZSAL+HVia12Jssqb8PRnLVrzxuDezMY2YroXj5LFiN/6M8C2cKNA2pzsqRwt5LK8a3bYyBx
lB9OHmZUmKomsrrlnCxggIHDgCn7a2Tkn/kAbykX5H9V2dEebp4sIc1N4WK6Xnz5hO7wQWmNikzp
IDGnWqzv3WnPUsnz6vDjkEEAOTa6417aqc93yIU0pdeJYdjH0VnWG2Mu3wjfHyPPGj3kWSygLC96
NFQdk7O4NjU485l92UPPLE0flJkJHS5V0fNMEFecp9VOuBcPyMLAQ/QAAwh/+9gZ76JXAwer+ZY7
0o/rSUT5JUKiHYcEXX9CQFjQY27TSjv0x6qPfR8arSnXO2OoH6QhD7LlIdOcJdhYOQIFaRvt1kjt
K+7bECnDQ2F+aOY07kiwWrbdrMTHnIISAXMdy9F787rx1DOuywsDOyku46YwHrgrupsBdeKx8hpg
ihonyDDZpyQx14OX1HvTBQ927GQ7qv5W1kG89CqspoCqogI1cDLhjTAMDpy0rg8ZeF8ke2fc8bg5
d8q1xa5MkmWLZH3ZuHn3baLj6qYranTEwn8JbE4VBJK7IhlW6NbkjEbZRLdY4gldUzO0qu5pqvIt
OoirplJfCEO9ix+ITZXva7fMYj3WnXyhyk3dVZ332CdOBUTcMMdOQb+rbX+8LsELIvSp+8GW3YEV
naoU+kjpuFNpVNqpu22Ix0WB3i84BM27QAmPs1QzPljfPlyPaF5zqsxDS0ROiLVmU0iqglIgGJsx
Oq6KlvcpzerIGvU5FNJxItLdSLLheg5RuB0Ml39oMl2czCq9KVojtIIU5kBVgH/oaDa57ernFv6G
1O/8aU6sa71L9T1Mnc2bB8QTjIqV3l3IgUbr9in0osbvl/fOe2qJICqy+qE15/eeSqGwokgkLOqK
zyhdi1C0swyNHBRD9eog3VmFLcXAIBTaPVY/wn+Q9BBJU0QNGH5aguiRgiE2OYYHtcxyjxkM5bqj
v5JI6N7YlX/WGayDcSHW25BRoRenqa6/DcrI9zgzxNbFxILbBUWRPcRo1vtrM3Ed/fKc1HsUzVwX
VRLslt6/Y/DQYxelOUf/EFWGh9tYBsd5sThGGhbMgRc0ZAT8kTGUfSci4NNCi04A20J6XopvgCNq
hcjCKyOltZc+LyfzlNjJodY2WdDfO6NCyIXaliO7v6/g+QJRvmBakofVrKqoynzEfMaVrrV3bu3u
FHqAHz6VIrZIdkW7vqqJcQI/DEMcNEe0AliE7Dxqp7n2S++Y6VsQjGnkQeNaZnnVjtmnx6UYDhaf
m8dI9mJUfPBjl0Zu6USrMY53DZJxs++2dov4QRUOnORsgRmIqM1mnFNeXT/aRZVdlKYnGoF9Lo5l
2q6L9S4L91glPar7N4/EC9yP4ntZofTTLk+gPQJW9m1sqJYZ3XHq/uQMrrdRvlWc1sy9m0d+XMGk
4qTLGJ0QXCTYA+PMa7lqizxl5axjM9kKt3oULnq2osRwR07hrqT8vcXlsrDTm5A1T25m/cAMbFwh
gqWkMnOsLQoQdTUMFIz73ZsuxxeNDr0gza2No+SXJ+tx23Z9GQ3sgqi58mqTTS16d3uqP7hnydNE
1j2RhLov6vl1Xr12k+HA3yiJ9JiuLHe+BoQmP778HLr5xcwdN0Q3zuWLuHqfqzQ/iylbrwxpOo9r
yuGu4RcZC/ubNuTvjTla+2A8D/iC92hOP4umQhko9flqWrp5M+RzuQX/ZmzpwsAbrwyhn6aBy2Tu
lmgplAxX1BdV5Z6zYYmDrFj59Fqu6clct2Sl6K+ImkN/Np14aJNuby1VNGvfuybueP7R3timF0+G
2pnFjwXRt/46NuZGcDeuRVlvKqv4vjg1Jr6SAbKv81t37crNUOhd6PbVCISVfcMhT10zbRg8j1fI
CYxHXUMcUVta+ZUNprupakvHuKnWO+BMa5NrPa4YXVG/TgfEkXE0uZp4s4RWP3h5co2ac9qhAxPn
0kvbqKVpkFx5tMUZrr6Usx81/MafsSpCGbyYdrVHaNTFzaplJ7vIyzMf/yWYwdlj/uULbbL6UQUz
J1XrDi+D9uIE45bOsViVnhvqVjVGGHcQKdmGerArwLTJN4/o4Q4Fb+KOkeTT1UScFOlJJ19hGMYv
vIbXeICSLevRVwAPY6LtDMtSP2lNusOBxye25nFltgAcbqxdmi9zo9nYerYe3dXxSaUpre3q6bth
TowT0oAhbozW/rYwKIXSn0aewGqKuqxTYYOt9JwmyPxniOwt61TJoN12d+aYawcBYyBDm66SaCZT
PUK9871zymgBXTHm+ZNwnnTrtfb8WvCys4DAnU8P1M7sXcFD2IR9uRtEcTByEffcuFhbQ+G9tkWP
IpjfObjDMZ2y5bzCFG3b0YjHqgh7AeW+gKgAi5vMvzzvw+3gWfh58wf0HCsZz2n11vXilCca2Nd0
P/QkP1v4csHwuqeaqUksF4eQkmNUkfOI+BXaovYVcL/wPmeMeZHLKLHonbYjO8g5KZebChBMneyl
jtMJA5PbACBIjxchkPaJ2F3Ml9aIgzXUvdXVuRnrxo4Uri0ndPFEYVcevca4wH/teV6VOhX6uIKb
TBwqI+hcSETIGYAUq3CtIi2RHLwGk1+8UsF804+6G5eZBtNrc01abFz7xe/VhmHt0Rs0a99rldxr
miHwGxrMPbbhT5s5IwLMVU1w7uSIDH/IA97r2sk4WXOiTqSRe0/ezD09DUFAeDuy1NHL8buv0s1Q
NnpDfU6MhoOJOyiNddn7u3xhdcadTROIZgS3Odj7h0bKJ9OdTziN3lTt1kNnPYRro78jVbzSKneT
IPQ/IFjNviF7NTcYtqwd3uthO9oyP5hzkETJzF+BjeCh517+zg9XxmPt0zjs+WMaVkWuf0MwrX9l
zDbYtZMy+97ITLBNgohh6myjlQ/yE4mUfpUh5XlXYnV3bt1PL403z88F2HNUNsTm9EVbHjOiQgeJ
BAE4VFivJtH6ZyAhZ5crBs2Bg/AmCcRTtfbJ1VwE9V3GdvMx6p1EZcWesHECrd0sg5U993njYBii
Rvu6JoT0XPZ9sTXmTuITdcR5mYb2ZfDW4DihO9iCTnVMtRSPWRhmz/VM8la11u+pVLe2gD/IdLCk
zpHaIUMVfM0DMWwxvwtkXIbePDD2tadBVM6riesUgb2TTs8zZX9HDAkGOFNi3xCd16RgkZN+DJrV
PjmFsT7MOfOIi52HuaPu0RzNZnrjlczD2DPdXV/6Pv1hyv822bP6Gh1MclXik2WeuAu6Sv3i+slt
8nIGrsWJcsy0Mu7tAi+Nif7ipTad5Spw9ObUIOX6UibQCRhQnRouOCJuey2p6q/JA8hGMmJt2rV7
6jVD57jR0vVrEE0VasJIdkClFr7057wrtHdv7hM2I7ff4+Ib7rqU6MmfCdA5oQE7/L34fbtAnbAR
z1xhDBdFN11eHokquqzmqBuZi5jxpJncimSc9jqxhCcjHdCE0KPLhOCVny0fwHGtoV6BGPo58sYG
cTbw5b1iw4//3eZFVpUPervmoxeSqV2fkpUARzUTKWClqb8ptRQrkbLVnzrNf0mH8f8ukMUhL+t/
F1o8v/fi873+t4iAmF/kFpff9qfcwjD/oI6KFgFUFQSHXPQRf5Nb8G9+BsmZqKM9FBl/l1sYfwQ6
NZ8BubKMW/Qq/F1ucflXZG/y30NWE7Pj/ytyC/sSbPiL2AJN73+Sd17rdSLrur4i5gMU8XQkJUuy
5KwTHstuE4oMBVVc/X5LQ3Pttnov9wXsk1ZbGgGKCn/4go+gu8D412rYvoFIz73j56sWEAZdYmb1
UAYP2fwd1U5kO7BthVh5EesPbkQl4vL+1PSPaXnvixz3RJ/MBocT9kiRU5yDoZSMH9vhs+g/h+ZT
sX5yt7tieK+Q/K0u0gEiub6Isr1JHqLuB+T/XOMP8Rh6H/7/AfugENQiE/T3ieS5oZXk+d9n4FGN
Xf/X/+Mt59kXRf8RcYycH8BjoDQgdP47+xw/+A9zC0AP+HQPdL7VZ3uF+8QegkEvk9YDum+h8/8z
/0TwH3whcBfhDVjWBfjI/ReG9Cqhc1Zq+l9UgeLfZaNCziHo4WBKURoCU4qK6e9oH/RiOyQXaFrO
mCSM3p0e3T7v72s1jCT0XqiU651k0RH07hE+SiCgBEhmwS5qhbdggUOhXqbiCsQQwGq3bmFm0l6E
bvjomqTZPs8BHczPnVnr6pebb+X2Oezk2NOKPb+/q7p4efSmsY3usGioV86/spzl95IuBOXrJhr5
e2k7r587Tm1zM9Gt5w/j4vLB4TgCxzXONtCfyfx67W7mSXj6ZqvbLtHAJvQY3WVQkvjK8z8gglS5
OXpys5dRBege3OAKY4ABq15sfDTvtbehukhWv84Yb9Rxel69SocvajzaJpcCpu9C1rGC2itco0x3
5c0bKEr8M0tuw6+M5RbPvmm0stxIiov7OYr85bF9uSmaoDVfsym0Tz+Py5Tq5YKbgxrsdbTkv0OA
76pfFCe5g21yJBft8iiXx0yFZE21zmgh7euh7HhGg6P6CnBCbgcNWiovQ6iVQfdpQqU8vFBlRXuk
OKN5U1XhYUTN8wW/nqoQaRmnV/yXKj13sKk5mk7VIID0EprXfFiaLTwB4r5Ofg+Lqa1+UbKUzBGT
N7y2beOaD+wdVYBq2XrU6BgtYkk+gB5x77u7WGxxSV5VCXvZaF9xIO8Gv1+Tn5sAhZoc3axiwM+z
RAVxbufC+SarLJ9VeswTFBz8qzZ3nfo+d2fA94aWUPqxA9jfX9C24OoA+QLNJ/pu+f8CmBnzGCUN
RoJyPYMTysWBPe6Ti3ABk4uTzQFMbkqRP5as5XkPiTSneF44vsuVnj/PG5ploi0JRb1Ao0HEXXT3
+oJ2FfbeQbHVVXKiZu9OBCXnWRoU0cqy8vK54yXnJ1ppt5cgT1ahoDrQN+LBFS8TfG7Q3ZQU6QSX
Gy8gVtHh6IdNfh5qOeS3TZ2ZjIy/V3bpnR/MmCtVietKDEB6DwVa66wBmPcVz6HzjX0c7cvqC+Bp
gSKh/JhW3mfQWa762SiH++gJY6tf6wCWTO7Ot3b+bNfNHAZCLITxd6/D51A+7f3DUAdj8RNGJKsz
TnL+3sfOWHQ7YrCSGH8XLsh1eadtgng277nznCsBGLIO/YkUv4JH/LeN93Vz+00f7HfkIiwnwNsW
OYBWK6c5Rki/72UQuzJ6FxB4i35F0YeRAtV71vvRWwi9ZOdyMfoTM3kBxlQZuGPXwl97/oKfJFuW
N6ajf68GCFHe669SuJuQS/98qZaY8H+P/fOVYnCNLidHQoA4+u9X2rW9zJrB8Sih2Wsc+gHCkVcK
QOOUfeg/HYdaiACyorKj9ucvf8OaYI8n3EFszkWSBWN48WbLb/XWYyPRAAIOcFa/3lZYH95uWpBv
AAQGHu2TCdEr/hcmy9uDhm9N8BoKwxgtSCw337AHUHPKslB07j5jZlKAfX0iyTAYhp9ykOGXf77R
N2qZfCMUEahfrogiGCKco78Ps5RRUlPqmPboIonoA2bUtDcuPDyBql8pUIDsBoDurGhFLEHcfiHv
RgN611VQG5t3pachhOb9nLCTeiUA63FCPvUxzgd7qSNM5dzdA9TuKXf+y4X7b+cHFj9hjMYnsHx8
K99qpyISISFfGjRaFumEX6mqgVpH+JMrTvpx8u9jBfdnRA6uApeedGA4XaSOaBpfJd3atx/DiAYw
GmhblYRf/3xxL061v03eyAVwjK0ZcQPo5RdWzt/IVMuShmtUIQ3cbIPV3WpkPkNqjhG+wy0hly3X
F1QuQ4XQU0n3ZUUvy/lQhg2ofs/JYRs0Ucw0o83Mi9CB4sRLi96d7hwVcaN9r810N8SbnSep6Fil
Yyuz+igncEXzRQkVhb/EpmXt/Pnm/rGFEIOjNZPGrE7oLm9lmClKexiVL+0eXRvUAaecqtKDy/7+
b3bAb+gXdg16dKswN0MllRLW20dcO3PTUAnmRFkgSj7WNYrP3p4+geMoWIeJPzznycwo6RiNqU+m
XyP+kAR0l7+kUhblA3TtUT/9+f7/sTcgg+zG2HjavMSlE/P7igFUqNwKQsBeAF/zPvXgFedfRUqo
cdWXS97f4r0iovs/f+lboiZJGNsR3CofwyTwSm+3QxA+ax6PCG4R6SQ1TcHU3S7XzhCJ6BVCzIce
Djd85gCBlEsBW3B6n7ttR200M2gpHOsYIsgRuHlgfm1lAjWHmv4UhYdF+/YYLEVVOmAiE1PfybBM
qOMQbxb/chu/M7R4ojFFHSivPgP3Ct//O3Ae3Rm+f9P1vjB9vX0c0Z6jILM2DhqF6RIsQ7Sn/jS5
d6jDrXSn4zUH4DsAShDHfxlQi9H/+xKFGcdQ4okgbJMU1dHfH6Mb1wDEy63ej01NFR1P0ZE5tgKY
dz5EAkAJsh9lxtZQrS0nj609RV/9zmU+OX4Dicv0gSwOf76qt3PLXlQk7ISH3vPPTS3vDKpsMf1J
nZQRoONs8TcOHmCK1Zru0C1hZo++GNlL/vzFJG3/GI8U/DQWoSFMCYTp34yHAlwMsH7FyAdCdB7e
R6k7uBL+cSQhL4CnmjLisWXRM7VP6tZpCkkNIOv1iLTShDlK6SHKCHJ4JAhtaPxCC0/Laq5osdFr
csxeOr7a3ns1SlrxPuoX4X30gnZQoLYgJboPaxmv4mOJ8DVsHOGZzlzQppHhN+lvKeDwhjQxuQgx
aI1wH+8b/xOwAORAgKu7bnoVxfgKP6s6MNG9GfwcsZW+bA1kYBHKuJwPztBAswMUSd9j2ntuUVXd
VaGDgE0jl5F231EJnrxtbwo3BKLnYrCeHLLOcQp2ldJJ0ua66zD9HC+SuRo2sUtXbCVvk6gqslMc
DUhI09CNsvLjCCmj+MvvgV2mh8YtVJAeQZHI+AZAduRGh6iFL3pDlCaHXxwGCvVxYMYt4HCtR/9H
JIsofY6BFm+3uJgMQbnTed5vP8bAUK/ecZwlVjxqrGBeVnEr0XmBdjI/0Ysr8699Nrfi3knXJQUL
z260rrsKNUdwwjjMLNnPVjZ0QnekrnN4Ad4YDyKAGRMPbQcMf3Iverr2XXlRCUtPTdTY0H3d0GlI
UJXxE0UjZLZnLZV95cRfgP0XzlVjmjG8yVTtbnq/OQz+c7oin/NNLQBnwgtyrQzqHIxz3Ih2QzeR
9FCwx7G5OwADi/THIQ9DZiCKu4GgY6GDno6r8Ve/DE+1PwMCuUgmBEmavcuOMP7LwSZebFj+vicQ
TrBDYSMbogRgVXR/3xMYoCKn+0wWDI89/No7tIp2uqgieQvjx40uqgSZuXVnGQ7ZqcLggdO8Dt1o
mA9x3Cecy5uv0XmTOXUoJ6v69HJba9qg8FxcKR7whrGaoO7sjHFx8iBx5Powjq3YLoHuJt0niMn1
+qMp04YGmkh6dERDIPjtdAnxwZirDIrrdJcSx+hPMtFQHA70otfmZqmagEJYjPBPQWPMKXS8QxyR
LjEyWYKslW5h7PXX2AdA/4uaegUvXtHDJgTxYXg8CsMDG+lYqKadLhqYzeTdnVtTVNiFab1Fdzow
K8G3b5djt2/17Hnv2RWsZ0xXqh5hUlMgr3qjosyoX9vWVdhyKlgky+1ZcXUyuRZXei7BIVz4ONGb
7HqYCgIfVaFf9FgYmP5XiMcom4cMVTRdtKF0QBo2rc5R6wJ+kqUIVnrIbV2HmsfF4ncp1iPcwhLP
PvcCWTbwOojQiOAw9RP7NAyctXy3pAsOlDuRRbB2dvSibAyxUG1kBDs1IudFT8SZ9VOzoKB3V6P4
TxNckZepPaFey1OvZpRuHudkZMyysoDwibhhXYRfEZEhXb8oi5EIuAcVpJ9wcUZCFRgyiqb7fq6w
LD10YTobII15ppP6skcqILp+FWlFSKtmg8+8XNNw3JAmK+h8FpB/0yxfGO0YcC2fFDUzuSSw3Gh4
RlPPhxwhcqDawa5kb5wFu8BWOAHKg/0KeJB9cYw/lTPg2wzwhN/H1WWtK8Nxh+ZWGn6tTYF15ebQ
TgDfIDz0QyqTaP6hpn7RTzEamkP5F0WYunzw+xYl27zouQSxAd64nXplp1tJfL+M9+f4NMeWW36Z
Kzk5H9iGJxHudFmieq2LLQguF6dj6URLQdDYRPT97vJygakCBwyVdSS7MPaSXwbQ+RB+0Rll5m5O
FkfXVB+YIk4wbtNdtqSMLgqGgIB3fT1l/dVSzTy2RSJ4fbUWhRieQbtzCVs6GMZvAMfCupwSPd2F
NbP60BabNzyfkzlfA5V9OEfWw9gTffsle8Slblrb4HY77XzI3Y2UKKeEw5pvVkPEvfiIrDSHzJ34
i5wnL7pA4aeFSRGDyCPdwEfTZcXESCqGX0PfjamftC/qfORjNpadX2boNrKZfoy8uU+uTcnecNyA
5ldiH4V1L65FodhZ1pcl0tT5Ir8kYurYRiJ3skGCJ2a2JhrQzL6cXGR57MZath/BizTzjY7dCWAI
JxsoNkp5VmQ4jUObRp9TI4SWuPx2yrkjzijyJ3iERDlj23FDipOsMkBicYo4NeFKdCR7TrALgkh7
DWg1xtwpGaKwJKktYFABDDJR8C7keRuqvsNzNqE3/Eu45YjOcVdNvNHxvY1tsw0EHyk2fvtLDwEP
t+sKvrdsQ6vWsPjcbpkARrgz4NK8gzI15Yli9UOmX224WjrRHshgI7qxuj2rMY+qfMmXsm14RhRh
YTtpg8kZuiNoENSQmwkx8wevQgFz2C++V5mr8ySDQ+T0/sVWSR9w+Qo/6i6I0PGju7XQ6Ud3VNFx
ALbCtXUvp4PkJFJPwqUY/ECOydLIRM+OtuqtXr6V/iDkhzoMZ8vl68fFeWyNbFPcDNfS9+c9JImc
hU9GAcvY8Vu7NCdgF9U7ioyd9ziIpfFgqwxmyDhsy7E4lIszJO9JPdF5pxprKu8D6MFBXgiz6hj0
UECFDPCV18jTRK+UhZsxmJdEkDao9fOSQd5GONOXCpY1spp5Zta7WPnF8CUY5BCeAHwzS8qimlFz
gILYAZRDHHViHP1RYtiwQ8BJj1/zsU7ZRl/rIhhflQ/VBLvluMTO4HzA7lijLI0U1IoJexMkPV7K
5WSi6LqfVpaogFizfhoNFCeK0VEefT2LDPn5NKrvEtWP5j2t4ygfd4HpWPI+21tEeFPazJ7cQckv
aHjwhaDL7dCpdfPlrUDgi6L0Rp3wSz/VvUpuK7iHCsVrFFGpJanMeC2yfwNp9w5BDrsu5zAnPGYD
BWuPwh4lL3n0Cmgq70GJigmNcHbt4oCIsx2GxsH3C2YhqtTtbkX3Jb76c0D+NhwnDEngOLOF0fwS
/6gghDERRDKjyJ6mOH5+f60gF4KC7bmC/uev+0fikcYEmwnCX6gLhP9wNqI+3dOXBgq2OZrVp/WE
Aiygcns4u95mSxRRWbIK//y1b4t81iCdFg3fars71J9+D7jyEeYWESSH01ogQbdH49I+2XDyeEyL
xmHmOsjxCUkQQzJ02f9F4MHGc7/HezFVAvYn5BSoF7y15ZOVTh24MXp37sacewZUkjJq33++0bfj
S6eUfI7oUlCvwmL0TWRZanpfMQH5zunAeOQAAB277qma2PsdGn/pvs1R3/v/WvB9ca34201GMUku
lS6qZahMCWQsfh/jboXpWur+FyxpAos99cUtJN8fpp7ArdBCGeekxnbaNmiGzoaEmrPNZkj2YSIj
ZNNqlGDn6XZqva37JirhJF9QXJvCYh+3y+LXN5NYQVkf3LqeU3ORBFAulut4DenYBBqwU7pfBrRp
hv3KfqsfIjfhv5K8j5jKmQmXpiMu01WADDX6+RC9slg4t/UWLnF2SluEhmG0J6FF14vW64L0lJcx
Ztj7grLmlgOq2WIfeosEBVsikZKOtKmgS4WqI20qFtjp0M8aUprb1o+RDDmMgdDcfJ1B8kUmIpOK
DC/NpipZT2XP5hfvwXCMYDKwiZUZ6I1OltDZ3KgmRrwvooLB3Ddx0ZjvMXKV3gd4jgpqy3lpjrRY
IM85GyWt+MmR1NO+bEpDWYO0mbDz3iRLpJ38mopvlaXQcHUBwJmGl1p+VTN9Doxuw8wLuht4+C1C
rF1hQoQc6Z1O0YfZL1duyeTsbfd9J/3eP245XGXwbaidp82+T/BojXcblSzIZUg5RZt3dEIMwoCD
4HyEDIv2Ay1LOPim4NvqFc16c2IyZumDcvO4G/ako4MJbzYGkik6B0nJC6PBS4bq1OdhDWegUuMW
AH2XIWc8ys1jBLK6qkTrHH3c56aPqS+wlz/k7TBKD/wzBbJkVzbg7KpTthRBWx106dfIh629X6N+
U0KQJZmFaBgYBBTQQpO+leOV4MC3qig+6hYxha9OC5Gbe0G+cCWoQTkbXCkwUEAvO2Q657Y4cXos
6PNzRISINDl9j2LNyfRjY4Zjkhk7+QoFJb3Di8A37PyOY0oZ7VPDAQZvnmQH8mS4It8Z7kTgaCaT
yBFnf0SOvgpp6mVlxEpGj3uKp+twqFwOyybhgY6g3JvUe2bLWvVXCh3VQLMN8DhquyRo7Xa/EFeG
5oFqmZ71ZWeAj2aHMZt8l1jVQ5LJjS4Tf8zTJ6oBSw0MGDZA3cOhwazKu8ApxCDfCurROObCUJMQ
w2Whpqoab/wOsh+spAbxbvwBHIoH1SMH3Mz78N+efXmkymNWnJeG2CC7QkgXXSt6fHMIGw78GK5I
UsTt3VCY1ZPPhOea6XZ+yMC6kvkKyKtgYhUlecgTo1zMP1c6xWWH8gvH5LLXacC82autU7bNBXmM
4Z4m9qdiNwVOywKNN8dF2LJKnfo5Uy196qjokba4CCaVIUhY0Y5ymmPARdBgXHJDN+BqJKnkkyJ0
34fnUMF56r+twej14jEsi5hPlzluMySHie579N7Y1VbmKwI/nd4usJEbFvcOgbgENcIh7iPeEQOB
JxBN88W+HwCpy7qIEbvgIhaWly7gL4FVfV4z2q4r5PWt4RtKOEJc2EQAxp4mbTrk1SLmk3RUIBJ8
7Xmb/cDztaK4bvukkYpWRe4ctmr9Og8Zd1Fr1y7SjUfEq8HlJfwIQ5kzFNvg2DBXqG755HZOnr4H
1V1LeRnS0t0+LyOM6c9lW9gFutVK6gf0GpbsFjEPRBSP5LoKIU8dw/6iWOWntlFZRA79BWqqhcvX
jqRF+uE8/h1U8xwicw2rlgMC2inifskWbXjtnD/dRcbJXmvAbzuKCI0zX7H/BPYfL48EJri952xb
EwCESO9ezm1bMoJrlwl5G9NRD5EIWN0GheOSxi8XLujmD89jm9iNyEAMbbaDBmEo0l1PYMvUc6rW
5yvireWF58jxHA81520L6VPK4M7i8pCgZMI5OOSIavOskMi0T2Tsqc7NhyoD0PCZjELyp/PYlovg
/pfat/12atb2UUj2LrhI5zY/Jf6eXVAli/3TgAgo7zUBuqVY85xfP6OqoB+mceNYoxgHBABpTnsz
cRExrWnnOEwlwsaBe5HZYuxbG8pJQOF1LZjk43lzndIkm6/SYrAfdN6Yh6q2iwFmsH2XKDI7Hueb
lzCTGOvXgUMDkY5+KPEvkZeagFLenu/QIPTA40TrjQurndKO9XkVoV0b8tnNXNvvw8KWj0ZzwS5O
DJssLXl4uSc0rTSHQxlAfr9NHGfklOfos6dUVKcNw4dkVNXc1kM2BAlC8f7q/FW0Sq/LO+TgEG0+
Ivfi81Xn47HA0sJ28CETzmz1uarC5TICojUXtzhT58MnlFA8aHSEEgt8c6ZxgeguXFS8p4Y+oFV2
Cs00UBcimJqAN3foAyj/1mkVZ/9V6IL2/yJkMhEVnGdFs1QUVhCStDmujgAT7zLoBcujijM43qep
7W0vcI4cDt8LtxkIdRBZy9ZPFALSAkkQHxTANx+lD8LivjZkqyZdkvEnblpt/nNB0Z/1D8BOVldT
N6M2vZ9mJvGT6xbO+CVPcyjT4CQTItpeeqQy7M6k3TPmnbP8CEjE1s+SDfwQrr7R4rYNBIjOJibs
FUnvPkonR6Nwv2hqZJfWkoh0xx8G23gPg8Wu7KWe7aYhu4qECBkK26B/LU5Ohmudrqqpp6y5aBJ3
xH82MNTUIwbB7869/VSHvNV/sSPo8n7U4/cAXLXTXXgvQm/0wu0XNYNnewIIvHEpPa4qti4zA4/o
t5H7Qz7SXhXiB6L/GpoygiYW+YpfcfzTp1vlqOzcJybnHnq5FFRMQIwkNuMSmcM9Q6VceB7SB2o+
H2uirQ5Gnt0u11SxyiFYkCwGsRz9CtlhdHu4VcR50m86BaF+GbUwzx+yhMoMLjZFC2Jh2BZD5e9c
9iEjsbCiLISYGuxrfFr54XWry5fWzFmqa6SavJzih726Afeg8hd9Zte9xw157kr8bUaMR8hYpD2R
ek+69D1cZ7PlxQXOiX/vFaXP1wd+xOM2RVMzZgJcc199hz0dON5uSRvaE55fWqzFefAVJPHwqza5
KH7MqK9BLoGw6TY3MD3tR+dnc6dNTrY+lSEMsaCo1KQIW6D3vibiIHLgQ3iAZNpkCRS02mBiXE0D
ZTdl4GrNhwRZguE5ceY0+CndvIVEnyuzEThCNHYxyphG4qpPxtCjGjE8SHORHFMTV+X7c6LUlS7W
UEiS1zmKzqbrUa9J8w1LlT0MB3Lv/kUrWE8rE+RcHehCh++cKEvKJ6J15UKkj6acrZpAl/FuFU8+
vvYbyAHT1dgEcMtvmgHyCW6MYoZzv/ejYm6pGA1OGl9DHEXu7TGDCmU3881R8K/mRkXpqZar6Cmy
tw3U5yt8NBYzdPvewdmsvnQK4YrlBPugDeIjSCzUcAABGAOO5HvngLfmx0KWn0M9zoIsEfWxZC8G
MrAXcDn7trR2QqhgTaeBf6/pD5pFEmGP3bwkfZf8QAgs3mIqstFWmuxXsMSzXTRVol0tMY8Z4pZG
C1xqr0aP5VbJtK+L500kjhLPFlUVAcBC+ruxCSLg8E2z/6zaY0+AYldHWIxM+8H1Aj1R78U2JaY4
QShTESPuuqhM/RxjmdUr1gaOkw7wWOkPlb8sW363zcqN159Bl85VfJX3TZLiu4nqY99739sJESAs
0uKyzQnrdwkHbgF9pocrhGhpO42x95dHmJylVwCZPG+596gfcZWhVDE/li2ssFmNR00wdeXmXWOI
9ovWq9gziyWakQAc5qboL0ua/tGNh9aQRp4Kdls2H72mUbpt9lKOsyf2cMaCYLkqN3j/9VVik2fo
74SZsYNeAxyl+Zo+k5wKOo9FwY91TMDxoVge8nFopy80ovczGhUhUlgAMoRb3ecDSNQc9k3Zb1n0
l7v5MRKoK8A5st9yoNYZXA2a3hw5eR7AN50wLjP4D4Q6z770SygjD8M0z0m/5IiIVgKCWpjPXMoS
kQze0seLF7A0kHTmW+UqgxBt55N8fpMR2PZ1n8Z4mU/Il1WOw4aIK0fTcK5DS6HCEqshCurbNV06
r7onBG15B+LtHXw2APEyEdcbJXEGtUV5XYqLGRiWtx6Glmrccx7EBSoDeVJ3qGlEWUQV9phAxzcY
goUa+QCImB4mkI+DhGihLuaK+qa5rIQbF+h3qiHNk2tU0WH2nDrQdVv1rnKqRUPvSTqqL6dUcbQk
px4poxXGiUBnRb0DKqXCIt9l/qyL7JhueLmWN8VqNpXeK6hkLiy2sULp5nIB6c/FS3hfPeEC8LZR
HmneLLY6uIV2IYfGoYBMPT2LhlPjLHk8nAJIg8SlWbjZOLdbI4SCDgGFWCZSBfgx/RJsSDjme4FS
SBajFAERurzQPeIpy7vBKVf05MNU8hx14/pIHC+YYDmwUZcWst19QxBDYRcO1oJK5bGVVcG2NPWe
29TIJcSwFy4Mzy9EpQMbJaUE2/CE81HyY3XdcANjEWTRVg9QJCkN5w3JNd5yKZ4ieF3741GVFc3G
y2pxPNw8auNnGh0Km9ru5BIBU83Gxk+eQpXIObhZB8ptzeex8FL92JeKzhVXHCEMBv2kLZGcv19h
iq+woDDtmrfpc2Pxc98Gtl5dfR8W+nKEqAn2ouHDoNAMDGiuxJIFChbCbkVow9vuSufqjl9OaTc4
6JH0Ko98GL2Q5cpjpGGoOAf8GRqnuWqYKrG6oaA/93W7d3O6g+715Iw6p2hUFx6OokvsctDSs0Tp
IL1szOIh+Z/gcoKFHyKKXtVeoP6b1sOxSMK0qa4DlZUjDvUDO1OLAfPauBQpos51/cNak3ktVI4R
fI1PkGMmuJBRsiWIf2BQFajxBIddYr600RY33pHcrBHpwYti5Onx941bY0AiDzNvz6j2BMVjPk6T
yk+Tv9FfvFvZB4W7y3G0yfyrKG8brmXOXJtzLmUIY3E3y0g277JEggndxaEVhEL6aUtUtEMMibjv
AFpuFvEODAuR3z71KDU89b7EYIgdZrVTuEfYnklb1nHPB/cllVBEsieyJNyng5kXYm+u+Z23FhnR
vEuiUe3bYrS/mzrfvtzHdpMfKW7W7acAY4gVr4gO7gXbU5E17o3kaJvdfV2FCptofDdpkpzybIB+
Tt/H2M+dFHv7k+1tcTVLwabKEwvxj3KxRfPpeUAEnHIEWHDO9qpwL9Rsh8DLCXL8qyaBF9UeAkQ1
+NvmIDbyYaAVxyuARLuNc0moHkVPWTOn3HQqVvvV+jyMbbJI3V26wcpNn29dhQQYDST2cJ4wEKl5
5AhJhLmHnMxYOCiKw9sXrNx9hw9thEIgxTO6DrSza4lkVGGzo//mnyEyIB9QsqWNfiBG9uxQKXqY
iLQVib3B9OXa/uduh4IXvg43alr2ubNF2MpEOWikrlFPiGt+OegARiLA0xXtH9hVyCsNp9ZXtKtS
ShV8MEhu8rWRDcD5QL8+ru80BS8+ofbwP/6rE3RoNyRrMlnNiHcA/QixaUUAnvFNAKbMFwioR4LG
j/BkypMDP8G7X9dAi4tvPKL/5uLWxS+3BPUWEwy++7E2sKC2S0IFm1zN/qjGdA8CuUMMaGtn+3Dr
87QaOqI4SPnxpGkgxUttL+/1ieDZ5PMvExVMjaof7BAA97UF6Ub7mzNhcUf2IvZdiPgPVM6mxKwX
UM86ZMWenpATflnA4RQU8UKfZ4JDVojWxm15LmFWsu8y9yqPiUrR/MMDPhTvPB2NAvr5FhjquWk0
d9E3rXLhEiFFQ06pwKOqzF3JNfYdd48ZD/SSh2rmkNGnZB2KtTuhTEEMYkTdLPfBqAsE3uo2SBcs
Rg0gNPRH+tYnoXdy8oBb/VJ7UAlLcnnXrf7KYfJaz4g7jDDQlISS9j7T5ejT0i/cabl1VyXp7OAF
afBQmvN1nNv9QhVrubYq4xu6rtbADm+ydl31iU7mIp58j50eWcAFYCi5MSiy7cOE+ws0WLcCHAP+
vdvC+XPpu7m6Wl6q4UUyoYVw0RSezcUdPY/ND7w46/gdusnTSkXNVSOyDQbHyTA6uBNY9itTCluG
GNbJ1oySQfXcrN95dqUzvShyUFZYybHOJZp6WW25gs2n5ncMShWFKDbUOvhB/bDI1X21sU+sVBkz
L4RE7UQG1XfRJ/OXQXRFBAQCscBB3yMro9R2cprVGx8D6KjNcJynaDXocZGsQbIvztWouaDF732d
MOCFBtL7CzkqgjC+uxHS+KhKLe0BfqOtrWINYYtKBPTpjGJBautkbRJbCkbxMlBjQLqIZ1RXARo4
ET7WRbLPx0GHfy15IJxPCopYB1uBYBYR+8201BFvlzAdIhy5gnHR6zHDLVSOx3hyo+nrWtJ6Iypx
iMG/9GWR40LqzToUzkkGQKIeYhyF0CKMfI+C61XVSA8rFEMf80HRAIGyiB9giD7t683SKBgKdTB+
PSbRaSwUHbNjD0PJXdCGC2yhxEWVyj6qpYlVchJ4i7FilzlcMTnD5E6bAtcBTLmfukmt/hOJRzin
D6MET/qQ9o4tn+ZNx9i+bjoF+DbW6SR7OxGQkrUTwe6VjORYzLZ+pbrUo7yYN7YdsiyeBS6tkRfX
4kC9pOtnOiZgfSjx+X6X6wtEuO2m7JT0jG/xeX2pvLVIuFGtWn1bM3wtqiHWToCzX+nsO5/iuYxw
zqH2Dfl2LXDkqd6N3FjaMucDSLeELii0+Hi8NAIs4Lnah3wjkzRroohJn5uW4ilV5MbL9lObuP3n
2upGklxLlfnLZb8NhlzGfwEXnCtstHiZRUfgZcOm9hsnJWbeXNaELcO5TqhkT1wEYT/fxANFaUUV
L9MdnqE7M8mk0Ye6Unavg1xih6aiSkfpzCOOYT2GRgHAPm5BM+AeFha9MhCxkZyw9V22c9jhAfkc
LmZFM9m3xxOqWWhudb4tPwLasXVQTJfsDNfnwRTB2M/x/RSgTubcJcqxNccBZSveVzkuO1WK1TwP
EMChrfapTtiTZ8T+jQ9RgGM3LOV4Q4MdiAauWxynGI/R8ujEbrY9OJXve9c+9I3mLoW2jcSTrExF
TgCKZsYLcJrW1TwFs/LMewmZDf/YHjbZ9rT2wPXA0OhyKOKrCA8jnEZjgCMIR523kFxKAud9NgUy
l7ti7iPLzI50ISU6GUBACrzH7K6GuHxMoV61w8rrOVta/fBamtdI4rG/h4ZyzodZ0If+qDCfGZ6L
cyEYCydb5s2KYmNgyJeSkghkbMicMaBZE5xBS4PgVvQBmbmslzfnqrtRENfNaQuEybafsPlqe4g0
2vTbB6DEZdJ+DVdCzpj1PCjzV+zIJSAzCiGfEKLPEn7FfVQ2FuIFbB9sHTXVzj4bbI9K3/qYRAmi
fu0sfD5Ee5hs430WDt0A7SdIm7JCGAsuPU7FGKlNbJLE+1fOTCX1niCiK/NPM5rA7XAUQF/QHwaJ
5jCPRDjFTP+uGmO+051xAhaPtR4b3X/zikrZ2XGem/KlJPVaVW6b2Fac2rjzbWfjpcb8Wsx+eQI+
fkbzVY8JABiolxJ9KaaX/svLoqvPo9x5QL46Gj7ZzPdka27sj/NOk9b/h70z7Y1bOfP9Vwnyngdk
cSkSuLnAbbLVrV2yLS96Q1i2zH3f+ennV2olx92eyHOAeTED3CCJc2KpySarnnqW/yIMXp5g4oa5
bTWYHFUbBMTg3gTVoaPudGY17JDvT6R3i7DCS3hIcBJQntLLzB8xJTH3pwP9VB1pHLhW64zjuIuV
SFXH9rcmvfZSv8erMUmusJMY2/gsJk0yS1RRkMAOL2DhOGMd6PVaZLoPbjlvl40WzQNWrSYAweKL
aBfatWdRg+JQeV2ZEgDy195qKq1CbjAeIKt0lkWmdl1YyG8inDUWTtI/diD7mBJOXmaP+JObrTp+
4aNZfedPcyaL/mzoo0QM+7bqZ/4pyoFu0l7IC7f4kndNQ+8S28NqoMeGxG54T6Vjm3Q41tny3k0o
oZuzb+eAhr+EBSH2qUXM0x1u3d6JG3W0LWv/MTPNSd7NQJFbNKxCgE/V5tDdrzwED/FkTTtGCCDQ
gKCSx6pIUx8GLk00qUUUcigM54cutzasKtyMEVUXAU0xtxnWHIYUdNJJPvY9JlvjJ1r+FtrpC3ZP
iIfXnrV0bdCtncoAnXSiaULvPTLld/JY9GwC5CVNUyLACusuPK9wCUVcdm2hgUT3DN01J7uhqqo1
92wyYK3MZ7ro4mbeMnEWs+kzNkqyjDb1YKflJdT9vCNfiGus4THISdL8S24R3uatEw69UF6MNmY9
G9TjaQzqlsbgwsP2lP/ObfWEGOlnhk11rSFS6RsOK/PDjPN58jgXLd3hJBobrCCgoaIeFzBpN1iI
ZZirtBJLx86qgzWOej6CiVIn5idMokuCMN0ULjiXtoq+RWK/NNWjcgg/zm5noPGWznTaSU0PUy4Y
Cqq2m2jFzPeW1arglbfIv3yc0VXlv41F1h9GBMm65Sqy2rxsr+dhMbJ7zZELdz7nGLUyOjO0rvQA
ZrUh2riWji/kFc4bqQH3rUFWWOzwHZuou3vEqelT6b0QtPpofUO33DacZtiIR/gXlfkealHWamfp
UjYeRSWwnhht6RqgLA6j2TwZnzTUYebxvVdZHaLCcFkK4zMH9Oi+o5fC6GaD69RcATte8F5bfZc4
CjQNVXhz/Z7UOTMOdCuEjb7mmsgcnSkTEVOklCuV/Kvgrj4WJBjGGWelw/Ba7saJW4X/mgwrYk46
DOYBoBEW1VCkPaRM4y+9y8QyCwSzhDjfw/yCsexXC9Jm1jZ8mesVI6EAxZc0U1PXrKolLUMujDk3
x19rlM+Vx/zM2Vsc1au+ReswiqeLEWtrFdDzQh097Viod2oofh0RVFDzgi6ocfL+6Liz+v+K0m7V
u1j7mXaRGMY5f7AbT4+Wu8Pw6nU7IUyjhm9ay2xb35Emcgpsqoy6vscYFlQTqyTUVLN9ntGJrDcR
cntOs61QdRf9Vg7Q3lGnd6eymM5kPbCXN0wQolVeGB09t4UOms29kzJPySr3YIvJ/D90hZUm7ftc
jxd32q9FqvdasWFOoO52rkYTSW9ybs3sLsZk5s2GxoAoqq/DMAifHOyyo/jM1lFK6XHDrpfwaQZZ
Un8w4siqP7jk1BWmLoC/+W5ZDGWOojhE2/S+pn/H4z/MCuc2x1CY7kzU2mgv6ZVZIDl5mHmOcauG
uuCiB0aCr2P0wzigaxt1sL8+OvzPVcnxetq706ryhdcEiA2oxravZ1RJ741XAztS3Y+dumpiqzPa
puYB6Tfft/CluCZgC8Thg7qtnS72RzVBpvNyQC+8ToAxCBV2dAVPOsIlhlEs7g1nWlrUzDEUmsA6
T/tSioGjg5y+2epJOHsd1le6pv0GmaU0En4CnzmIs5BJMnHEcRA6nW2cYN8k3jPIxSR24JFySiZT
GsEesaDSVYOnqbTAAfdrn9kWnkMMZ/UtTeMRvPH04odIZ0RheGkfY1OIqDTttLN/4VoY7TIdhN6k
/njhq9oxpTzywLmhpmBuYjMg1rJZBbDIHicGogfa4WEcuBQaQz1KPWgGFvLkanZXTcB5oZozRwI3
MTRbtHkn6zmkTeZc9IsBOBLQvHqnvcTY4Lqd0TPAQb2ucBlGBwoI+75OTdPQg7yFapCg6Dh2iRJJ
Ff1a/wZwdwzt4+mCm6TaQYLEAVgoT7m0OL3KvqEluW26SVRnuE3T7YBYP3YUXm9j+/6zS1murivu
CPC+U//IAnQPKDfhbs1GVtRd2dxvCpHlH9++zDF37vCNfr7MCY7vz8swOIocCULJUjGN2WaG5PoQ
14iyBAxpeqe4aFEX0EDuWeEcISPY9cbl2zdjIBZzvHqp2XBcBMBpKi6oMuL5mclnDIxCmFdMpMXs
m4elaNQaIvOjjJkw4mDFhC6i+7eNEbLUGK0wCjyslWqsWn52TWkutv8caE5DrYAHb9/lMeoSQjON
ZaFomh7pCYDak5u0ZIuzu4ShYIeFkjXAAQ9CjWuiY5D7tZmhagGzG+mIty/7snX/hFyq6yJZ4mIH
hwQJouZKtuTnhwNefHUWe6jPBEhbAlmHjyND0awjOclx2SaadVHM2H1t6Z4HHLtqy1tEV5AyLwPu
t29ILY2j+5HCEJ6BD5drCwNA6PH9WLU9KHRviJSvsUI1o6eFRMdY20X2NadbjeefqZdKjeJFCiST
jEjfvX0LvywYF0aVZI/Y/EdHh+Bk+TYQCxxwNgrWa62sjqGQs/0ID34tmwC9b+b5LhGqKc4O4UPW
qw1x4FCRgLqY7rpuVtolHSUE0/rDWP3tmzwGXfPSFLlWPSkuy6K2T0Iy6h9A7rQeYxQTHlpKo+CF
cl+wUpFca1HNZ9D19iVPlyiXREXQgHpp8H74H8evBrJZGzed66GgOdHm+YAGQ1ns88bA+uUy0p1J
RWuc0n/H4j5Zo+xbulc4L8Ao1h2LdtXJhcFGLAnee3rQYlocntH+ArpRJFEyPxy0Fg5nQFSXg9ql
s85ypXOawseJTbMWv9mqJ0IE6n5IjmiLu9JjXGWd0qrpy2SxhahAwNxQIewPWBnVI6SfMmiZOuUO
AB6XHjPSH/qkUBMYN2SWHpCsw2I741c1LwFf16XTvJtpomXXA5QENp+9YEGMU00HFeftVyjUsvhz
e3HrEgS5Y6NUAXdWd07fYVi3Wk/LgEfZ2YO4nVFXZ4frwwJeKmGWV3ya1hUMuo9qpOID1TaUGgva
6vwCFkkFOCNZ2zm8u3KWCrYjrRikEmQehYKRlaXCKd4lvAIDbyl13gso8RfRSgoDlvflUH77S/3y
PgxeCDJ8iHt5RHn7lHC+lKtskVrEHU/oB4AOcJvroW3gF2UEclAxsSJSTBv8kUGQwhUokNMmsroo
PkorBZ8yMabKrg9SGSJ6QU/CcFMjKFcwMmt9S8+g1L195yd+sMQYuC+GqyO7YBHv6Bkdbymx0vsB
/DDjGZipAUeXaaCaGotS6MGdGSc9QXhxkYwIPeJt6wx8+02LKB1fTwITelZqp/0TcxvbAk6cNUt1
mRSTPSKQ3C3zVY4kUKYsMYaIBiNdVlwwNw0pQAh3hzmFfv/6xrDi5ABMDcZf1LuVsDCEdL0OODaA
k3I1vmQ1GPcfiD4XduhnTd5oZbCUiQqPMUDW7Jp+pht/6wwzxqPLZMznfEagvDY/vf3ITpQW1CMD
bugSEWxPMGw7PbDANRfwwurJh1ur0yN5TQkzWo9srkPCCcYjrWxAAFmePjGWJRv0TPpdyS5qx5Qf
w195TX+TJZ8cG9wZORp9CrJCwVnunFpwGlhhWQTB1ddfWIBxRXFFLWCghPhQuhDsSCNDc0lQi24l
bFEIhJaR3jUTk5IHEAbzgB1xlEXlhRFGRjP4MfABYurbD/CYx6LuEpAEh72JKIQN1UMcLzlKrJC2
R2f7rgUP8DOthh4XDiiYHQrTIyZG9VeE1mUMZ6+crOZ3sgG/vj/OdIpbIaB4SNd1T5Y8w0fBG0Ct
lBlgT/AUMlS6AWtX5n3yfiGCIZTzQjx0FA6LqjQ0Q+JlOsQKC4lfKRC1QhQqLL39ZH65NZNGou6y
sCRdAQ9Y0vGjadGLMeMMS9u1TDlh6PUCjYNLpgynPL0iXpqgMriXxdZD/fNiA2sqzuIpV8g8+M9d
BoA8zNPvv7mv06CNcgkaC4Q4k3zNsH+JEn1VQa8a5gv4JStTaN3R4LQCY1GAmdbPLOQIVpx1Ziu/
obPidtE1ihFqwuYextsGPUcmBW/f1nE68GogjCE7tCgYO8iLHz8tdrub5GjvMJUFe/El9yy0dTav
YM4EbyUCrQMd/HeZslJy/PkME9CwVASwpWOSivySIk4uKOCcqSfdKB1Q+WrMamwF0SAH3tLQMOkY
GfZTjzk9DMqwBwNRMmXtNhl06fQWuSgGsBvglAZaBSa1Oa5lhdmpmQjcHhrSOdrZw3M5jWAZMfaF
X5kVSA0AjGqJwnzprvqM3PhsfysrhdrsgUGPVwh/j4u5sVoEEZgjeEzft8qA7nfSS6fPHadfxoOc
daQfOnvpZJUiVoLEcz1+P3DlMWFgkb5mX697BAQ50fftt30a3QRNHkHkxcIetULvl6fOyHpaK7pL
CColM1G/iQbyr45VoM7IqFGRitNJZWAdkyng14mhkiMtYha33rYZpF5j47alzg/GWsEJB6E9plfw
9o2eKCNQPhCAbcvxKKlVvihPMuPM6Wej80YIY4dRY1qnVfcF3lrJ8piyReGJhOg8RPURO4ZGv3hd
X/6woL53iiEtWVNu4s5hQb/fYYbj4wDiJN9qI1T49hVbGD7I4QzA7sbtKUPcS22B16GQNLZIaVbn
0m6wAZxBFdzSq1aYepQIVKZVVYaC2zPTFcUlPE4IjAgE4Crkt228DM81QhNuFticv2X4m/h2um8M
UIR0GGwhKRt+5Wk2OEbEtO2BkIJZsj5h2aclwdjAXioCmFvqpQ7QxoZv3ZIoj8a338txwcJrsdEW
57z2eCUclKfnDnyWnjHBFPlrAknPhf/1UrAMSderQuqlf/P2FX/ZKDaZlbQAMKjKgfTwOEDRxEG/
YMmYfeeR6q9VVqaSU5ze1SJ9BZCLmUL37eua6gj9KclGMUioXA6FDktZm59yNdFsGUKOX+YfkWkU
OIjF+IC9UiysjBzrHuAn8URbV6LNYOgTa0fLzY4/SFkYOexaRtaEINAzClzY4j9mB3FtmDMKxlpc
AQtpyzmWpV/h2JDY23kiKd8eylH0JNbwToJyn+mYLQUoIHeZI/0d4O0ynoIJXA4NUrC8ffO+ynQU
xjZDwpvXb8TcRCgyA5Nyje5uwgmHy1f9kor84u2HpKLU8TN60crSKfWliignL6exc5NUzO03HpaJ
CGZpZCufDyCYty90uuoJXNSOHlNTGzwQtm3HqyBsRmvRQ9KZA9N+FUCK3gG957UfksVYM1XsopYh
uL997dOMQvAv2peUiQzGpYVc8fHFh8lcGokyHXPUTG14c1QjAYZAvP3DyUItAm/ZKD02f/iyHg5D
tdDW+RmzbNUU6e27+uXR029EEswhAVOE7dMWSzEgfS5sQKUIsUQhyAwRM2jaOhCswDO+fa3T2h01
XJeslyzBVrkxKNLjJ9D3dVrbRtL77ktgRWu0qW7rroPHU46koNfOy1RYmB1Qjkg6KkiX3sqZ29Nv
KX7XCzyNCUQDQQPbhYGAINwvUahyI2Bphokqj2RqceOyi6cPTeqq1CFzdYUQN6EMC5KLpMBc/coE
OMOBgeANC2bRTai7vkRJBRoAYXbUgrpmMJfuQO8p6MMkIhuMYfby1f7qo6Q57NKrIxGUtonO7/Gj
rJM26Y1pKZUtNecGs+gpmZG2U2AkL/aabKuvmfoGYUSxvOs0t7F/MH6qCzPwZqW4+5dviLyUQ1b1
EoT4pWcJSBUe1ow0RKt5xDnsaRSqop0VxAJj0pUTFH25RqOZnpFwYwABeJX7o7xYCYh47iU89rdv
SmWdP8cVDn6IzmR+pol2G5OL44eU4ZWG9mDY+AuNVraO8l5pngaLOpiZDQorKhIvM+srigt2HjxT
hYF9+yZ+WWWqiUklyKZXB89pCgJtwy1RfSz8A3xOOi1XKmbasM0/kZuDooS+f/uyL+Hk6MtTUNGc
gSDA9VkEJyl5h5+BnAwrAiiENFALaSCa4a3pgIOjT2aMFNwFiG6m9OYL8GKImdWV2GXhB7orExv8
S4yCNOgj1DD5ilvX0XRI39ak+E71qK/Dsxfh6vIRJrHCgwxoK2Lv3K9wGuPEYR0eVuOQAuzBJhEB
Gv7Ah8nSJDQvePPz9WGnv/3Fj+cNUqB8yk4lzEsDpSzyv+OXjo6SnaSeUft5rMRWqPXVef+KQtNy
uKXP3kRAxBekyvsOPnxEkw+a5gsF8uVe/pIu/3Xyra266kf/f9Svfatq9ICiuP+/x/+ItPfrpwZf
+69H/8AoIumX++G5Xd49d0POr/JBqICrn/yv/uXfnl8+5cNSP//j798qwrr6tCipyp8Fzj0OxH8v
iL7jFsrueTn9jYMeuib+oFq2abtRHRg0zSVvZnru+n/8nb9iAzBqYthEyxg9Eq7zKohueX9I0yAP
pK5F1ZV2xL8E0fkrS6f/zm+xiqnH/5Ie+vHcks4sqSbB0oDWC8/GcE/2g5BAJVdQHkCzYu/SQT3h
o9YM6Q2u9/HlAEIk6BNb+iGysNeAObuLFjOeDfZp8uynh3Z32IJHYsbHWcjhTlyD2+GRMG95SRl/
UlntYfsjyIZRbYrjMll38hg6ZnKV9XHynOZIMGPPGz/CGYhvkWqMetyxpL0D6RN9YWiFg2C09PY9
mkMWtnsj3mXwY5J3Wo0p39t3+p/cqEumzjiKmZkkfT7eSiNoqXBCqAv6yJAyb9bMXdtcyDDy4Wg1
fuGG9e/O5OPK4OXZuBQmDF1MelNo0B5fEq1Dd0Qgi+IIICFmjXupV/F7HEA0ItdSnUXOggF3OHxO
MicK4CiZG4CtGJTTXd9YLjplAwP53ZTZ7SF7+e/Zy0c7+3+bEwcn1r/f9P8vf/paJl9/3vP8/GHL
C+MPHWkYQwcNrIZkBgvosOMN7w9V86j+A/oxan//ueFVMFBtG6F2osfS/deGN70/HCx9SRCBTquR
yl/a8cdLiSOJEToVl0psGaqRfR8vpQbjnqbsWaxhGo/3WdnnDUyCVMMZrJ5/10klvvFxP5+3qG5z
2CIuzCSd+xcnm6VBaN+KVIXZt5X1mTwsedJlE8OqgOoN/9yC5DfhcIRpViGmJ7qFyJvhNz/eLOni
mPuizEPIfGDNbmfwLvk2irvBCzy0/++RFcEoM+6dBJFt0ysuO6svUGku6+l8HPQSARIP+57NTOhj
PhBVKMhj4TcDYgZo6Edo9yDnJtLiox23RU0ITM17OljVnTcVI/fS4IQeZYkcfQjRSNloMPs/t2Ed
nU/07enRrG7h+lCjJ8Rdk7qma9GWAgfeLBSPnqmhkrMsMv7IlMoxfN3IMQ+FFDmj1Wkjmg/3pjeL
gOxIk76b1eMNElzVp46+yiUM1fRdVMo2hdK34MmXw5QaNjDMMfvUR0toG21omrtxlCLaGiA2xmdo
YY2z7Y21f4zQKr2NQRji7zW39me3G7RlM7a5cDYAQunYaExqP+qTMSd7DbMIRCGwW7iX8CRodSyI
nfpurTVf6OGEnxJvznFXtt1cbmzKD+Dr+tosPjyP6ZFOdWcAADTcT2IZCTrL3BdPRQHl96yyFnxz
h6bDXKjTXaUlEnnG/aRFhbm3ehsbILkaw306mQ7spmkoeshKiauBOrFGfacEfAe/hAx6yaqtdZpj
i/fB5SBApbJwbQQHyhpChqNJ5zFGlkPQ1hTWV8gWGkYREByirZPRAT4r26W5W6Z+fErbCU/MwYM0
qZQuZ9svrG7EkI2OzIOlQ3Hws3V2z8amWeMdZBGQyhVQ64e+xqSS729hUOtYWJNjt4ucZjcWbeOH
cWUHVIwSmFxlzDuzt9rnpNYrHChEP9HcYslcuYpg6wuIBd8j2JgMPPNFeV+LLgn0uG2xEqzHTt8b
etttcUAfh88WXkrAfhDjTInpSS+2eSanxyieMeUMQWh0TLtasHewYRMFAVyEvQktTLmRcO2s/BwS
KuQGFO/wIhcOQEUI7CU2IGUiPtphUjyg8Op8SZsqnelxebXc6HGY9kHmLlCSZ9Q5aYQ4S/M+Slzc
MpOogDw6cIVsKzIkb3yLZuwdOatgtj15uIA2TYZfcG2jLrdFq6Th9xMjNoGMZiCDtL7vUINYbfMH
bCCYAA3KmPYGkWp5Vcqs1rZOEndyS/5umZtKgz/jT/qC2JEJfz457yu97oOxhKS5BcCjdEjA4UG3
ytoL0NAGTLQ6WRMYrSNCdwaYOYeZu1ct2xbd4K81k+uED4wqCXdxyh+npUedVeC22AZhksgI+/TI
fJ5Mu+iv03qRaHIjQV/tAAEn9oWnrdGHOJ9qrM9neHRndtL03/J4hZ4yjIVuXiNdmTXw90cX23P4
I6CtO5TdN+CdncfV0ZiAmykaBj240Y8SjaQPNf32dxHqyJCN23y8Q6HVNrZr44omsFHvKf7/oU0t
cP79H38nfX3j0C6/Q948OrT5+cOhbfyBlQ+jGk+ncw8kVfWpXg/tP6jcOTIRNePUNl0BeOqfWTqH
Nk0bznl6/kh9/2ybhdcWJkPqgzj1yPz/0qGtKoGjYxR8h8rRscxirMHw9OQYFWCcCCgZMKyw0hFx
SuWdNVczg6UVYzUdAHHH0XEe9tJ9GGXe46TZaA9hU19Rukc7L9e2Hr51hHEIUMt4KylYNxYUkY9z
y+GSMAbdRiy4MwZtJcjo8Vuht49rlI8BaiT3ISt0J2nRbufBi+muVNl57sDV0cE8A1G32sfWSB6b
2f1STytDpcq8XObwgemzeYZhHqacTXtpuIWmSBAPNeXmzTqlz8zskY5eUTqILCTnpuJTs4zjljkI
4hGi6nfAazEuom2yTbXO3fQw3r9Zmv6OWymux6z0pwojWm+aaYlZqB20SJveRqsLs8xYEOlk4/mZ
l3AOTw5SdHi/BNnUX/atoZ0BNim3K+IDZ/3URtu6Mr9XtIWDZHLTTWYXu8GNxw9pXr8zo/p7mGmf
LJJwnnRi/0BX8cKdk/hDmLXWnoC899B63msZps11Ua8X6+iWhyrgL6XaH6qCfx8XyS+F758V9L+t
rI+y8d1zdfO1eO5OP+qoGv+fUX6zdd7Y1BAHSMT/9rX8/rf9c7s+R9WYlEd7XP3+6yYnk8Z3wVRV
m4M0pgJ3vm5y+w9MICRVnUmjnZ3L7/xzk9t/COYjgpkikzLAckSGrhr6+B9/t8QfdMwFdmV09uiX
Uj3/swvxWvG+5U1mWqe7nEmtDSWX2kAhuQgtx7n5TJFrF6OV+tbYdmS9M7J4m7DI3WtDX5GU8Moa
R3oItrj92pGENNGug+PDaptxhZ37KT1LdcTaAlTXpq9RPxkPXUxyH4TLWtoMQto2BUs/ccb1o21E
29nFGhk5pLxxz2sGeUMgxhmDzpmMcCVvDrv2xka0MAy8btF/kMFOjFBGJ5y3wwgqfONkWv5RszuE
b7AqilbAWilqKSGimRdS9LqN3IrwFOEj+QTDJLtqvcHDAiF37ffTFJP0hXYGu6Na5+I8RNwVcqdN
34yAIIy9kYwiRRDD0y9cIPLtNTr27rorRNciujiZ2mZ0c2cbyaG9TKzce48Ql3GNTksegITiY00m
GTfTEKY3CfxiVBDx+kb6HhletOqHtdkB7BBb7j77HEZRe4kLNlzAxuEE95NsskMIQEsCa6oh+4bY
nTbvWm3qf3RxWYSXGL9jcdVkuHcEEMe8JDAnSKPbBmczc79aHT7JOMUnI9a+erg1Gj338ElvgR3K
2kseJ0uXcI57SFeAKpDgbPrJ9iDE5NG1lnbOo4ZOCIgslDm/MYSS3zRA2os/llnDYJScPAiVz3wU
prC1TVc1H8Y8jB+kZiLJD5tylsGoZ9kNJKf+phMd7QLhQoLwZRyyymLoFiM2x4a4crI6fBQtCLBN
ohJD0Wr6eZaqksZY8lb51+BOzMMfMAvDOd6BjWIlD2OeUj6yL+qHVBbRUxk7uFcDIZPupimK9RMC
mUa0KdCm0bZysV4uretUfzBbxo2h6/bdOiaFEUABgVZa0jSdzzhOBE5FziBynHCBFyPx6BiX6QLN
BkZ0ksCbTdPYQJQn7t+Pq8WtNXIQGxOBqXNIZVV6Xi/N8JSnBVLIzpo9JbPe38wwqOipj5FxhY6/
EBtUt8L3vcfsEBGRjipmtOSgkjbGHxdCg7u7daDpxOww6A99qekPXS97YGJrPT12EfhTHx8FKgar
BCsBkbijK+MJc2VauLjfEkRCPrmUy7RjcAa/Fyic3Q0ztDTfQsMnDsBI4dPt8Ms7xHkyJKllOhoB
wp2YvGAOZ64Xc4RIjd1Ip0depOs/uCLkwG6tZYHdvpTS8K0ijgERLLJKAxvgL23dRotUETtD11oY
K3/X87TK6O1r612GIe+nZM7FNw+1BCAcZmNsU2SezvMlu+8gwH8ubGP6jPBb9s6cUGLeUZGUuMHO
cT3tqpEZ0EYYofsuHBmhb0JpdDjbIqmDUoqxOMWZmbug8tMSGBDaCWF5PzkLmTzmL7ovgZq05lB/
0rp+/Uaan0km6kmbcZ86pUdVl1pQ2OO4QxwPH94eC8eLvqtzEbhNaX1HcMr60ntRHW/FQmrPep6k
TQnSesGM9CPiKHG/PLSpscRbuCXxGjCDWKwzdwGSHnSaUT4BSzWeENxZoL7qsz5uZ2sYaFCEpdtt
63Yq3Us79IyP7dAARyg7pJL5ll78EUI2KQYCEBEqhnHpXKE/PbPRRAPfJ12z6RvnBKA/u2rqxcen
pr7UvBWmGZuAmkM4aR5vGRvPn2A4l4qfiqD8pkeMZ4W6OyfVVaqkYX0cnqlKtTmlLZDiPFncwM0p
v+GRmYrNMk3D/ew1CA1la+e8E7LRnzs0PmFUriuAHuitnAZrvzJJocpdbUS6vTa7kDwN7HnrEP2m
OMGqADWc1RAbF/AH4C1E7YnpkaPtx9DsRvI0h8KvIEZ9pLkN7ytmdmvtSzNy3+PV2HoYVda5fabR
4L5hYRWe77R9Wt83CQbsgcT1gGlWFBk/FtjdOGZHhZ2+x4ktzy/aZdW0B8fT+PGYA8vzURjvja0U
sncvsTKI6mCqDQ90EIf2I74jVLkGEK5hk0mJCAyWGOKGmc36rkK9xAg8TF2ArEhnfhrKMv/kDFY1
7KsqlPiuG3m/KZNu+EYnebodtd5pLu1SRii7eQj3DeW4bbUYO+gEdFoWhEMc/8ZkSp3bR00wCSbb
pUDQPRqDDD2Pz/U/LZAR6uruCmV3zLktA0320VakJUxzZYu8KIPkl1zoL+WM/7WE8H9be1Y9xH9f
6m2e86/t0P3cn1W/cEgDTfEHhwnFGQgfxXdxqaYOaaAw8aFl9OAxBGcQwWT+X2mg7fBXQBVUmgj8
0bHp976mgbZBWxc0K/SvV2DVX0kD4TSp9fDTeoFQQZHHVcg5KUXd0zyQJhpdx1DYuPjQYtkmCPOf
GXMjd/kAezDqapfhsdzZ7mAE7aC553Ye3Y5Tg7JRHK75ZZMnclda5WNDa2djeCslW2X3frpo554y
7BK1aAMa0XgVdPp9icTQvuCceo8OnNzmk7WShLQXKIuRYqbasOlwHtnO5CSqbasFNkDhC7ds0YBa
cZd0kZOJV13ZsXQBP4Xs8pQ46C+ls49D6HpGE5Depdsr2qokaMfSLu6x/572Y1F/qa3unhwGfd6h
Y/vBuS8ZxNvZZCGiHOtXhljhlGiEa2QD4q0u+zO3qeudY9YEMQSFL4uR3K72vOis4g1tItjUlzDp
vk9x6W4RXvuAUrnn45JzLeDj3nEqNzuU6OnVGW11UaIrc44tB5VqZ2Z7B6+kS9ZIFLR6o3P054AV
wi5BpjNBYBP7p8s5G0x8rmQcn7lWOewwQRFIO5irxvEjHH+EXPLRcLF20tdp/ZA3lXOZaHUIC3Oo
AmAC8/lorgXuaOuVZSfDj35w90iMre/KaLywnL7xkc+gsecaV1hT2ZBBxRUT/eUiRW0bcfS2ibfR
JPstp/FzUwtGyKUca0Qm6nnjodLw0GTWdy9L2stedmi9tS2+l3VY78PV+2pr6y0OIaMP8lKcoV5N
artmzS3KmgjKzHa1ga2KYMpamXST27sZSMe1Jitavd5+psxmGZg5kj0NVu9xl0p/5nzcJ+twjm/g
sAm1YdyMVTIFdUZnL2KyQGqbXCat8YgerraFBhRUiCFujNVTJxo0ES3WPixR2t+Ry7aPhp6vWF01
+T5GnugyamxAtKS2Sglt3Om98zU1rMAaUP8wtCtkogIrb4IsI2OYeY923V1hQeAjxnFFX/YCPbBP
DkY6LDbeRUuat+7T1niYcfXdWDYtyAJVxgURjCLC1IZhzG1RJotvtMa6D01kcXT4HLflnAx0JIfW
Zlsw42F7Wt3Hfs5td+MhVXaRI6Z0mcxa+zCSJ+crbWG21g4dOBApNeYm1F+q4e03a5Nu0kHsxnbi
CdaG7yK2u6fSdW87MzK/pegZUG+I1O8i1F0tHfqZpU90jONm6f1KaP2Voc/mRWc3FipObSO3FeCS
baHPAcheso9MMvqDd35hdeyJDq/P6xTB53um+xOlZOx8B+l54xX9Fk7NDoulKihzztLaFSO9/lQP
REhxRZuneLAqg1ygitrPfR2ld0Vd41om7OViymp0RKAJ+5M5zLtshVawGYZRp0Dt5zsW95XsxPAe
YTcBsgCtsa3XpZ+xIu78Lu33GMpdoKpgBka1hDurwVDBb9wx34xDbl8gYFSR5SDMkU/TLoYgiR5x
1Psx/kAXpvwK9E5ejmOj72UCdkUs7XzdtqgObBb0etAJJ+UbjDajf71q94noGKCMKZEoFqUfT3O4
bRPnwYmXLys+uRv6eDukgsJz9F62WemCcHK9d7TzRz8NpeYXnl0Gs13IswWo1q5M5+gq6bR0m7mh
d9GEIbWlExn2TQVf852ICRdxaod3VR3fSCS4eClMVRJHu8G090c9LizIKEGIKnu0cXW8XkcaesSP
a9Ts7H0nY3Xd0b7SUFwwfa1g5VKL2/TthuEW4QvyRbvs9/GcoGbVFDcY92qB53XNDaJ8+YMhR9fX
DDeDUtQjdYLswEXryXrbtGa9M82OMkjYcqdz3tSMfyy69UU/kJDjRA002NpaqYk59EgLPEESAOcC
qx3zszzsvnYU0GKCFh8btwWiGMsynMfr+iHjnIC6cTHX+jYtHd/wxq01SI6wxYcw4Kc0IYsZxSem
6JvB6Z4cugVLKLnt5CqMWq4t8Pl27yIvubBthvjjwK6s7slam6AXWruxjTQKaiOiMB7R8u+HL0Wi
3fbjp8mK39tU2Hm6MBps+28VGk5YY2nMQ/iCs5ffYYVAHsnIQqNzSHDyl4HiKK3PU+MJqOX1glTA
xo77dWafJfG9RF/21qsq84q8leY8YpyVbyJMGixzgf4nMtznizN5H+oIL71iLgJaHg9hPU87dAZG
bpZB4qacxLxb7Ga8HA0E9NNxov+ixz9YYe7es1GODOymTm4YCRYMFSa6vD2Caht2ED1H9B6CNGvD
W8ZBFqpN3Hk3A9+nbrtcyv4aNzDH3BjdFO1xcUiuRbPgg4MmcrFDbT8O5NS475Cyjb6i7GEgjZBw
VjWp7HdWW6DJExYyuZ7RrLvAnaO5hjtqfO5Tcz/3i/kUSwZGETbATyAylfBgzMrxJnIGcwaw1PXC
3msOw1j0DiaEZFtt2f8HdeexJDmyXdsvwjVoMYUIrVJVigksVUHDHVp8PVf0ffZITmjGIadl1ZXZ
EYD7EXvv1dRl88yqzLssjiqvXZdzWqSAWHgN7XpbyKrhmbv/GROjX8zwlZ959r4lop6GD737rcit
N13pln1l4wHiPDikaLbfxdCZIeFW2Q7MBS9n2Q4PbSvXiFygEOLu+r2us1NyMrVVQFpMdUrBKn3A
kTWJQHWfsLOnQez2X3GNfIQ43M6vMK74+rhq+8SVDdZ8r40U266+xpEUVR6sD8HoxucrSphzoKXb
Nxn0NL+13Me0Inmy9HQtWAj+241qdond9L0iO3U/y/W9trB+EgHHCzGofkuYXQDoQX2e8lnd94Rn
7oalrje1NYvXqhJWwKab9F2sEmdlGkkzKrM1plGY3BOxgV4ElhFhukMgSMYik9Y4ZWhd9+uJaN52
S0YNGmVbXnOPtPG+ANXMMTHZvuklvHvMTHJLtjsW5LRHnsWAmw7unn3qLJ/ZGIv32svajSldPDSw
a8rQ7ZYi6IAIhARQJ7vBQz2NAfqh6LFgt10FrsoiqJeya93rZZ1tBwIfSS8lTMzqub2IAHWjbGzj
sGtktfXaMszUAyVee+4SGuaGwhIzmnWGGpPTrzK3Uo0Q29FTI6qPJh2fSlxXmeps+n68lR3TytSO
b4kWZ3u+RAZTpkk0lFbBClGX53UtrNd/trnYx1h4iPzbxePBMGGoD6TLjjfRuVfEMgrfJjAcImH6
L2Knp8vaacrERlAjGky6NQq55Na3kMocxbRejEpoV1uiJ3LRllM5q72PlE08l3yKJxALPXZVJloC
Q0c4kEoOU3HSiwCZFOVlSurqGM8/BQ7dY+MqmztTzQfQSaJPXH0nxuz3DIJ8y5MbQl0vracjRI19
2yZYL7N3wuUhtaR8BIuzN4vlTSTJ3oZeSzVA1qbtBlltHvTcfcP++zpZEkEUvF3Horibk61qj6RK
qzU2p4UQuWTwtoRfj7sqTv8QGxgta5OQYT08TMNK3VZ1B1w5B21RQzee4nAas3G7rsOjK+0IGMGm
m5Soqb/VwQmJ8T0WNVgXfpn2AzX8xyDifXqXRYy4+Ua3+ouDYxPnGBAJNeIQdC+wZacAs8e5HtmQ
u/0BnUyEVD9aa/GE1YLrQsNNuWqgAPRHsoqqXyxLdihmZz40w2CdZDGQNY8e+tih8b90E9ImolfD
HCYhYu2SoilxKJKctDsrCWrGVLWvTqK+Kx3371zpOrlTDEYEZx2/Ulbu2Dy9Ij/BWHo3apEQeU+G
FIdCE9tqbVSf/KBbyaqdkdnekVlUq+S4FGmXhMSxlWcGFsZulJl2I0s839WOLG7zmm6GZLook3Uy
0Du8a9MoPnrLvGArzHzMzPo2rshrIzhj2hIvmjxW1aR+TktbbkAFQpdVh18jVZqIES6RZYQ6hlo7
oACInem6FN4SeXlTB8QJGdeqMi+Gy0yo7NmjyVz7dLJSbiig0t+cfbbPcYPFc+0uBDlwfjm8OuP4
qtZ5/YIgdDOZzIzqdKvVqAQIXuRSwKNXaFPAQHK+gBH+scFmsGtv+0tNjqRvqKjKmN+CurDs31QT
1FujgHwkrc3UGM4ZuJ8LGlM21tHSY+OQ1eI3HjonXJdFR3uavHQ6E/vYFAGgpa88X/pDNZRGpCET
3WIHPet9nnx6uSuJ5pwIzcKZ0sZBrLlWVDJj/GTo1B0tUBWb0V0jkqGmiNITskxRpte5czaTU7Fc
4Nqrdgsbus4SZ9tZpyccNQ+2C82YrEH4KukTcaNvLEzPDK9mZOHZl5UWpMYmWTQp3k7JxYHrjWwg
dcgO7ObNM5G+cs9xRCw24fy+iysuVPHZEgxYnuKOys1r6nVrjhrHX+4arzGhQmFlCvuTOJb+vQWN
ZfSwgQ0lzEfPoYPvI4GaJpXWnwr5SkAbtDMnY1eyEqiH1tsRAqpv4Q4S0+iZIGBdcTSn5AWFinKY
3eVBL7Mv24zrCCBVsSVj7ZPMcR8A2q9rFZ/9NHWBnA3nOSt0dWNZlNG4zzcGCTzoRQQXW1bNJ8Zp
sFaL8sai9Rpj8vL13thpyicxSz7h3RtrMu1dpsvDXCk3IrbKz34eGefi59q75kQ1q/D+JQSb+nBr
il1G1O6z5fAAa0D3NrbRH9sOXKxPGlDQEMgdsAr7HrJ2bzhNdUTwml8IMpsjzykG5seDe5z09skr
aGusuPN84cgPd4q9nYtdfsccu6TVuW+Qc42z1VtvhlK9WFrtRKMpWQM5ZE4X5cHImj/MAzM0+GO7
Y7rBKDyjqTuuiU1rRY1f47Q1G6aVM92z0eau76oVxXJlvmBJL1+cTusov3RljzK6ezVLpz4pGNiI
CGBi1xMv99APSyNDJrBxBKmKBG08kGZIfnEHI1RPb5lMwHZqmQgn/Pd+T2DSSXDN/3pLle/gCZOH
rGbLqbLsF5gCcmfoZfUVC619LhRbj4gRr39bJtAHzDr1xpnNgohS7AOVUbFHQEgTGroRc+YYxUaA
2Hprytx7l0Y1fLLAZLiZWb+5PrDVcUt2OHDJka5KZiouY5O0QnI1Eky368xq2Dozt47AJXDAhSc2
cWmQD1at61eRSmXbKDZZeIucYrArinzkqxnDrvQkirosDdTFnsdgQH8AtGF0nswhZzpum+nDlAvj
EWdD1oYtMF1kujOtFJgAvpkFTqBpDTdjbOSNbtw9CfLyfThWznEmQTNgO1EGhYscDEST5jdzRwEC
wJtJvCTmfW0Bnjl2tgftrT6PrpadY/JJQtCOxTnXs5ChPw6bOO8OeZy4KT+yGt+aka+hn71lb6pC
3S+q9ZSVzTaDNRckIzZmN7El787E0VrP5nQcauzO0J59a5xIM+udPOcjhBkXSpYF4EkbuaWEIf8J
IvmOJLP8ESrFm6FWZ5KymotaSpKFRMGTmTjzdhK99tPEbUyMGVloF9sywVwVdVzT489d+TSX85cs
lDXwWPI+YUAnUmrBTBWSH/5OBhICRuIQppA4L/KXoWtuJcbRqCLAjRlhxwhmjifnspjCgPmVvOuZ
G1NuQ8AKaXDOHhNo4gEUA/mlyPV3cN+wqe1+5ISSfG5m9m6C2iM2TP2KyeH3dT6eI/Vm6i/mmn0S
IP+Uxsu7MrUnL441BkdjFTYjqB4kyQcFFDYhx45BKTqSrpA2yXpYKtfZjU6uvrqFwgLJnDUXB4Ri
znsIngkhaS7alDhPslDrNIASC5OLflTdnS0GSECDlu5qVoZ3KOp6bHm4jzGT/SsRC/NjlqfGK1al
awtaKOGYizmYm5Ult0tYcNgn93xVS8adL2P9NKnryFO4LhfLKSAxkc/5IERTwaIw0IomirFJCdcl
7NDLWfpN/S9TmjjETr0eTMj2qGyUlrTX6UjAubJVG127LpVzIa88IN9zQ9wuVKN5jp9lLf7i6gdA
zxoKgMsEFq/1UvTrq55Hw5IQsF6wegSNq+xbjcb3n+m0j9a8CcjjrAMYnjJaPI1GErGLOsFEKGor
m4IMzObJ8LxN3NpxwGQwAOfmN6pDvQ1LOiAJHMSxIucnlnHJCXWpvgHSmexXnd2jpA95t/MuKnuw
5S1Z9UdwyJRRpnWzVe0Cgrl8llZHvwS9wEcD6e4BGVN44mE6E4JnHHUSSs/23KmHnrDQc1ZmyxWH
DLkhuqtvddlXAEsShp9muxvuNEp/EmAAYocvuBo/Vd35iRcmc2lGhVurfqU278DXlJ30bN4m8gSQ
CJLy73dxB7R9HJqghJxCWmv6MUMD0eNnBYpzvB6SSYToGsyOu3jVHlBI7eemg39RILklQ9HbAkcR
VHrNg5fBD+z7a2PXZ3WV18mjEl5UxH8NgmSTUYvXEDGW23Igd3v4wyNN7wiDoWKBBItdfaMxO0Ax
iTrHCjluxq1wM/GXGUbYecoTua4I8fGK/mCQDjNkCps6xVOPEFD3J47wV031Dv1oPqoW6kUyk/+m
KZUfM/f6D6nYDnpUopTsVRv9xphBW+fxJp6KRwia7KvgiL3aZIVdeh1VQZBDLSQKNQmBa71LximT
NB8VF4BDdRBKflQVPkhQcH8b0tOYjQRKsUJIG2zdX9PuSIxAS1uPANnuNZslslMdDNgvq2ud3LRF
v5kPKLeG5WlZtT5akuUNkhSObbX+q7UdMapqvM0kAldwGDjXJ3c7MY7ekZ/eHGdWutEo08PiLMMZ
puW0M4aUM2VI6mPhOe+OPcU/OlPOKV5fNGbbz3h5gYdnpaEdp6r7ojUHCJUzJ+hIEvTzJdM2jUWk
JPVvjVYmM29tjGSbejpLZQgBq15OQImKluFtLr9pgxXhG4RbX9Vs5cjByGp06DRVsenA7g1+yR6a
QVwxaM1dgZtWX7Zbo8YkavmeAUdorg6SGqY2P3yFUg3mIsFXSIT8NobmQFcwxYS+rE0pf2xATBdB
AHVxiN08H6IYq/y7NhqdRL2nie/Zaz03bPQ2++rzej7oXTIF0ETSheE1Ym6JKP/PYi0VC935o0/u
/GfVe1XZNmssMvP04CoQElkaUyelJ44MZm3syU8qrclT7TRJYM6GSs5oofKu9t6FfIHqCZR5elyR
qRAW6VksotNYDcd4JMVbMdneQErRNoNYnJun0eaR4ZkeUdrmW2nn9h43Q2ilOeJ8oHMP0AKOuHk/
ZGrB3XKRuyGg9KUBWsX56U1epVkTzMKWXzL0q9eBkfLV6czYVxSKcWOonY0kZMm3STbdeovO2mdV
vGBtOc8Az7vBIhPIbd30MXnWQ08a836VlYiSZUoePYUNFBsu31I4hpR6LV7iOKcYIY97E7Ml06nA
OF2nfIvrLiqc+tAWZnkAQfRaa4mGHj0fQ2RiKAuJItnOQDajsmLCnfexG1qIfLTGZuaWPmiz6n2P
Yzd/douCiGjl/mPTbxGhuuYiQriRhPrUry76kXh4qIblxpabY8O4FyuFfVn6dopMMfEWT6KcqOX0
rZGt6b5L8hf6mxceUtzOWunjjn1P9Thy3OR5cNc9waUPWNGNvwy9Gr4yIidDteENQi1dRoNyx4LH
VvuMb93ZG6r6g1CdkdHoMu6ejHwnzIz/q1jV/dmRl5x4fXPlNm7gUl1bVjymndnMQFUG0PGqUhQs
PNEDkvoPpu51pM31wrNdDKGgGvE7HV2DPaSsbAjr3QFxCIXdkeRtrmRtZgJZVL+Pu5hdkUfTzHFv
kFRYjZGcUxMckJNvlWnNKtSern3rq2kIqrgaNvaYJO9MwQuiadtiY86O/QYi2+aMUeO/OP0VLvFK
eVNbOFW+znW++Ggp6seiGco31m6AByhoaZHrczdnf1fULyzsvjUprAiLafaO9OWD0fywlaL+cXm6
udZ9PVf8tbH3cODYnhS1aHYwBcxLvzbeltb/2dOY/t8T3rEIuD9cf3DDZBxUoABKN67PuWEtR6bv
c9SqXftk2oVOXLX63pPuHlitYfp9Uz6qqnp3P6ymPymMJacy1klILEVALD8VSbxeq1zWW9l1XeiM
dgb4d9x3Nq4TURXfiJFeSIc5gJP1S6XYJQYmN9jO7amp2j9E2AxRwedMtZw3GyRDrGUb5eaYGGl4
F8zqqs/VSJed7ayqI1GJSHV/bd3pg4L8oc/G8pI1BHmQa8rfN/I4xGogHuuq8KhFCsL2XVYbJgn0
JzaN6WOz5Ag62FA9qLoxnDoQKSGkq10jhLep50QLykwl6LleZfncUSeGFVyPcAZTvHd7L3/q3bzb
8NgNPUHYy0xqmLlsKqeSIceeEaqTXRyTe8gude03l6W+bfKJ671ll4lKhemHJ+Jt32RP0NXso1Eh
PiEt+gSMrPFBL1DOlt2fZL0P33Ty8e3mV9f6vQYQcEOEsXxpUxeYameErqB8sfpQl0oIb943LP1z
wKsZtbMbkg+oXcg3E9+1NZDU7wCHToayDNFalZhAVLHnWawvrp3BIFi476WKuL9KHmN+8UPSecFS
3FdYOPj1UGV1THdZm0cPLwB3NKBfmb/2zZ08p5JOYRr9WcyKeWjsZtpJsdyxIfUzXWEXmJP+TPJ8
hpdC3GoydSI3YzuQeGRTEd9l+MPCsgrqHY8qmh/DiBntVkNEhwR0p9FjWiRl/kZIlyGBwfX1YIt4
9qVSq9uWkW9hKz/KkGD44V9jsQnYJs8b76zXhPsyRtdNVsTNfDYb1rj2Mv3ph+GX2KDCFzUtegc5
k77hzU3m5Z5Xo0Y6CR23dJ2DuU0PYDPBicTR2GlwSZkYB6LRn5u0Cuo+PzaN7WXU8NP6kKy5feHO
F9Gqt0YAtDBMi+nUdFpGNhjHadx26KSqZK/DNAkduJ5+QQ4VTQNDbuKR9/1Y0poND95oF4esE6ds
bC4JkTTnjFxIlqJVUfuyYegxTaQb4/J+IdMr25G6nl/jBs0ZRismt0rRMhStDfdAYvTz6tEdzdny
XrGxSHhB93xCV3cytcBx4UuNqoF9vfJ87775M9nR7KYuNrf3uP+fJe/ppuekfyy8VVKyjtYS5WLm
FdYJu7Zq4az+pOWzTyL0B5Gm6VHrRubVvQ3A1MQnZh6ZaxtotSg+XNGaT65Ic5bXs8Q6JcirT+r6
6JLMfGkyradAQrS6KmoeVEut+WrD6BcvWLKDnHFDQ9seh4XrKrXQjXpZufIlYskKndrsvyytIP8t
t9+n+0lXxGXi287AvsJm3VjVerU3RQlwRdOTY+y0B22tFRSLzCcL972TGOhHOHo+8toI79sQNRmH
bLEoxnlaS47/dJek7U+nO3wi8NfnZpv35aMDpq0Yj8zX7gH6zwCWyEVk26vZMozlG9QCNAUZxWd5
xnqmB1J7KyXjZLd5gqSMUpVMMUPpaM8Y/vb2yuA930w6w9VG3/ZIPe1RuwALwYc2jnAKvOmV1/Uw
qf0T3C9YSVLfF53NPG2M1GUMq7GOct6jmpwIqcNzmgibQc8VMVSM6r5YNgV+aI4SClHJIb0CqyU0
aS+xTGSK9uXkGjQcFi3Q2oJE5fnseCk1K4KwyrHIb572zXadMrrKkbwMY083wHRBOaQkwLB+rhjt
sx+My61GnbmHRKBd9Qo8AvmqInshu6DwB6XPorIU4DO04obHyN0WRTlf0j6O9EkOu9xiOcRUic9Q
VV/WSdmmYq5viULCiDa4HFemm171oRGh9HB4Ib1ZQr0f1J0dM4oqmCqeNag1jpOhCxFasefdMIsT
xq/mZqBlCPosj/d9M1D4Q7UN1K77mkmi23I0XlfUw6HCTpRr23zpXfYmMHnKN26Le7i+QCEOU32b
tsU78QAVL2VaRqSIrCgG1V8XUPs1c6QOI6wb6B2zJTS1gcx3YnZeV3J6NkTJnVJG6c2ibm0hiU5w
6MCNd4MORYh66+kE5tFe1C7zB2OS4dAA4WXuHBQci5EltF3sNKFp49fS3OyHtiVqG4G7ZfF2SdYd
NOk0Eanka5hkAyr4Ls7hlxgxjGPGYm8Q5fdGprOYnsKcwDt/daWHfo/OsS1uIrufi/nv0nibFCvc
BC+HozZbMekYZwc8lRtTD3XohBGhWFu90euVkno827a5sVQG+0J/dDRFeyC3khtgdB+L0r0TfSFt
zwxlkScGlsa2JreoWNvMu/FNKFdJn/BuaB19dh+37nYwawQ3ZpfpF3ST/BbMr6Q6hA6CL/nXoKtj
g4gTdTeOahcoy2Ii91YDuFwM/mcvE/f97wuL8GOXsMPXyQtjrrAMUVq6yQnM+5M3YVMF7tAElu3S
Kg0owfM4UyhiwLAb5TGhwQcxGai5fUM4e3Wy5nFVsj9SGUGlJVu3tW+Z6ZC5VN3teykMYhLEw0Tz
nhIdBm2C0SDScq9iwZauR3Dh98AMvi9/Jv/8L07pHAk5uIBX4DdQqbEYeoFluPlLrXGXbcc0TSBF
1DgOUMAz9F4b46Ky52NG7TwILKnx0m0qCb4g17j1PJUvccqtVURUoB6pnRYAv6PTiBSBs+6lW3fk
jQwR1q72s4f4GgxSl+7bMVFfgIbneUibb3khP5zX2RJopAF486arttxY/SoeCrdKDhSSKM884z7C
UjmXRk1LflMnRq0Xu/7SrqHoS31PT1res8eqyLnPNTUkBkAUKIgUc7xYnVPiqNXgirYcokBdyWpV
QUFBZ5b2/Yg1eozJerJ30qQ9p4gdIwfyLWOk/BVpHHQUu39FPUZHYAzrnvz55IGUM04llg65U0do
u37VrgnBwWS+qbhLZGDL8qvVMHyb7DiST3Il0DupbivNel5EeiPM5IIJ5SHngQtAvxxkKS7qrF+d
Qrzcx5+bztHEnqgS+HaTWm7gY8fg/XpWXCLzXpZ5bkNnVi5toXMo2EwYBhZ57M/bR1RmbDPXaGba
Dks72Zgk5rkFWWlwh6MZm2koNONRU5aIqaiD1KZ8LmCKblVLPAklXlkSO17kKHg6QDAy4aJjb7nD
mZdVDQQn2fXpVkm9QQG6ShJ7KpavCg12KJ3FCxoLLBa5rQwA+uY0OtSrsKqKKOmQIE7OIh6pJ+2j
M6gDt0+tnDQQqNtS/+eVGpONNBt9I+o8CQZvfqoXmrdeZdDsznPkxCrOlHRE14c7g+osYQU+IooW
A0aYUhuQzRuZDMvV0DfEPB+oS5qjlELZtoXoT3wijp+Bz3tPhlQPnFW6pzqj4mvk9Ea4/7TLTVUG
Stzh4U4gHw9ru25Z1rmXrGt+R3YJfi2TKcIOmN2UsdN9i/MZn7EakXX+XdUDNV2ahDWqrZ0C9HtT
jffKlVAnn/lMfPLU6YO9a7dD0sn1if8kVIzRCyHZJruJ9PRNuU7JbWAcGxJCY4XFwLolFqZ6QUvX
BrYu5+eOquXAz3rJDDAKa7oo12JxBddp3cS3FUBlZOWcD63eqhvbGYtnKv0ZGi3CPp2pzq1Ns/YB
xjTpgpJSiO7D/EpadTqixF/PngRvGthDmUWeG1t705aURt5QbnNtGNj8V/mDUVr6kXZoOktEmpif
kbdgHl4cKNt20wYMvpaHqiv6n6myJO0zAN1na9RvlJGrG9b9WAgKxp4dKVRVRb7hPJ/7qEDXVoaQ
u9VQYSfMtoIVaKjw24cjjG5Ai239V0g9bT5k7C5KUKIJ/quPjcWhhpLLT70FCZ+0TIS8aTprx84g
X1MrZHdu+3TMNv1yF32UPKSwGYSR3ApdrA9Sr5nK4HejGBMY71OMIam8h4fZiGkNPaOQyVZYdvcj
Gulq20TSkA7WSd4MrAPfxGz3W2tNR7+tUOj7ZkbVZqZ5t7OIGRlWbN91uUkd+hVoMN7DYGuw99xY
PZot67HIzOrR2BO+qnl0k8hBFMZ7oVfMx9jQn6Xwyms6UQ4tY3GaTE8+aKM+bAh7+RSNeTUVOpzc
ZEkMcak5VAWpYXPMlhrMB7VewtQsNfmXibt67+EOnrU+2ycKDJ7Y1W5GPi+7EWiyUTvX2mXy7oxv
KTVt7A2R4c2brh+PKt9Oljefwktec0wrapp2IYOAU2x7+3koI2IMucAW5hj5jANHG5ViA5tcdD6i
q+RAwucYOLOV0eQsynHtkibM+9QkKgqCBN4e45jkFj8TAe99ZTR+6N2ykQLAm79OzkZLZyptEEoA
2Xv1MM6J9dik7D99kcbaZ+fkA7IGGY9/Vswg56mO888eW1aYLrBZw9aIy6g11CHoKW5TFCNtfMKw
379RgD0YbjMwAZ4Td6dAON4WdC5+DniRm23If+0qKyLm24/CMGda4OUK8+1XWNCspLJX8/Gk5mLD
Q3pp5Bh02Gyz1jwpon2Ka+vLZdVFTWHSN7aeYW5SN1Y2c67IF1tnNewj4b4UedYFelO0KHWrfJtX
gNbGmUsbjT1mr8GdS/ezbB32AkZvwO5ba+OzxfT2PvdUdmmSYRtq9dGkySv3xlRbka7X803U2nWY
2mEKPQaQJ3ti8gwn0U3e0zuf2CyF/Qfz3uoXc13u06ICY5YZ1MPcic7UX6tU1V+qoqSwTzO0Ps2Q
HoFmm+wWtHhjKIr+zpT1UWUVdHBKXg8aBOWnGiwF4XMmvJdK8pgUYsEkJt18N1s1vr7KWN/SDMc+
9qnyFwGFOJtAXZ4z1LJsJRRlX+sNnwds9tHSv6VH9etmdX7V4/p9KAfzTLuyvKq6Hu9QULcPC9qf
bYeIBdTPrOwHCdlOVaV5Q1yvH3ET5aeOD/fKqczqoi1LBth8k0VbT3sHTNtX33oIghFmeDO+IHNg
yEeO43Cq9TW9wE6Cn1W14WInedS2mrcTvae+5rPzRTJMfxwnxs12iah75gO/5NbihdZsPlR9Uky7
oimNj6Tu5tDBS/TE+xqwJK3pLG11jzj6VFTT39qa9muf9MdFheXJC5Avu3KQ7RhZ5vwLtXsgKni5
J2QsGwEZNrSG5Udxxj7qMikeCHlB0V/0ZB6tWvngjAujRdXVNrEoPQbWsNyfcsE/PKE5CEpVdKHu
FK8oNa2P3iTTPpRdHna9O/w4HHCNf2cd00rzejHjZ0jVrZrcZo6uX+RE4aoZ+ZdIFPYIk+ke7LT7
7cos7ncMoKqNUAbniQ5Mj4joGzci59PJMvmRj2wYgT3w2pA8F8pqeREKBkCP8VDgWdZeV1xxYR5k
HpmxcRzf3/0lX9+dFD0mu2OvY9JSPznwpnO/K+1l102EmQyed6ruWw53rusXIE4mdGw8A+vIl1oT
ge47TsL5nY2/wjZwheoVNlvBDHitVX1j9Oo9s3RBOEI2eBbWhrJupg5Iu1/Bo931MNQzfza6OkIs
Vu2McbTYp+MHm5zVeaf3YGHc23vNGI59Q4w2C1Nz2NmqFR+1ojG3Tq8U+4xGlumHFu8XWFbBoA3j
pvHyo4XL5oJ/32U+IasA+u+2gwIbSJWxjlWAj7Pz1L3Fa09yTO8oW96IlQ3UGj/rJSVH7Xr9wSVT
Y0e5UO7W1c2DCXP2VqXg+kQCiBBSZ9TrMFSn7tMWYg5SJbLalFsw0V4J70/IDvAQ805MGTm31eSD
mQmFkd2qTxW7+yBREi/obLt7LDvvQBSiCOpsPgsn/c5WOQTsIvMTu1Av0IrJiHLEEuS+1PQ7htPa
OzcbwcKiiggAbH5b5fRHZvTBeLNRyTXDvsOgu+vJN8JwbWkb0S3PxK8tf+ZUuSLAZh7teC9DRmhK
LtT3EZ+gH1MbBKQzbq2m8fZ2XV/q0nwiWa5DztTVITdgh8N3wBk+WtjnjGRb17EajY14BMiIwAKa
yrZSQMNoqZrvjDt72ndRQpHmX04vei0fEBtYQc4EEdHsfQG7MI0FZ+z5iVFc2CBEU1Oaz80/D0dd
WzhAOeGzblkjkVKp6ToTKC9n0uj3rqsE69JNodqqgaLSvmatTTKT4fjw0Po9Es5sR63NsQPu+g9G
LJO7rGGcJ5Rm18DtDTy7qJEaZthIFMXaWW1undKeZ9JNcBcguO0HesnWqL+Rz8BNw/yZVB0tkwBq
q2TqZRgUDXKFGfO56AvO8NreeNgaA2FR0aAKoS3vB84bFLiz0RRhgh+Sp5Qe1+5UP801eZv0xrh2
LkJ7I1nuxst+Hv6gGp927SjnE6UXaItZ+V7H9D4b0oyAh5qA1oZaZ8kr5kr3Wiup5q23GtPJ7vLl
3wii/5WL7/+aP8/4n1MbhjL5bP97gNr9v/i3QU93/2WT204W8b/9dPdUwv9n0NP/ZViORioioJ17
MOJ/GvRM8186DADNUU2i1ywMfv/foGdi0DMs8FFkMIJTcMjP+1/kNPyT+PJf/XnksFg8rRq/o6fq
pvpPjsN/iSoEJhATKsBDBP2JtHzjLuBXqM4x+gp1S2GEAGrh3uH9GISu+Uxw8LUUxoDRPVPpwG2X
cEKW4lZxac0s7oIFlVQdUowDTc4BqL1ppoLnw2oF1gutGHXuLf7YCYrZ0gXl3tyitodd8rgaFPlc
u4kJPvSfLQkJ5u7DoFgOyMhZtxPG54Idd62XCMENL0FxBHPsk3Js/pOnS3zq45Ufy0a7iP1WSkfd
O1bpLH4Rs0Ap2GAViUS1VzTovqf6dayqDe7Fq25U19Tq35Q19ufJPSsWy2jm2V7VoRwuNvfVsoXb
S0/mKNarKJXzLq6xJnTajr+HZD83xqic76J6l94MRZ3R32ZPNb4s/Q8gI9asaqqf8/9g70yW40ay
bfsr12qONDgad2DwJtEHGewbUZrAJEpC3zcO4OvfgjLvK5LSJa2mz66VVQ1KqYwINO7Hz9l7bXqW
iNPXAJq2eDAPNLC+1p26DAy9KbzkvKp9xqgj9RK8UiPptrPgb/ZKowWugDtkXAaOOKCAaTPQwuB/
tqivmmYVeSYABHvirwDNCCJjXeFrVr39hFFkNxX5sfP8SuyMmv6yNx/GmL2EOHWKWmH8mOYlr3TM
H2PaTF3a3MSy/BYivFlJsldCMj6PlVevZZYfK0Ece3rvzPUu7p0I3WJ0087mjpiGo1sNNw7uJS7v
UyMfEywZpfE59Oxd0pYokSyS3/Q67eQFSi8u0ohImQQaepvhk8dyvnPbFjdWaN5F6jaOpofBWrTj
0T4sJmR/JEVnzA02KOcQ+6Q+Wt9+KapYk9Nt7CLxCyB5rGrrvJwSkGHOtRP428V45TnxtkRvBy6O
Kai8lWZ2rrTAS7C0PPyeKxcXiD7zNUPdTaxQIbX40QRnJXc3J49mlu2ExF6PYSrurYc+rM7bztmH
foYM0PgiS3VRVmm0T+tnxpJXrpA0o9ncuGuxaq/bsNnCrrtlmPWzd1CjjO2jQ6XvMFjbePTrlZFt
hVNd0bzYtIg6E+A8I1oFJ/fVdrLsI/2oGAsQvq5bjxmFwelvCG4DbazTtggZa2bXPoCMh0ij/yZm
CAdGdpDpwMAUDboyq61lGmcyiOvPTX3RM40hPjogaDZtHsmdPlgGSsAp6K/yMoKtNJ0AU99n+cCk
3kuuQjRBFv7bycBKWkwmxkKzAolQQxLPNbmqQkIkyPKdiONztw7WdMjabUAbA/Mk0/ZMHd2oOCAt
urCCinM1IiYCsC81vZMhjC/SQBzMKjsD4zGudCevVTUeG5TFpTmx5QYYFaguGQS1+HHTS8wvR2vg
CC3dn2PSbhhS7EjGWFlGfjQ1gsOsubSkrq9So/Ov7RnlWtufhvxsZOqzAiS5GaboLpWzokFW3eBB
Obf7ANxHos2DwUgOeOEPCQovmYL14mnosmnjo7Fh5J1+nszGWTU9rkfCFDaJNNEU9OmaAeYhsrmi
GbNlhmjE/u7wFO4LCKYFBzwiU640CokusjYWSuUxQ4FAhCW+ZeTdqk7vEiHvlrAE/NIPLkAogEz7
LOCne+GZEjnjkHYVA1AFwibiczot12MeXk7jfGGX0cnsR3zNdKoIcXY580cQkluykCx/sSzJHCnF
cJGHLAyU+7y4P0ecMQYTWel1B0H1iuNxLfIbSh/4+Ih0V04ZPU2ZPneC6cpq6zNZNEhaEOYJ89yb
0IS5SEmd5Mi8k9uTygOaaFgOU43ouJuwYJIMCrkOkT2qD9pf3xjZ0wHy+Elkj2AMaS7MDFFHEp8p
Q1yYokaq5eeI9X80qaw+VXYjWbnDnYWogPnOKTCTL87iCo2jY04vonbmO0yUFxEQbKkwoDQIP2x9
hoSfx6mo107v7jKHBFqk8mZm/5y9cudObr5hWxsPQDmvWkqnsfW2njt+ghi5wzFNhyDSJ9XLo212
aJxnJgJarbkD8Zok331gqLNO9TelU5+W5WgMyI5Pa+s4Oj8MANqDS++bjOqRlrNZxJwqrwEPDTvA
RasY33mj6lW1TGhn4+cYXDC6OHPwwvdecmIswWC9bI69y223x0ttRjuOQ+lCDKXhkqPY4VwAkOJa
A0QJHSBD5XwbV095XY3PKhoPTnnnNZgX/Pg8SM2LujPyTRvkyEShtk/emRrLkQVxLLFE4fFl2VOd
Hjj0l0H5vaMz9BTprvqEMrgvDrohhAiboe3TUEw0dh8SDGivSdF8p1fSPI6zn31CWpUhCBtc93qk
y99CJQJ1wSCj/dRMufttKvjoFX6IicNb0hYn104YKYJW5G1EIumi0U8ml6Fo4T/bnFPY3SKLJrqf
D2Kd5wo0ZZBF7TeiZXpvHU2hjrdJ0FjlFhmuH+8yjmCQ3ypfn4i5SvR2HM30B3lmuAXoxzYnbMKB
ucbwz08fzIk1Jat4r09l5uQ/GAXrZ2U3ZnTpk0SET26qaT779ED3NUZlTBnKqPp95OHM3qmGYcgB
ZRqa+GJihohdzwma87Gd7KdOdvxG6iJmaTXzJACiDmyrmLMB3QU95OUpI7Q2PiI3lO2x7FTqXYgi
d4FNzam4yfoGQ2aQMveHsWJ46IxVq5n5MbE1OATBIDnNCb5bcKJdDkiEJRa3Bc2OAO8Xp0LECabh
bEeUdgH8AY78GyuxOD4zY8Ar2YuBgYUG2YCTlpGjvwmNHjF5HkHZZ6ymw+gyFBQUGy5VrVa6be1D
YtdtduaIirOdU5rZtmYUmpypiQ4Fgin0CYd26qI7MCstJxgLDdCaqZOJrcjF9bLO2xDPTcSOUW07
TdzQMVd4QOtukQAEJoXIAY4NDCDKPFlufacx7YM3o1zfCM2A/XzkDP0MCrZBm99XCLZB3yIkQFvS
8n5mApEGqzDNVVdnyjoZPYlZh6oPOrH2syKJduXoqye/xN53iEhtovGuvaDd1QQ5iaNlFkgGrSCq
U9SEhVutXALcUY1OdOLPQOIX+pSHfZGB8+qLfdi3Xn9NQrp9OZVTa6Lva0CfZOgEyoPUGqX/KJh6
7pq6Y0jriaCyttZgB2JvqxIwE3kXEZBfOUbJrh+1qk58segHGq6mRbXRVtOVkmUOkmewRATVr0qO
+JpHcy2GHIGuCivP2TKTkO4O1RYn0aRJdXfU9O6+Yk0cTkGtGfZaftaf5SGR2ay2NqJv/uIgaFC3
WFvmkZYxcxc6HQH1O0uK2REv0TX0aY5AwPps0dUq9CVyhFRFg8T50hTwj7dJOJjZxjQnMEVZgU3Y
TgZ53o8VulRtpPKkWzdLNoSwgE/gaIHJxxB9iklogLewCq0GjQ8Tbowzbkzzce1T/PL/YOCsNvWo
unFne9pSax013mJDsQdkzr7dfpl6heXYrwKtqTNw/a69JEjVhi1IkMbuIOgFh0wfZzPaER1JyTXG
HFUSJLcNs7n8nrf18K236XEjAO4lDeU2cE9kd1U/2jrEQDqQxDphQxyCfuPQ/26FdVf7/MtFHjEl
MJPIvEtdu0cilGX5oc9816ZzTbXEtEh/clBOeTSBRmT1bVJu2kRb31xa5DnFoF4YElrEaDfD9jwb
qPwQXRLgts/LPI73JKEaN+REzfjAwjL87KrH0F3ijHKn/94xvncv3Sjub9KhselnhWjMV54M/WcH
9blDCdxNV9NkdPk6AvaFJVI0AUIa8CSEDfXM0rnA8k5Vjv1slx2mEEu7Xb/BmVI9e+Cimi1cy9Le
5wGD3hXBgSDpmEubxwh/yozTPacVj/harSmXoK34yKshOXr2TxeE/Hd89oyWjHq0v1jadpNt5ygP
xeUkcXoDudesgmTw5QxrPfGT0R0NfLsa6JbSWEwp2udSIufCI0Op4NaMgOa0VLdli6di5c9p+wzh
Alab0j23r6vlgMCrNLlJtrTYmEyf05JtTbh2PMQEncqyW7up63xNNxldXAk2FxSJmgOeJsLFiTSb
EgQOVr703dpirNmYZ+GcDZWN3wRNUyjBN6R6N1XKi9dyCIxxo+2yvolQBmA1IfbiC++s/10YjH82
XGqoKO7kNZqmFMyZlS31kOyYhY23mekUN0v39qsxaSSAVU13c9vjqGYWxhoOvzcKyiPCpAZ6dWAx
UxtTqxmXpQhCosox48K9aGdnO5s0qFcCPy62RGZlV1UpXYQakhbZOssb1OY+NK5/4hL/o77N/5/0
JUV+yP9MX9qya76h4y9/4f81dyzAftj5pGubSv4bj2+JvwijAJzCHxP5Lpx/N3dcyJ3e0sEB3elZ
/B3Qmf9NX1J/uQDz+SPLImbRdNR/0tz5FRH0kr1kMrvHPcoLRFyKQ34gbKYXvZ3ZQvnVxInYFL1p
nau5faqwCe4NMbunbp58GNN5ce5juNl7AiyaTbXGw6YyegTRrJiRMMk4Kwr03S8u4T+40JcBGfCl
XjadSPVc8i3J63HpPBGQ8eaLKQgYic5IZq3Hqj4vuh5agtVqvijCw7VrcEp4/wMXpvDrK4FsXNHl
Uq5wUfPTT3t5JcDNNHELKHDDOwrpt/Gas8Y2usf3P4V7+upTbJO0PRN2PCBli8CphYn68nrXLZ5o
r/E2M2m+hDzPNlLGOkY4Df7mIbGt+lOQwc9xzar/IAxIQG5+89lglSVtRNCuyy998wsDz64HRjrh
1p5l+oUwnOysBaO4CgeqslWT2cUeOabe+TJhQ2i9AhdUBLUnJzf6MlOtvOrswvv8/gURy6e+vO5L
xDx7INkuhPNJZ+FNv7wi7DahbwchpehoG9h1XXWoRYkDqzCKidV+jmiJ6KsYAd45eHIohhOWOCkH
8xNUTR5A4d8YPRZ/dlmFnfCDr7fckN++niSzzOdNgaf+5oZ5s/JmcITBBkWBR98LeI+ZOM3XERji
QU2p+OTkBg0qGdMLFSLpEBa4AKApnc+rlmHg+9/n7WvB1XLJtKCgIGfCs37d4xfPj5yptaK2iRCH
eLyICVSObdVE3lZVpvEUuf70QfzLn54aWtAsQqSLgjx8+15YCmdtjHty6yM22c0jvvNVCoL/rmkm
JAkFu2kIRvNnzS1gwtB2lxON3i2N4OrMoMn4YOpx/uCuvInZMLkKPMoWeV4uK4O99L5fPjNj27q1
leEgCJRUN00HoLcx4TgR7zjilhzatWpy/4NL/3aBoDnPmdRyWZV4f1gwX3+o1Vd27wdxsi0Jv9l7
UCMx3GTlB9f7D5/iLOuecJmf+mrh7r38aYU0Gj9Og3Q7pi0XVHYJW3Zv57fvP0e/XUEQ7aywCOEU
rHfpLn/+4jkqYpaJNEkYlUmwDnPSd0fO05TjKfq0/dxzfEyMXF6//6m/of54g1jPGUswtYBF6Lz5
dZDBfLfmOIfqZDaCgxG5xk8ywKJitxyod7lG0on1LHMJ7jaaiYKzKJkCNrOmy8sEDiOOwd6IENJv
urvUqKNoX9p0XjBuJ+66dS00ZI0zVbeNwhq2UnjKbpPEDU88SvZVAlLspnbtFmlGRyYpBV7QnsLZ
FhwPexe8R5WbwQXtp3Lc9/yYfWsmVnnJZQSCBiRn3HaFXe3wSgKvarBS/bIn9BwkItE90vKXl6aR
62I3RFa5hCQleMOUT48hdSK8rWmclnpl9Sq7I6woY1wp6hAQsO6rAXvOIIubcShQaoHu9bBv4iuF
CDZk4DRcvPbkmGWPo2/FAQEqhjFsBFxgvKBmR4ChbWj1zWBi2WwwJ2Cw7+tjWyGRZH5TP2YO4Lo4
b4p28/49/dOTxHJkCxZJRfDfsuO9eJIycBUW+YgcOq0cf0mcBXvmWHIr68WkP2fDJRraYvv+h/62
aSzPEcRGZlP8uzz7zaahiSzvwdS7m5z+Hz6KHCtpgfAE35b8T9ca1j60knyS4D/M3F7/PtQmKaWT
z0fxVpyLCTleEEXpGu2Yc8ZzPu2kNLL1+7/vDxdVCmETj8taT3D824sahmB05lQCivO7i3QarwKc
yYjDSe0wFfWJ7IAXvv+Zf7imEogQhSCVoPCX+eTLG1k6aArCyeGHxrGz87nh6yr2ip3N9Ojw/kf9
tosJVm+bEkTafCKF0OuPonrrh3EgQkbN+N6HCUOaDoHumDig4KE17Qef9+smvdrFBaEUCpkVn0dd
7b55XgJ/pnSMLQmHQFTRximgbRlVhbqhoZ/25PUhWsM4muP7Ps2tJ8ejG783S4CIdMvq+dYM1Ii4
loO9Am3olXup0wG2ZdKYHyyRf7gLSz4qkkfQ+Oy7y/7w4nWCLlFpYzGbFZhYTn0fM2/CB7iWFeKj
9+/Cnz6KWnQJ7ZCsyPabJ3vA6Qm7JVQbEeUIhD0jPiaG4a0zVuQPbsAfnmc4ssvbinqbdf9NNQ/m
r0W+jnehnd3g1M+0mmd2eULu2hg9EcnE5wzIhw8+9Q8/0HdJODGJOUGJbr65lvTMYvQns0JXnRao
3xygKCgSV30Ikuj9a/n7E83pwVaAjxGo2J63MG5f3LaIVMFsWgxNuKngM8EIgGHSN3snQQYr0i67
eP/zlq/++oG2aYUox5ZkSgsiLl9/XhDZae5LpC6lrN1da0zdyWd3/eAJ+dOvIhQV7cGysssl8OXl
r6rjzqh8h9iqWCIMAjvQ7+Gv9Jc2ifNrmdbeB5/Hv/L338WqIFn6uF8Wle7rT8xS3+cMVpibTmJ1
A3Q1MqorhDOABIZcAmmktGlbtxO0lnasGSv2zALp/beC4R5k/uRWBTBVty3BcNlmBG53XxIgU2yw
ZwU4VDLe+bIdKSGGGuCPDzkccwPdpBVUhuw5Ju10jwdN/2zzuLwKcSNZu1r17NqZHWlmyZp9ddXS
cwm3aATiy3HOmy9jYlKyGMrJr8sKHSIcrTb7XCfjCJHODBebk9n0P6KyJPptqEKYetq2NMSb0opo
b5a0tKI5qc85oJnPOHFHhlT0XB9ayDIPKXf7JxCu4DKwMKtQiMz4c7wGTT3psUaB5KxW9Ly9VjjJ
ikFS+c0tnS4481VG9xFa2HSNbX8RsUs6Xbs2jVFET3nUXDpGQwMUNp1icJPOGQe/LlaMOlM4IP4Y
jj+srlaLOhUMlay6OicTp7LuOSgMn6AJoglIMy3CEzwrxL0+nP5vwdAw7QPb7GAYY+6ODoqB66cI
FX2162abMxwC4TzbpTG4ijUkgDndx6NyKZtGpLH4LxoWpLHJ8mcUV8Yt1A7cJmUd8EXIB+MS9s2E
gQjjHv8P5aD7nMNO/imtQfO70jjsd3jrw1tE6EGFfEFXV400qkfKtg5zeRCjlkXQVnjYtmrU1XVu
ICrVAFpCBOVWMjI2E3haEwYmkIKwl2DetwtTnbJ5DPpjzzz0IaMBT++VJjHSACwWZ0vQGGTIGYqq
b8Pf2DPt0OeA9shRy4XDFAZ6IP49P2Y4x5ivCM65g6NYU3liJJjI9CrwpRtIObi3/IOqElipwNj2
l0Cwun7tG426T0wQxpu4TD3vQnt5eQQAEX23SstP97hkYSh2Wk7bFGTaMbYLRpwDoUg3g5ytez4I
fsbYNuWjHov5lueavI8gqoYfkIL9fp9initWVs42SWMxqK8kmRvZ9v3F6y3we6mkJPmOnkfnwHPe
LpbxiGRYkMOxqSPT3ddEyG3Yca0LhjJ6S8nB9NrUeqMC3dCWcI7vf/rvJ1o+3icYWdCVw9muSLh5
uaoVlqhrC1X9BlQHFEm8K6CtMmtGZcE8PO/catc7i8hCQgGo2sa/8p1SXVnc8I3n9vpU4bv5oMr8
favidZYcaalQqMLcN1sVE1hPGzk0EvCf48pxMDuS1u2DgvGzmw9+/x/2Dkqu5cf7GC3V2xKDvFkb
5m2HMRwBBHLnYdpMSVmclCOdc3BW7dfIVUDCEtryokEpzOGjXE8e7qVaBtFaAf86H0CB797/Yr8/
FuR0ur+OvsjhCOt8fV/iTOpWJIVCYYnPx+y1DwpZ4mIuPcgEEfyf1RAHYh3XmUC2OOgPHstfvZzX
m6rDzsPJm9XL8mg6vv4Cc1KZeO80E9JgCC+rmKWfZmB1LHpiHRkV9bvZZpeRRqquCddTR+TizNuZ
T7ZfDMSxT+9fD9tdnsRXX4i2MUFtyjVt5oHe21O6aMYRZxGpjvU89GcIMmZ3h+oB4VdtB6CozXGK
rT1j+B7oScKhxKp4kFYQLuyzkKf5+wAyl2VjLtRxTIkcgQqPQWBlz65jAkam0lwviUTVkYMzq17h
B+MZs0O/3zQCusu6gsLwCITSPFgy1RY7cT0AUm1Fc7CSKKxAZeGJxQkN+XgVWCyXaz258lPkhuCQ
maKLFt0DpDZeqz6+JIUG1BozS8jlsPuwYtI8k89VMbLcdHmtx6MN55YRjtvoB8QTtrVqDfjp6woC
4FFwH57syobohhwM/XtDUvDEPxy3+XMdlg7m66k3vbNsQp6UIoTxBNQORapj6exspO9Xrl21DxJM
fbcTs11f9azA9hoErMBjl0zmvIlH2dy3iobCtgcpIQ7as4x507nmBUhqWVwPrC4Y5QFCobuNzOyx
7kN86yOZsHvypWh74TpCv1wzm4efHncQakb0BO7a7msUf2Xnfk9KD0s5O2SW/2BwY3b32OJN+2EG
kmUdauyFzAOnJjHx81SqP2MLb4+zDurLsa3kcKpV4jtILIMZLl42ls4x0V3dgDvF579D4t6IGwt8
3M6IHLve9A06fKxaXhOvXZwV1brM2uiKsbwvV0Bv9L0ZjmDdZcTYgbsZynoz9Q0jrDKuRL2xTMgq
u8Y22+coCPQNW3b4rHiIkN+nsfuN8ncZIfskqa5KBycYini2zCIy28+cKgntypImIIKpjOvg6E06
RpDX6oGOXZ7SLyAnFy982iJL0HXU3bctrBm8PFO276aSnBoNYOq+rJmEb9omG3dVHJegJZTd9yuz
DdJ02xljb+7mgsd0STYBMhU5g7qCnuThhXaJAVw1gNNIuLG69pH6oTVRT/oMYxFh5RP9eLqguyYj
IbSzS6ByjJBdCj1jqH6gii+jQ+VUvSZuV1j9GrUGKkKOjlmzrzNcOcncgGY049CzTqhC+Bw1Ge0B
ih4wWBc098SiDs+rwp2AVmzWAzTguRurE6Qz8yFiWIeGyXeNb1IvdtoCWSmszLl1U9g2afQUuqM+
GLnvhds48EFsguewn+Zikp97aIxEyPaBdDDkM1LYTG1DgdhhcCR1t/KMJZjXnOB8TsX4RcPEoTMD
a+9pNnD3rkOfJw0eo1Pu62ZcapwQC3ZpAG+FXwwuksyauqdsbc2Hvu3Cdo1TqT4bZyf54arWuAlb
E7p7lcXDNyEj5PFIDc3Pae0b95gsFQxYEmxu8s7WYHJo1tzxqqM60XLIPqeJJ58Gy+/vIZ2nP3GQ
DxdNWIHBMJA5jCvSaucHy6/Cb1mn0PhiOe3zdYKgBipjE6EO4j3rczAWDGmRWAiPraIaAYxyxO4a
5t8jgp4gmNDYaDVmPjpEMLyWE6I3APkvYl7LTFyhHQqI7YmhMYN6iO0vA8haBXqtns4IX6uW+Kww
sY6GAUVx23d4UgC+xd5zO7qYSXXa4fNTmXKG3cwZ8zoYa/005gVGFksW3kOKrf+srdHTb6wMWxg7
+xxeiIHUKxTPSkyAfLSXMf9v4ZCIFBAtHOfJdg9sLA2ZsKW2iiPJHmZ8rHqF0BgibXyZwy7R6wZ7
HA1AL/PEtpH4ZjaFkMFNVZXlo4iAAoMcd+IZP9nQfsfxxXrmhYlxNbBKhjT2C3x9HRe2X9dNAurB
GFPzUXeGj0iNt7JB6o+HAvqHEz2ajJ4ztpQGF1g5VhNZCoybN9pMGWKFXpmmV8rpCrnB1DJO+5mc
kp/2VCP902VvfOJOY7wsUVNXXAKC5Vcu+hMM1IOI09WAWfqp57TA+DtMMOx54FFWWZ7IaOunvXwY
AqJBAdSU2fdYzGZB1xMPVMeQ/6Y2GTfgdiiKUz0BPkNBTVYauktnDNYd9GxCh53OaLbaLsDUN145
fgulVS6aULd4CkQ9f2siIxgOUVmwi3Yo3eEtWchCR6dmfO+iEzeRt5E9hsJ72GisGggsuqVOA5om
nvKmgzkeFfYiBLHyAftvEGtnbWQACFfgmEF//CoR/nfk/i+PWuh/Hrnvvjblj/86thlBmO3L2KPl
r/09eDfkX9iV8U4omlsWE/OlevrbVmEo0ucdmrY+f7p02qiQ/4m/lDgufJvJEhNaizO7ogb8Z/Iu
BX/EgcXHUUG2lef+R7YKTBgvazvorlT5BB5RZSpSdulnvy42Kbgj4fSFs2aBbMFf+OLoNOE9rHfs
tQOkI5959NbqIb2vKgN2hpfEl8BSrLM4SYudAIPqgYe5C01gNnMcXXpaUTUbXXqDuOyDrqT9uoH3
97flupAkSjeN9Kfl17zob2mPILUSwCnZN6J9RJIksLeVjXdf2SX0k9KpcF4k/tGyKo6y2unrW/Qt
+YjKJhHHLubIu6Vxlu8glnoH0F72Kosykqh9H5HMyo3n3oc2aPxIx6S7NGsSHJOaA0c1sfmtLCeZ
byJpGRvC49y7yoM7SWJc1JmkrLjdM7kJ6gtVU/4UgS4ASU+Jfi0s2qZxpsCrFE2QfSHrhDnti6fu
+u9S/KVK4dd0498V+nJd+C8DAo6yismgXCr4F9el0xlrDD2EdccwlLxh8Slo6V5VTaaIKkGai704
VpSBnraPcWjl5orprb7Fd1LmDE5JjYM0SgqVOUViW8jKuiH63acN4yJBJkiw/uAb/5qnv/nGPNZM
MMmGch0S2l5/Y3p9euYTxFpr+C8rpIv1thECjFY8t5cIwOoNOrlq645e9ilzFblAvhZbXYqAGq0y
q/OymabvljlgHklnA6KwG1+1cX4xhcWIckKq+L7rrIH13aw8PMREJK9KMan578WP4F5yMP5w8X8F
g739KUSXcQfoKzNSeHPxmTG2Xsu8fN3YoXHXFUF2NHF0P3cMnOgccJY7M4HoPcRuiFa67HEnSIb5
O3zmIU6VsKae0LY5PXIG6B4DnMt4b4NUt0Bl2uiWgmdkHNf3IwPISWCZGKZq7SofT4S2x+TLnKSy
IaiJuOkOpxaSsE6LhqG8HX3nw2ChcISGjozfAFf11GEFoDDRD6HpV2eLAnU/1OG0DVAO12QCThAS
tIruFXjNJ6aPyRqQTX5LP6762pv8AmAtibWZfbBHEOiINxwBWYNR7JvDJLz2e5tV1IEjsj+isfJm
gsQm/QscZsa19lV1VeYTjUdUefHN+6/Bssq+OKj+eg2IbmNexX+WReLNyRnDQdMEJuZEbdcxB9Jg
0YwnXBzSMYN4PYaNTLcaAe2KAZ23pdglr6jvndtEM+xdGwZ3Bp3s4DTDdawS5Ww9+t/3C3cUGiDC
lSsKayoQaXcRaVQ6TC58eFYaTSDSuK0W1XRBDuuhiopG4+qKuV2mEwy0uiCZwKM8MehFKeliPOcv
0eNc1xMcAgZ5bDE4sx+zoeRMSKYWB4I2jC6KJpsxecg0uesYY3mkCgHttk3kpKsW9WXKj5qmBVpn
YIRBFyw4HyRQDjk3Qk7h4GZC5UhbKz83MHFe0EJ25c7KrOpyNijfaV9EZ6XWVILx2GVoXzO8AlHO
P7DuZWxfM626QoQzoswq+uhQpzdWXyMTRRCzM6sp3BWAdT5JzpXtjkUwumtgSmY4CYxzswypkYVL
Osqoks+yzsaTk9vZrTUTxvbBW7jc2rcvoY+USbroyJiwvdkZ6JulkJPh+AMNpKvJfPSU2r68rOkA
Qv+yKQTdrP1Womj+YAbyRrz291PnkxiIlAAtnGW+WcrycAbvreFVtVZVbl2gz59JIFDnDVwTHK7Z
ETNsvSdIIOcVxO7k0ze14j66MPza2foVj4om7PUDncivPtWbKyIJx/F5D/jl9ttenhidkrWTgFxy
AW1E7WrYJ7QRV0Gs+tUMAnBHD0Ou6btkQAKMlFc/zB7CMoCCHoEok/Zg7vsmICasyz10zN1edpCY
InwuQLyzEWtCgUTXJ329bt3xgx1i0R2+vaNMXyiMqHWQfS+pkC/3NEKi8iaN2CECw0lOsoBeiUPO
mopDkIq7IsCyvE6Sxn8ys5xinLSmq7SqfkZ5AvCTYGdWfiS4JKNlwGU46KjcxfeZlsEWibK/qWQl
ThYjx3jlVkTdbl3JFl8JyTvrZpjY+BOeIdCnDssGx/NQnONCnI2VoX3v3Ec+k+DMruIdM0Ug3ilr
hmO305PVedFdFiQU4rGwIA1a0TCsDTnbt06KW0I17kjLbpInhOwPtcy7r2rKyLWbWrkJfq3leL6i
j7apNwq3X4+p4mGXFgPCpYZ6M/xMZjaHiX73mmCx+T5AyHGY63zc2D7zNKx37koV/Lpx6hCdeFO+
1wT7bG0pvaPmW65MEtG2Ud41J2lIZ//+0m0vn/7maaUJzC6JwM01EQW9vtsEI04Aqk2W7iFPP9W1
7Z0bQCFsJiC7IpFyx120gVGVYtujcF8jmP5cDyk0cA/ksDXHwG5Mx153RkJ+hxTWEQc6aRMCBjnY
353wIuehnjCit3NHXJqspusqSoytT17YZ6boyWXHIGWfqz4/NEZtfLA+/b5KMPFf1GL01am13bcC
QyOOA4/WIj9QpBbjOQFYrJz1J2vs/FOTp2orynpku9iQcjn4Y7xFXMiX710TBbf8brKlfPSOid82
TL4U8l02MRuNB1yd11e98vIATlouQMw6ybVD5vmWUAjMdWo4pihtDzjsfFy4T0wxtxwUzkba4R/0
21/PHHguORIxHWcIgySLMe+b9zyOE5wzTM/XVaWfkYPLw+Dj/sgJtv9gSfz9IeOjLBqi6GhMRM1v
l5SxnRIjM2nbt+GYXeNR8R/5YTX+XlDJVh8YX+KZmn3d4a25bq2i/UJvL3xkVAxwNhgJWMA5Zpxb
NkymFWh38S0l8ZjhbUhmXuaQyzLTRAWrl83LDAzfRsnpPSGky3Ev22jEQ8L1pmWHcvFrQW2OS9qM
4d2E/uhtHTv5QMX3a41/9VY5LgnIPmpBZBy8qfbr+8u5j4C0gkBVTbGxKcYFb04fiJxOb37oJwd3
TjhiVZkT4m9WeM+uSgDI+YYWI1IuQ0d3IOBcasl8QEIWmFH1HDT+dBfPzbkJj/p+UXK1K9tsBhhq
aOeOBLmA6ZOuuxuIQwfelKUUuS7eSk18OaHnmlaUX8fYVkQF3XBJh7bzufquG8P4bvp5/DkEGfKU
6dQ7tw1LfdNsOg0KXNc9YV1c3OZlv0DfXJypbZQesVsBQSQxFgho7d3Lrh+fqlHggpLDI1q2Ru5Q
ZVrX9H5uBpg8Zy4QjOjvoc3/dkD+hUzyxVK++dp9/a8fRRd30+XX/Mf/+de6Kb92r5ESv/7G390P
4f+1CKukD1YCIhiarv9ufgj7LyauHqLPRXPt+A5L0z/ND0f+5TLj86hckFm/sh041l/OMoRCjO8p
UyyOhP+AKfF2AsmQk+ICeoHNsrx0QF6/HXnFLgMSYUngAtkmWR02OWEwxxfX4/rvt+3l4fyXYu3f
LyETTj5mqcC4BFKi/nqzyGbawhgWYPxVsehvpdWaj7U0DWL2nLq5rccuvo0YphECWeAxLjpy2laD
yZAdpu0ImA5LfOWsCXT3zBXCP94AaWVEARSISog1yvLz1GVcuvJR/V/6eogQXxAqC8+8H+Hl2xa8
2hW6QoOURCHudBYnj0Oajv1+0qpONuzp/l1cSmVS6qAfCXAintepSI2106beldfbfv/BdrgIaN5c
Ex9NIXYT9EPOb/qyKWCMSpsiWc/BvGaPuVTz/2XuTJbjRrYt+yv1AYU0Rw+Ylb1BtGSQIkVSEiVN
YFTn6DsH4AC+vhaYWXYVQSbj6Y1qqJtXQgTC23P2Xjt4cMqP0n16++0f17eeX/7Rg05e/hxnhKrR
z11DjXuc6uqmyWkw2VxgwAuZFmiocTx07R8qJ/leIUolxrcbLBLn4OQ4IxPOmCg1YGxOBdl2Vai3
MoW13Ud+tHMGqs6WSzzs29/1ZDtnEPNUiw0VfbjtYes4uQQ1gjyykIRdbM09ZfFwSKAoo7fRU7Gs
f4XC/+97GWZ/ZAZx01X7cXJAVTCAz221J+/dMoG1WMx6xFOc4cWpuKKbCAjw8tFYKbePm83Qx+47
HCHLedgeGxowlRiQmSgnvAmACo4bByjDuyZJXQDhQx5CO4GOfI0eDFCpHbXTY0Lg9z1Q9B6fRRVO
h5pyEREeGTcWpDqTMaFy6ydU0a3XNWs4MJhHe51T028r99PSwdY4C9MFKNj47rdlkRE7UZgmupnW
QarSVul0X8vBLNfI3dB7++40Qlt2FXiSIRdkpLkq/RoLkTWbt3+54zMQPxxvy4Oeg3aZDRua2vFK
5Hq+nMHFEPlWB8AH4V5+miJj+laP1nRm5i1Or9+n3vOzfBddv4nkHnnbybOKrlbA5xJ6WJ6ZowXq
Am8dqL67to06eZ92oiNlCI6T8i1xY2RGvS3ypr1z04pbDowM/Lb07nDGx9UBwARGBBtZ1Jg5XXpm
PJ8sEs+fFA0jRU2GkIVp6PitBH42ZtOCDJ5KQ++LNKSUpYAZbyrqf/e5Q4337238X2t5pwrd5ZEO
pyVOh5ZA+nx6YCJro266aSDFnPkFSNgPfkZWUQ5f8U5Df4vnhigqMhMiYgZd1T/ZrZ197HIbhthg
RNMlMAqEDaS+cBjRbjF8pNvfE3uNGeSc1vNk93r+qHQNQmpdNpoN7+Q+JxpG++zwO+o6pRaN3ozT
5vL0t4fmK8PFRXseYC2g9+o+rzm/lZYBVGTwCAPWFAdMOIerDmym9QArsrybIMisAz8NzpxbzePb
4PN8YDagycKaKPBEnPzyrvQ5+vUFYXZiAlAzRyS/0J9vEACB/66/OPU0A/JXvrQxV4z5sFccvNlJ
PDv98Pb3f+U1L/cTtPdY1UxXnHwUZyKnOBAEvc02D/MI7NqBKI/ODbxXH4OVAKWwha/IP1m6Czfn
KO9SOMVnIS5zL6u2WabBjsd2hFIR0pTzddBjfhlZNerKLBgL1r4i/l5XhFhj08iIgA/ImZB+bP1N
QvvXWfHqZ+Oo5gf8/FTXTvbQqeqJobaRIKIx6MBFCuOSM43886dAc7A8PKgcCNnCjmd7LVsD63ML
CTo1u/d+pQk7ry378e2f87iq9DyymNcWs0YwZ5zTCe4HaGxmEAAr044LokwINGw6iDVRY883o5fJ
C9vprfVc+NHl209+ZUfkoIlxDkMVFq7ny+lvE8lKxsFNaduunFQFCzE4ZsYy3ow76DzhBgBe9Q7D
mfHZn8DzMqtlevf2JzipQfz95R18aoKOJJNLnAwyQLmidwK2GQJzFAmeFgFimZfeG+yTFzVwiL3q
7eEy4ohxIB+xvsxMD0QAF9WDmevpnSuhDHWBmoczi8wrKz2Ta9kFBfJDbsPHv31vVklPyI3kJt6a
t5nn9ag5KremWDoP10Fu1u3u7Xfx2jhg81vWNE5NL/aWsRwRpdqmXPQZBCQVaibd1ai+lYCy1nhi
1CaxydqbVDB9fvvJryyoi+GEHc0UpsXKcvxdQ9mLwgUXveiwOHvh7qVor8nGkk6brIjGiLZgDqMz
y9grT2XsBYuxmNOo659UAkZLtkMOKHNN8T6hDt3IL1TaGoQaNnW+lYuongbJMBf7t7+t88riEThY
O5jYXOm47R1/3XZsyZ3yEJ8l7FbBpk0rdaGMxjL35NI3B1lWkUs5TtR0rzh7HeoeQN3BJnXiF60q
g+2tcMhTaQYhfiUWCZUXRSYDcy1xyBRoliVgZhj78zcCDWbrIgTnBdxADhBQfXoZ+Za71wyGIw+C
D4F0kFyokePOBV1vd7qkMTIR+1LMqlwr22urK5VNyt1NVQKeVXLO3DQINT9a+KRBMFCPuEl170x7
q1WL4pDSZL/yO+i5q9xRJu2mMaOiOI29O277QqtzzYZXxi03X6pkzOOleHeyHdmEQFARpE5bhFZ3
FUmtt6mZDzZn2Crek+5HiG+RiQ1JU/o6ysbpOtKevZMplFBjjIhg6vAzTllTIYDr60u6hOFN0wkL
oqLmgnnm1+fH/e2at5xRWMh9H1Ux04zq5/GPP1muVOUQM6+zaLhzRae2vj5vmn9laQ18HkDrh3sP
o/z4MU7YjhMDgTNYvGCfiyAuNpams4osRiSwTqvpGsLB0gTq6DwlmS/OnKpfG+VYWDExIaVgi1z+
+2+Le6ezPpkm6GjkM5if6VLQmwgtef3263zt7M5disa57yALYck8fgw3uEJwcaaUUNPGc3JEDqbo
XWjATrGb3B4A3FTU4SWQf2vvEna4C5oxeW+pGXAlQdTZqpja8lNcsYKnYhbr0IRIBhmZmujbH/Xl
OGXSk+eylG9Ybk5NT1MosqTL2GeL0mfPKG3CfGqRPtaVljcQHczLSaaPYye8M9vsqa6eMQcp1FxO
7zwZv93JSqcNiY9i4BwxiAWJnjbuRW5J97YcwupyNtR0Uc0YZmM5+L+Q1turgqTGQ9eJCqg5daDR
0OOPt1/Gy9HBR3K4xfBGOK2fuveRdE4JZVgOUEZA4lGFETcu4Qe+/ZQTFciyvWPE4mqHtwth0d+u
pt8GoTc4YxkRI7kaPUyvzSjVpmknMljMZoCfYJbze82t/8tsCvwoLTbklQSdvVFI5xwaLDZQcJMS
7LoloAPRSpXfWXCp92UDtseMpfnt7Q+8LP3HqwOf9/kOagXgIMXJTqizpKi6jhqB1tU3oPYKjR3K
oXXijll35uW83P8cqny4DWi/IJsKT1YiSRS8YU68mzniutLPSGwJcLVpCQnvY1IVHDXcyTvzBU+l
/M+/CAp+IYhXCWi5nR64CmpvBNEbCGnjj74TNTsRuSzWFlS1NarHOd4aRYyNgBsWbfrZWUhPwRBD
nKWhlbheffjzV85VmmIndQZmyMluXNoVHRwuV1iflNjJZqQSZdSatFmdjNGZM5b18hqHg4GTpmVR
DGJhPpmKduxRIAh56VZJeGqv8QmQQjg2nEBCEYdoii3DzjZ1wK17m4WZbW6LokzztR9NjochKA13
feBEl3SuCFAjuzDZ+94cj5/DXNZqnXtxl94iHIWs183FQnR0scBfvP3OXlnKaIpQlaFeYsFKOVl0
C0OaPjHRnJoHU98NaUrOZzCFBOIM7Z6IuBxSaJ+uJaU5dWbUvtzYWDWofDwXz3mFJ48ma7ulUBFS
qwH0INYWB7RPXVp06VoYQ2LcdYQvXrepdN2fwtbzh3Ew03bz9td/5dbAh3AwY7OYWiE7z/GmM7lZ
NNaDyYcg3uqDblKXAoz0V+3ofoTGpS6GOYhhZtndloja4XMNSUatMjDdHxuN8SElyFteRPVZ5cUr
b4d+sUPVDJMmMrKT4ZVMtcg9KSXtPHP+0msgFTsF8eNdMhhq3us6hEQ+Jg03GrJcECxz9ag/vv12
Xlna+V2XQjYtNpMLxcnLIeAnVH5CJFJEqCkDpNyAoTt3W3llpfQsrq0L2mAhZZz8BMSqTV1QsY5o
P8Tu4jY0uTEI+gj0gJGd2bpffRhLF6UI6C4oVI+/Ull4eHgBC3JFHcDQt2nw1JXFZ22N5qc/fnmL
04zrsBDs2OHJD5j5uDZMucysMmouY/Tf20zkyZla9InG9XlfhPxgAYWA5WRybTv+Qj6OgMnpl0WP
fAhkWbP+FPeDQglJpsxXr7Bi69LPrBAPi5lvZmmmNfhc+cPSfY9Ptsufgt6k0IY341eRyAaHBYGq
sEUTdONDZSVEhPkif/jzl0MhhLYtnxjkw8neYYxcPCZ7MFb5SN806cKJqPTaObO4LT/myR68OOEX
jhdyYkqfx+8mL2AqEoCLqgVm3ZokjHifWMr8CKfXv+ZUq/4He4JHNY2fgWYYIpmTTb+JMwOVscXx
LKagikUCMT4hTDA6yB6ULe7dpIjGayR+2VoS5LbB0YByM8GovKmzZL7sNVpGl1C3C08FctcEZLuj
7ncuSQC5dsKuVNdpp9ozR+9X5rkHjAYAPmM15AZ2/J6suRrN2o/IdOLuxH21TS4MzCzbP//N6Zey
x9A88pGTHj8l7lpw2TmX3grLzaGdXYIYzLY785TXJri7eNs5BTC/Tze0WWaJo6OlN1NF4aYdPWxK
dWinm9wsMKK8/ZVeexhORpPxtUBETm2e5HCIos0nY1XHRXyd6KS9BKsl904lw8u3H/Xab7QooEHJ
UUdiyzp+e8rOGg1TmjOei/2mNFt1mXeFc/f2U145SSLlh+PhcNtc+jXHT8niyW8xiDOAE8CeHPrb
HZpNREfqHvDjJh2S5szv9fJ70a5hugQmRXHufSejwlVJC/SJW5/kersibqi+dTGanRnhL38oIHc2
fgOk9csV9mS9MfF+UfpgJxv6JSXQ8JHJIgtDl0Sa4f7td/jaNwqpIrLqsw5wKTp+hxg1sbi0PIsb
DWw9rGEriQn/zNr2yoWI+h48QRvxi8s1dPnKv12IsimekioqyZwclPG9zeF2jiZhkLNH6nOf4hsk
77O9F5lMb3QRN1duOvWovypAoLKRqyxFhm62/fdMl+HDSH74O8cCso9ak1Cht1/JK68f1So9erA3
S+fj5KiH8NdOipBhpbp4uShWtFz8ToPrtCPry9vPejmEqR1YC0aN2c/DTl6/A/Y7LkzqJUr49crG
WHw9GVi3Srsdl62vlQ9JoDv3zFd85SR5/NyT7xh2EVhrciTXhqTK6bb2U4r0kui7lCTaoHA/5LRJ
96kzG5f+1Hm34ZA9kYxOSs9kZNVu6GDNTZmunt5+HbxhBsLxLsgHg/5HWY2mNf2c44FSeBMd5nAG
niripr4jeceAGFfPeX5oZeGmD3M5WPma+DvzVwA2gdi0JPJSAqy7tL5z6wEXWtsa4gbrRO7iLukx
Y1HjDR7o/3kL2T6EWllqR3xalltuW5GthvUwSM/gZBy6yIDTalpXpOhYxEtVsU34OvBJaGMZCvtU
hW12IK8I/SJ9LgukWGATmuzOMyFj3ZjZXA60J37ms/LuKZpzu5217u8oWeFhLEEHfh8qM1FXXe/W
uMXc2slWoA5J3uFTQjTH9JyA/PYphbLXLr3crrJK/KNNOj3aXkoYc9iafrImLKIiPBJHw1UYphgc
CW0EUJDNmf4+Wg0zOUB30vIXQ/fajzIJySmlCLUy/DD+5Pt4ZjHDNSROe1FofmoINwmuXM7qassh
jYZXIkYxYLWtFsdRb5rfOsMsv4UUK6Gn5DGRRxnvZN4IoDroGwzD+UBjGAauGjjum/iP3HURjlYP
i1nW8bYqLfuL35TOD6XQ+W5Gd3AOMhowf+fuMOxL+Aub0RS1v6JY2HLqUH5G5K/q5u+N3dePXgc9
ZeYNazL4MPRizrwbLA6rq1bbiqSqAuIjgGsoiCtQTB0oagQFODwRvN3rmH4QV6W41gSPYgZeG0kc
2/u4TfJ7VOPjZ4Vk4zPKvDu76dPLNvFac4ugvP3ZKMv8TjJ09RiFxvx+zlPk/lOKbzvQI0x9g9DS
6r0jyiWTy7HrdAMVJ26hyZW+SeIAEJSNMmyXprmU3Qdz6H2q1L4yP1EDsedD6saBvc19AviIRvGz
euOWxbQPLC/XOx1POt4AKnFhrg+19R7c13gnWo84jsQMjMcumYLvad06M6nPMn7AzYjWfALqMa9F
pIkyqOdaf1Um5fKVIif3Y96kxTu383JA69ZIplvWYsU6AIHoGWeBJNiBYS49RJZe9DBpbPorIp7N
a+3BoVulo+huhinJv2VpoW9yx+++ZS3AvUtfm+llk3MOnEts86g3TPVA4iLh6E2bJPCcJwgxq8wm
xHOqqtbful5PRAmmsTreeeYoYH7ZM4l8ISa8el1GEJRXU9iD5XC6RMQbDfzqyRlnAjeKwkF2Mk8R
1BUxYJGKCSbcj3hVvVWIGf0BLb1Ejh56xPf0Qa/kxhmDNt+PgRx/kAiXfm0aZeK0qFFQriuY+kTC
ZV39CX9pWW1IKhmalUH78hu8KIPMNdxZPQgEJ5jXqoBYsYfJiB671mFJVouXTMVVIhoWFQDgc0FW
LBEPTMLJfsxaIn6Bvkz2FZ/XQviE6fdXZvrlB7PnsrnqLVf3a79T+oCO3/fxmcagC1NdJD+r0IR2
7mNn/eyVsroupyDVyKai8KuoyuGzUwU5vxuYlwUCNGqfFA6jIaqBu567FmFf3Bp5UeE7ja3uA8rf
GTcRNYq+9UyFLb4kI3HqrJzU327uMD9hiOVS4Krb2XThW0Sza33xhzgir9o2+3Wskv6easB8F04S
bU+JbIQ4+gYYxh7hAtt1ZE/OcGiI0IEIMbUmaSJmGd6Wqsq/d8qM8cqms966dep45Iwb+m7GnfWt
GXJ1K3TVIv93BvGNILnc3xjEtwiK5I1IyRava2KmkuxX37ricUoFCQWZo+Qdyq4kZUq7yiPjVC/w
gjoQ8wppt+dsLLo19zrAZLw2R9zWpPgo/zDWc0c6Z+P073Iwl97GdYZGXxE/iRpfpEn+Qdq6CfaU
uJwPptV1pJU2WXovgib+xn2NenoUOcET3oPsMSFL7sGxhnG+EL5tQSYCHI7RTQzdo4jL6HkBIrFQ
p81N63s95uhYzIwP24h+VaM7PXaIKLIHD0biZ1buMLgWDvdkYifq6nvnRVl84cPAR5Kop3xaMX0/
BnkzF7tGsFmtgiEZHohBAADLbZUOSzP10rgyQFr6lINiEzMS5iqJW6lvR6ZmNS0e/XG4JvGB8KIu
wgfTROJJmWrsVwQ4TT9woMlyndYUny9DN02wVzsldC0njMOvmciKBh6Pbq9Iu57yA74aiJYhkTQb
yEfWTZeTxbnqwGuaF9bkRawcILdu6WxDLURohFwMhqyDP5+KZYq2iLV0k1qwjzbV7HAeyozJwhFa
WIpuSuKHTzwgsvnmmYqJXO3MaovlOv6og7m19hHCnjaFJJfbMj4QxZxwWGnpd2ZRSu5FHyQ1/M7e
MEwyE8l0uJDBbNwoL4zjtXId+X12JrK7ZkdbN3AVTXNLO6u6gPePPAAwkP7uzI6tqafZRUXbIFz6
naJFLx5Jw9FraBrozP0am9nKifrgm4dt/FPuUfy6DmVFJEiR4IjCyxp/nufBWXxdzjhuWnjKd0D8
qUYTCWDH+66z6VyyOEjCnNDRf02IhsQp57FxrCaMk+9H06RLO4qIf88oSR5ZVZEvrtt6rIwN4F9A
ZZNDZhhkpU7sranV8oIcj/BzI4kWXM+4bw/95HksME07vmNpFtiRIAJEN3lpFpvC6opwg/dMMVzc
0rkddTW5dDprpHsSeRxRI7XAPpllc0+2MAgd+CRh10S7huS2dEWqzGBupQry/hqbU/jDbX39hYqm
Qzx1GvkPYTCnhEG1aQ7TH+T+E2dCNLeFDhUDnKgokK6utp8AtxQLDACd7ZqMQZACng8uCoJEwMob
9aFVbwirt2481Ye3xJ919zU4zhtvbuQtUXD+dCgVs9ea0PRyHDDH+7ZcgGzjkDrZOhiQOBLZpKav
HP4CYj6h06QAVHUrVwICAWL6ZpzEmrOKupNTboGxEHA45TxlxLj0nn8DOaVch8Tq0PKOxaYnkO1X
Civqqbfodop5wqHoGI2drE320GglSlnurESLYWfbk3nhpq3utrFloIBprQTG0BjmzT3+R+LXXYyz
8p75Edc0jGVUrSvmIb4FaQRf9JTF+aFO0zK/ygGwAbxL+im9gv3WImbBYEEoS5yn2WXmCuddXxaV
ua79hiAw2H00ZS10CO07t2+ihu2OgM1t4+YQrZu+Kbu9ZUx9sPetMqkPY5BmnBNE2sqdEQk33YdD
66CMwsa6Co1+/Ji3RvpQJVYIe5kuAzQU8C1YmWTZfhSVnYm1M7sDqbGwLDCBdaGEaeymxNRiAsse
kU05ZGOGlfjkFr784FbwEQ6WP+KKHH24m25WFwtvG214x1B53/oZRyw7IoEYI7lOoXL0+l1JyYzm
FYAGvHRwrUqoKgMekWH0836rPIX32neacLhktMOGzgJMFuRhM64n1/Cvs1GYxdbPVQH3pLIBXnCu
6jm+xEaIcVSr8N4sfB3AJx6iH8PQSR8Gdi5zwKGuVV5YPdiSdVkF8a/BTyM+G4eVdzn5ZzcuPKTl
4agdNrEOrO/snuMnJpML2w/1+B3gYpc6SV28r4F0RJe1FbVfRE1eA7LtLNoWQjf7imxB/HQW8IiV
qs0BNJ3Redu2l/TX6Q2oa8fpu2Ht1sSgXbdzb0jyHyKzhXA81hfExBB+5mgOBSsxETu7y2G+q13r
FcQ4VgjXXGZYn6UEwEqz38DJSSGKRyWeZypyngsQOi9JmSbj6hMK+ubGRdRuX8TzZIBsAmdX3GU6
zuptIPJo2EhzaJoVLI2CHKrYJrfHtSf+/v+Wc5vZskf3U7kcrlYcEiHPdANsGrovyjpT7XylAUh5
ww+gZ5HH5Dr+SekGPE84DZZmN5jcGoFy96OPHe55EJIOJok7vIfApfisxTfV9u0hFoM65PUY/fSI
3fnzCg+IbQEe1PIX3ehJ5WpC/lW2RStpdVrxvibB5ydE0ogYGUfGZ+76L+vK3Khh26E0Q0FFTfP4
Ru0CBrMru+OLN2TDx0NIPKVK1a/SsNyVJQrrzB3+xN64FPldD5eFR5P3WcF78qaJmbWy2qGk5Hg0
j0U3LLkBxhwS0pKPP6K40B88t2QJNAtQlkZQ3zZT6Gx71xpWTTQTKRtHYd2scmMc9wQK0fJ+u8rw
WtGF8I2ltItQxTxV7qDjFJWnatTMkk85koVNXvWY1ut5CIz3XY0aoy+r6cwIXKp2J5UNKgwovuBl
0KEKT6p6wtHm2EfovtK2CXdpGHZXwm+dn4SPhRs7asqLbNCFRz0joKhAXM6Z8u8ypo6fzwRYBK2+
cElvPa3JWjKMMjDGGDbndDpUmQ4u1FCoL7jrnjgZR+/HgmKBMv6UXc14wE6K+oOOGe1u+oTHA3BM
jNCutIsDw9D9gSsQOVkiarYzRdB4VU75Z9rk6Zm3/XLUo5FFn0OrFgWrGZ4UuIzWDPN5RuNpy9Q+
4HHhsjBzFqrcJL7mP+T7t8fUK6OexWWxSC/+TcAHJ9PMEAnpZzXCSWVU1a7q0nwrHQhSBCTQRYhC
LzI3/uiwWwZOBgMoChuuOakTx/ehaMrdjJr3wAhBueQkIXwny+Fk/PaHfOWlsBWyCiJLoQtwqgDU
6UC2mjUS2zrUUJYzCuZobeLU3onG/PH2s14Od3TaEG0QGqI6FKfdBm1gBh9LH4HUUFXXYeW3xkXq
GKEHDQFT7roLHfnYz6NBUnksQqLgAyKlztTrX/pwqOlgEaGhCS2RK8VSbvyt7owIz/XkIjaxoqkr
DhWBpMGaiFHnoTBbfW/A3/o6RsOcb0juM5zNZFscrrBfBD8MQ4TVmR/glbor9EbEUMBWiJVBinn8
eRI7MOpnV8OQtta2ARaDmp1DRj1nwV0Rw80yi7jey4o8zLSZpw1RD82uIW35AhDXQJhel277WkWb
t3+tlyNj+Vy0oJBHYXo5FWO31kiUQMfISPMCKMmMxMEns2srZWBc5HNzTo74cjFCAEvfAVMJYlia
q8fvoTMG0TAQ6Z2XOnicaFetkm5B3Hbhci2QEydsorYQ4RB6os/8Css/frwS8g1ZiOiysCSyWx0/
3OvT1K6jCSGsntp92xBX3A25f2bsvfJKGXlMAnwzDsj+k6/I7SqdzUWIGHNt/JAhuH7fWrO5U+Ws
LrFkTedMOi/7FuwqC7h9IdmiQDspnWeUKkiRZ1vrm1beuoUISM4s/bXT6XMZD688ClA8ZFoOFIsI
9mRJHwqrNTsHc06c9/Nm7lS6JYXiOcByPLewvlxIeAKDhTMuPWq+2PGvJX2saEMs2KjHuLjy+rJ+
jJ2C8NDZLYN3MUQYvSIOUF0XoSEu9Gz9soYEFH8L67DuqCL3flUdnBbJZdMb85aqTbTzAPri3ch8
fciRxZ75zK++HvIMkAYjQ6XdevyRYQagDJXMJupX6U86SMOVWWlzl4h5vnx74r5cUWhO81uTDMNS
53OaPHkWFjry1UussyxYxW3bZyrY+Fp1PxGZExfM5jJ8tTIYgId0dCRdJcKxh6fGirNu284taXdB
gT5sY9PCsO7qOJThxduf8VkgcTThkE0QX7akOmEsQZt7/BntDiRnLkhUgArqTY8yGSX0BXwe4Tqn
ej2SKDqA9vTMMtYgU61w+oigSCEgznyClnxXgKLtPfAo6GScXUMUHkbAuqFaHeQVKnM6QcaNzDur
3Q1Z00H0caLEWlk4l+oVp65SHwrXbt/1BSjQbZcTya6kiMdLowdkuhkN5Nk3ik6FdWZdfd7mTr46
LqKlB84bAAl2stZEUcGVtYo4ddk9QihwFuMmF0H2lfqDXUEZ7YuUHEocdptscvJ6x55K/Qu94PQO
BxCq8SapjGEFZt5/UEBU7K85TYcHO0mn78ASKCBCfp2h73f89CtOX/3XFJY1ZYbBmfLt4qpWdBeT
+OHtH/XFIkoNk2sFdBWME0vwwPFv2sgozzhvxmtDcNmDmA//jQCoMyrJl8eqBYZH8j1MtYBT5Cln
jjcVJCaMVOJ4ovo6Lfpw3IPBVPEmL5x2n8yBMX+c2qik3J2UAEOCVIFj7etqM0C7zKnTuaGxkSCV
jCuqHZG1HYIxPQe0ePk2cMchnaVvuUTUnYp3PMrd5khbb+2b6bjkvc4rEJTnEllee0rIMhhg/1pm
0slgoi6ypHwthaTYl9TFERCshzlN6jOj9sWSi4TfIooQuzQXZd788W9r8L9bqvCSta4JR3ETz4RV
NI/bqejKap/K0bsalo7RWo2OOrRukrm7t0fXi/MBn4D3iWMbMZR4IfLRohzsZuYTOFZl7JRDjLqP
Je26I65uoIzXjVvHMMO9RbPw/duPfrFv8+gQWRT3JLSy9OSPv/xI670XCYhpqZt5rbGovKPPGN2z
6Jh3Y5QVZ+5lr/yoy03UX8xWwA+Ck5cdMcsR2lJw6epMXI658wMy3rkgDf/lUxZPNzehxcS5nMiP
vxXZxyaB9EMKqbhwHzNK1dkuhgFbrltODfE2VZnMaFLG2HIS0YOfmfGYTjXKMKDgHoKMyh5uq0T1
3w3HzLuVM9Et9nsH7MpQlvkj6hKSHoy4XziQihq7svR8j57NIirQ7/ydpRfc1ThX9kL8Jux7rM3Q
2BLzOzibmTnlMXkMHeGLUgUVN9ev+ttqqqEvkJlLSgFFReMhQRMY/QxyuxkusNd4koyw0Q63NGej
YqVRDeebzEAksOmcopu3FJ8LZxNmUjo7NvqxWyHF8h6tCOv1pq3BK3In0dWHihLQdDVa2Yz+fBy6
Zosge+SaQgQk+ct1RwAFvW31eUaeBXpL1u64SeOY5PfE6ytrT1hGuIQ92NWtYUTk2g6TonkF38a7
kwivcDeMefQhNdrhSdUeUVWCdCP1paYJfen6NUR57oJzu30ezX+EQ7mtf5YPXfvzZ/fuqf4/y18l
ZHdC1BN3z8yO//zpX9Naj/6S+q/nfwQo4wIhOfrD9hlIctf/bKf7n6rP/37AP//P/+5//Adr8mGq
wZp8r/qyW/41iajnd7Ira8NvE/sFDuXwVP6vd0/Tz5d/5x8crP/Xor1HRg3flYt7sND9/8HBhn9x
klruJ1yEUGR6i1vgHySKb/7FgsRfXFCxy8LERPqHB+uLv9iqOMFA5kfO/wc4lGcd7H9ODRznlryD
AAQYRxuEWafqw8RBU8+0JGzKg2C+VtUkLxEHODvl+dlFnEewJSWn3GHbGm1/00iXKDJcRJtiNeC+
yi8MKFcTCdIUZVZd46KOjTuNoMRwYiKefT9MHgfX8PJ1lfj6a27Gib+LiU2cVyTXcANGhUGnMLWw
SHIFw1MHZ1Wsaqu233siGX+ZV82Mt87MQQ7R7w57lNf7mbW8WZVOXT6lxOj4qA/S/qGj3N0BPye4
LlHio3ZcWeyHJCyuqBHM7QYe/LRTc4OUxigzWCBFq+KD9tz0OyvIJbNVwffmsnioR2cc1pNX958w
O9GmimXT7FWixx3sXjPfl2H3ISwTkmTsut1w/p0v+RMpX2PudXtWrHg3x4b5xO2FhnXRB4iY0HY8
jXXafS2Dob6oNNpxtyuKiz+fhv86uY4m5JuT9f/HabhsJf8OZr5Ourh/OklDxoL4/6jMlvcXQAPC
S32kgYutgUn99yy0xF8cQDjDLC5xRMaLZvCfSeh6wIyYnT7GNovDyFLs/2cSuvZfeFt9cC8Lq3n5
5/5gHlrLrvifeci1M8QsZnuMW1zq1LRP9maHXHN6/2698X3ag+TDmEQYidKxngxUMhmplcP0mNfx
8IFkjq8515y1mBM/283JnJtbgml9tckYT1eDSot6O9NWQuZXGYGxpa/XAY7HFBG+Jy55UlfjSI7M
plXe+Om3V/7+7w98BD463f4FantvSU1Gwb4I8E8PGYGiHjWz9Ww8PcfhxSybuN8HM6WJQ6Nblgcu
kcmPxGpDmoei+ZnQDPXWEtcIVZI6kfmq9RObEHJ3buLNYNXyY0du+HsPu6O9nqs+Z+80ES5TQ+ru
hezQ+uD29pJLhA1BtmtstP1rIwhyeWFwUmgulNURQKCFWHo/WtL2mMiT/Rz1Whx0MWDADpSGBA3G
TFvvQ6mLT85EKNQqVLQ11/A/WqSqVZd/r5FQIlOTPsakOJ+iaK2p7xP7mXTod9KRci2NdS91t9Sa
ihxBygD5tTBsZCkDtSkqJAgN2MeJGXgPXUFDs68zgMHKp166UzLSzSrjR74e/S6484I8Ic8L/2e/
BefqQb6plMqJK6FtdeGF0tBYpXR7XfbNFBxct4zqPQ2t2aKxltc/ggSSfzOH7lXaBiR10b1tL9G/
tV9SP20dcqCkzUuiNElYAbIZf03a9nzR0OH74s66ez/End3v8tFKcDAGwXBDJjHnJQ5ti07MmA1v
SzK3kGSXLgu6MS1xY5Sf09siGQDXDmE5/4i6tu1WRaztX03WQtIdqlx/MPN+MNYEm1k/pbVYW+Ks
TbaYv9MbE4OXdUsalHXdaE8jrcsrZoDmExe2JOOh9lNRrFyBsIjGnq3vfU92SBhVMdk7LBQoe4qE
JpCpZz9GkjlY9gY4sHsdKIAE9HyqoNoEBbneO7N13E9lZQXfEx1N3tozYhDGqSozc112Ux8BAAda
RGsXcYRflGPIjxdPJBeU7Xg7/1/yzms5cjPb0q8yL4AKeHMLlz6T3t0gSBYJ73/Yp58vq1o9R5rp
jtG5mnMmotUqlVRkkkwA+197rW+hIghfquSs9TEZ2PqREkP6yuciG7sDhQbr99TMvJkdMHi6J3M+
70PeiPJ1ZT2stquD4n2fGpx4QHtl53XBd8i/01kbuNV45ZbGcAJiPEyGfq+KcQMPHOeHlC8qbeEz
bk/W0gU2mVVOljqUlwiIJc/jYsfbb+ndqcuNjaQP5CqKVKK3pFij6ZnETDcFXWkPN06rgCeVRiGe
oZfad4o2r9ODpvbZC+gqC63Unqc3HbvU7CYSmFu3qTpYGWzVzGS3gBOGQVaDYJXaQfkcpESw20qq
ZVs2tW1vwOQW35WxiFNp5fWDqY5wiZGYuRocFQ471/BBjrrpo6TlbW+UwNY3FDlEGL3sV8F2od+u
yRI9LKLlZ02di+JOdSM+C2BAzs4ZFvzjvSqxP1WbzJT9Xm6iLrCsSvlYBsaYjdS39oszDCNI9ORa
YOc0TYmjzRk52zIxWwFS8IjnK0pqC25xxNp2YKjW6LhQtGW3dI3GSr6nT82LFcn6ZhLFeDjy/fbt
xKzTcJAsoQQQr2yb9qiuXlyJWzf4H1mNGrev295yVyfuo4DUYP+hGnn/bODLIL1fyNE+Hqs235Sy
hYl20HSBmICgB4eKR9WDkHKu5cUkk+RbKvEkj/FmWlx1spaPPFLrKohmlBdO8jE7fQXFSeHz0TXY
19XVYQL3O4BsrS+4WHjTIAJ14jnnzup4uZpe/VA4PCtPMhLLDEQ6ThqbwrIM+nR29jH/HOGYiq6O
M1jToQl0R6N+qC0NXLpFfJc4Ihs9ZUBl8wCiV9XBkRf2qYkh8KPhfYiwOaZRZHi1pg2q24GsS1zT
VFLlJo4UPQ6TEuY89helrEMzb/CE47HVLdwXSpmGjiHic9qtrdhKHUlad7Amy0Z+zRkcHfxg76ra
JQ/kJHWM7KhEP9UBF0Qgj8U4Hk3u5+VPk25VpJlaNV17jYTKJ9OIv+McddY9w2uREAgwObk1arUc
4km1Sx8owvyO45hU4SyaAf/zpH8a2OrBLdnETJbIuYbxUowz7uAI9d5JTXGY2mJ5TKiQLniT99Vt
3df2xUpy9VaN5v6b1g/1YxqruYP1DSCRBPSQU4LV9xaVhQ5ZNK4wOqggwAuzCwru2wPPqyS+ZNhA
mJ/JQOk0gCm6m7cRFlmqyfp30PlgZKsBFyv+viXVPI6aYvFSYYnHVKesyZ1pPuXNPiL0bSNGfZkP
lQ5taC+jeCP0nWH1AtFBdwF0GnjL9Bx+JpyS4X+PNpUGLbpn5tvATh+oc+S/Lkox2nsxLABNdK6P
G9h6swyAQzJRvqfFXjxJFYNG0tyAThDzFkMnRiimTjxFrxrBw+ZHtaudm6kT4mEuZRhDlZiim6Vr
cQ+CHipUT2mr7h9rur91SP3vOh3/20PqMf36TMRXhRqf/vmgegXv/D6oOj8YjK/sPoPdvaLZJnaG
3xMySE8QMlcJ9irWEbxF9PmD3Gn9AK/LQZIZC5v4Fc/5x4SsWz+YpVmOk7+/jtW69XdG5F/JnT+N
yNQUklEit8jnoS36LzrwIE+cn7uW2jC17PzBZI5dBfTaPGM4iMQQxnR7nBOjG1yht3PAo8zytWrJ
0T8G88HKNeETCRhOa93r2D1GTxXxh6SnL3ZJqYfK48eDBXpxKPLyc27emciP49UOmebdcw4oAguq
re7yhsnazhoW7LgKp6ABuau6LVXnvRuX9XdiFI2v12Pvz2WB00Ya1keprIGO56q1a9h7Mp4ZJgkN
Kq6ZU/ULR0Mss1gk/ExObiS2OK4tQ2oAYwmoUMvSjag4UTpsLTZRm1l3ejvo/t8/Nz7UVNKW/znd
5k9Hy81XfUXF9n/9UP9Pnip5l/+bU+Uwf5Uf9dDFf1KEeCv/46IBXItyyxvzejzkQrhaHX5fNMYP
i+ofWpnJbl8hYNec+B/HSvkHiASHwyg/aawqDh/uH8dK/YrPxbJ1RWheM+YcoP7GuZK1118Pllwp
XCvXI6/Fvv2vwI2lMZJYG2K6wHohXG2Yl0CUaK1OXXSfbQOPeW6mcptkpXK7ODBCjFbSgkzOED2U
kiKQfGUeiDglpXAJ2Jw59pOjFh9Gv4rNqlCWqlHV6DqxeE9L85287BN8hNcVVl3SalZoG+k31pkH
mZo0Wv4w8SsJnZpqpzUgYo6Uajh7a4nvLMn+qespVkO9aXfz2lqkRxPLN21GL/UKv62chaBLEn20
szO9CqVbvHlN0vt5Sum3jXkwrbFsnYSCcds0l8qvUENdNsgDcuG1NaMBNrJU/RrasSL7SV3qF9oF
nW1kTvPR6SC0gEjL/F5UG0tbHu0qeovLUexxmd0m0dXQzphme44xtpvMWPL9gFPTzVPL9JCR31AY
btWEpQwj3Se25GLv0C5OZWUdzEp0sBNMT1Gs2WFVlx8G4eYNAe+ehqC4DTPViWAbmmsor5rw+OG0
btuMPQfeePDq0qBuyLTfKZxWMeWnwqeWTOznuYwPvbDfmh6H32x16kctZ3PpR51lbHVuk4eEImEI
K7WKzd56BEQ+upVULqdiEZLXqAQdMk3NPUXqIFgV645al+OU9koI/7M948VWfGGTGiROM/mOWt0l
+kyz2Yq3rwFGzIpXPRUgUnmhncJBODHddkZGM5ruSVtUMlUcTfk/MVAE1z5q2VKQs1wWD4TRE3L2
gzwCqLKNefWLZHxidqEKRQE7B8CXpdA8nNUoxfsvFhtVjxtvkVDWkErLNo3iGPd7ieCojM9iqm1f
V9v7XmkjGLPjSWBOdeuqqgO5I26TNkvYVFpI3JN0gF28R03EqKUcjZb0Vsa46bVtcl7HqPD7SP2Q
l9gMhjbju9fUYaPLrwN5CW7hoNtKWFPcCQ4FUrwbxzwIaDX66EZO60W1XqS4elxtM8yv2oA602XZ
G89FK0UhyY8ZZpPdBmJUe69uZlKFaqUGpTZ0D1Mjb208S9RF6j/jyWDmq6Zns9d1CJgAGJN+nqmk
yeiz6oZXtJSHJpmje4NewG2K+Qy/U7KxQVLT3oShube3POQ5LUaNuatbCw4vXyXegBo1yCl0ZIdm
7ndypUBETrtX5lDdnbB8MA5a0TYb8K10YtzL4zBvR6Ht5My2t1A1Ng3Bt83I++tZFt2HILbvK1U9
+PX1hxAn2hSahEHCdLTf5CH+tMf2cUSWgVEUL75dwMHpeU2Y/Fdnowy16SUWr7MYi3PjzOzudb7R
dW8d8kFxdkhA63FmDUIpIQjjCm6Knxms5bU5YVutpMywVAMnNj/XZFbpvDfz5470VZjqOU64frrX
jOw1TadArA31g+qobSSNwhrKp+n9Uzgtc29UN3rPEbA2iFw5ZUtwiHHEDm1JnI1uDRZANJ5Y7di1
q0bbGqDzcAfwKI9R7vmu5fod5maDBqXK9nMiLf6ALje6K3d/X1GWA5vEXZ+pHZeamQZkK1eIQD2y
3JjeMnAdCF5yV5FSdId3erLmuzYG/KlRISYVFk0EJYXzzipbbJ7E2YmXjy6a8o0krjYzI4p+JnGq
ccvgr9R6JKXJqaUl1qXGkXBTJpChsj7GqDwWI6G1tiZyV2etFkZR+1xMTu4j6eBRd+KgbOWPNean
XFhmCx0ii8KIc1nRAa+qpWE5ZJZk+NNEG6+IeD0Kh/gty6+vnG2mK1NbyUFkPM3q/LNGIHCvGQKN
A+lOi2kbo1nb/m2y+lsz/f+Xkwt6NTLxv55dznUnElZTn18/mS7f/zTA/P6zv+d+VfvBFogBnn6M
XzI4S6h/KuPX2YEtNfZWuOYOn++PuZ+6QhwTVzcQLJzfR4I/RhjWU/wmBnhOBjr2w78zwYCf+fME
AxmDtkRWVJBDQMX+b54eeTGxENEtBii0Hu3tta7umC0qyvE5iZcXaizcJOsXDwLEm9I3L0ki7Uxz
Mt8JdC80qnY/2QM1LmfZmyuLt3R706i3WmmRw2BFNTivdLipYZkrGztSbunk4ebe3nCceUGQ54Ax
ieTbQKZxu67dXaMgKT3t8tyD4P3WNIpimwJ5h7Ka9F4Iq76slL/lu37Jy/s8IUzilpnhZivlGuSP
HX3J7+q2C5Je9SGabGozu2Aa8R2FlTHWDjVccJqcwBg4p7SsHJ6XIyq0XNENVz0WdffUlutJ5PlJ
QRzYrAsiXSWFmVl5ZWot7M8qLeBelPvk7s2LYSTqyYrJS1b5rnRG6rCjHe3BjyLWnE2vq+iF+qcm
+AZGHY/wuIyzC7LVF3wVi+Fl9caIxkNFNEfRDsfSqn8mqfITfsO2MbCzI8U+W6MclLhnHlqSmeEQ
k26aKv2e+gFw7KBnl7KTkJGn547G6yVeH9q8+WIbNx4Btj/ktfUKexf5b45DLVN/VsyOGaxeqErS
bZVGh7qi43vu4oX1eJF5UVk4Z253ui+iKguHJvWn5ivq0P+a71ruQsSP/qtUJDATUTK7a9+euKPR
S1ImDxpoClfTezmwyAG4omt9Y1arnxbNU+61AfkuUYuHpLsrVH4jKqLaFWk736ezTSev0z9YqvYu
GKMKPQsJwU1uRjDQLxWxhk6W0oVbr9Ca7AXIWtqd+04VtNKuOlt69Nu0JKwWKSZl0g3xdXWItwmM
iiChcVarheXZ1zR9Y5XozJTWbGZ0N1akOoq+Y7WBSiETu8sayaxFX5mn5G1JeUdr0ki0ebJuDDI4
+FYoUrIlOxBoazFfMKUH6Ii4x0gn2UhdZc1EVzflR5rUu0lZ+21Oe2yU2mdrWS+DLYH+U8fN0mKl
j4doO2WU3ZizRZbV7L0O97A78OiU1fqjtnje6YLirW6lanAsu4gva4zMV9XuX61EIhupLzoFEz1x
O82JLBel9Tbr++epoJIBFdDV+oGssrbhfe53uHU9ZKsHHF8LF0jRfmRTSi074Vo/NiT9VUokUn+1
HoARulcAx/5OhQEEysWIisePgBapG6OmWDl6pW0cS3yz56idrc8DySNCmIETlTslw4PXS1ZyNpL1
ti8IDKHSR5es2+qI7J7DTnep0kB2utLtyvoLCbKA8C4tgdU3HtUfbzz7PZlLVzEk4rbpqzGm3KVi
NGB+KldgQk7Xm6H5uaDrOtPnZWtaS7M1DGu60UrD2tBiHPtl3xYbbVTui4qJ05HdOeFRPJsyg6v1
DYXg5Kh1fM6z9d0gYXtOGsPxovps55zqSE5e+yTJFk9xOGfOPiJlG6vaVs7kKsjKUrkbViiUc0Zo
qqLP+9jnqLr0kZWeMzuMKhrk0FHnVDF8ttQUDbqUh01nbEwSs14FBM2tS4qrKrX5XNRE84m3I3zI
XyzO9kOS3CS8jC3MfoKa87sjkipgLe7F6ihfsLH5uiIdogTfc0r/hnNtJO+4ZmKSOpqEPu/Mb0qr
FK6trkArNVts8VwiRaom4meh5Z7eT8+UrR2zqS3dgd5ld1nJU0ftC/PfBiouGDY6HEbAL/Q0S1tK
4xRCQHF6QPPd0MFN3K7oDeq0JaDS11G8nTC0WeubnEt7oVlvS1keZjlOzx0cwsAyygny1vKqpBaZ
yPkYFxJWAH3+dGKZAHgdxg4RaH09sSoqfbQei74cYxuL/iYdgHhrPXf6ZhgfZPYcV2NXY77FDZjg
pGmNk2VuWI++zImleXTXb3Fpuoncv9uEv0U7PswKyfplfpZo8gjkdn5dhvGUpa1/HW9rkpQ+vgLn
FFvTAA6hkvaSLfw1zaDcYI7yRTulAcuZ6rO+0vuiCec0MOb3dMUBbzvrrdX3i2+Wqd8ZF6PXfyqj
BlK4rUjkWeonBwzOzvHTFC/ZSZPz+e1Xb15Xm5uO5x12Xh5+rJ6vRHfPnpbW62yr1V1ku9tsjt9b
ZziMstgih6Pf1srOwim+0cp+Yp0EfryWYieodB6JptledJQ6mrALQ5D+i8tXy5lbHCOvVdWMG6QA
M7TXQAh5dDyVSnqCL+dUaW5IHh6orvmOG0gksknQs3J0qol5Wzutk/p5NurAcsdPujjhQNB2gXM0
eYzZ02xa0/xcetGxWlj0e1yv7W2s82QdFBi6jLJ2vMtFSx9b1EiPOIb7YKgUKWDDZXDosFJ8zLzh
HD1pnnAMiFMf5cONAZjRXdOyPbMr6e7mJMMiXKbGDg1Qvo0nEpqRKoqjQJS4aYuoSg6JFPcbglnW
S6LMMETMYdWPSo82USZL8twgNu2ctlm9dl21D6ePoiPtPh2jBQ09/TLzpiXRpHRXWoNVDc+Eret3
/HX6vuUeG7SKOewpH5PJveb5nT3Wwo8rWcyeXBUlK7OsuMvXSL3YbED2xWgThq8Wzyg6Yzukogkd
YtrYB5K6/3ZsoA3ykFWebkf5u6lns9+qoMr0suwv7ObVAziGd8mJxE94nuSds7J9wKcz+NwvuPvO
3T4zUQ/aKptu5Rj+6SSX0ecwT9Hq9hgId+0iLD8TLZtkQ+2rE5WZzUGDZBHAeJAv8lqQsufi5vbO
LvnGYGl0kjEvsPMpQmN4NwA8R7HDQ6oqRRG0dXLBBDBc5sw28gDJuE19o+u622l2pH3fsCyewWBs
lDVBYM1MfToTsccVlEc9/fJpvJdiPaYVOiUdX2cR1J0oNWjyKVLzhePOfEny9l2wRfTRUaaPyUAV
YIasNyJeDGyNFSlhvzAr887MmpVscdTepXj3QsAZBrlutbxua1R2+SlVvHFSpwcrkU3SvGeaHw6R
3Yda5Js8ypz+Hb8vpZyi/CxIh0vkVaacLjQqYZ1KLXakiVj00F1Z8C027AlPdnGQQF+6IF12ajdl
l2EoDd8S+BKHGER6Y/z6xgo3KuVNRC+sL2hOLc3B8RNDw17I1MDimG05sKNZ1LekGoZDU6wBC8y7
AXlKGw14NT3v24KHxZoM02bKip/mrNDFSvz5cYnGpz5aB9LGOD7EmpTBUCZbrapiynWcQx0rFcdn
FQejU5/q0t6Ck3tsyXjj03daJL2JBax56ySHSeUiXCOp8vBCA5Wp5LPeozJBCAhLe75pW+HJ3Ump
c+bRKfLblAs5lYoatrtUPxqS7MVk0XV12Q2oi41shU3RpJtISu+muEfxMOM5jPGClGn0tK5sYLFI
SjSCm+XeIiXnjkPt3M7xUAYm5Ql6Lge2kTxpZtceLRyhyJQKMt9QLS8cLl54Vh8ys5n9QRhb1f5u
KTy9WMQiduB3r33BRfYuVbbpzhUPi5TADCBzvzPFZ9wq635wHuY8PtaTFJaaidIz99NWUBympUaQ
DDP25BIAzaqxHeifZ4c4RspMWPSOz/nuRp3Xypc52pR1e4nsaW8Ja4IdGqVfzgSfiMXlie4LnjHi
SUla6ajZ+amiAz0YpuvGIz4Z/aPW2xjt0vEkswBZMO5oK302JBlTVy3ye8eQEs8R+6XltGHV6KyK
sy+UhcekLBZl/CpISygTNqW8o5JZl9eDUgCblECiTDZvo0E4VdB1SR7mJfvB2aj2+sgMziMMSJjb
chEHjdnzpOlwvsZ8CGnGKNiZaCOVee6BCRFEuPQrKAjqK0+yI9j96OlznmbasVvarPlPSAz/5exy
1wqffycP7Pri63/U3wgEf14I/v5z//Cu6j+IzLHzu7rUyUVxzv9DG5B0/HQyAV8ELo3QFEPxP8UB
Q/+BZw45wWZViBXs6nj9wzan/6CTFWyqwXke/hB52b+x3/hzfoAjOGYZB+XbJrKBQe+v0bcOxVGl
ihPkPAiErYje567BGkDyEJZZatxacbaxZwciGE/w32+Kf12R83/45Lgw8LMxw/OlXPc7/zHyKasS
wJhJ44wUdxlL9U7pdxJPf5dFQ7TrW7nQYBi0xuKatcnMq8vIkQP2JNTuEpZsqvUnvYTA1Jt5ceDR
AF3KkF/GpYz9JEla+cA3FgKqZoFCsnKgSEo5f05UlsxwQwAWlr2MQ6gzxHMnq7hwbTDR23JJ1Z+p
Mk6zV/famCDD0vYJK0WtA7qhGw5VHQ0RUeLclkuZvolV5zwXS/jO3D6e5idQeui3hfEuyRXaXaYJ
akI4q+GUoLyawiXVqunpUIyTbUzOPyLzf0vN+2+6ob9iQ/+1Wneqq/fP+k8i3fUP/L4OrR8E/KBA
EzU3r/2JGgvD3xId/4ZuIYj6uKG4pMh1/PMq1LUfRH+vJU40XRJuuvIl/5Do+FcodBrxE64hruC/
dxVeXbX/0b5KypisBxegikwIi0H9SyKU4YWj6QjBq1Vve+ga/nC4NXw0uTDxMn/cnhbLHzi7xfe2
h+syqPxyA9f9si7hmvXetLiHp3hUPXBHG0aQgHPG8sK+bD9gEfKzcHoB57EfA7GHL2SYe3nwZ9vt
z0990LvlttxagR2u3RH/iNtoQWlu1fJJXrbIMSwbse14a+WWp9G4g4Q48sLYHYajD2R5DiMuzTfD
H7zbgVdxO3hRAIFzk+yQZTYcJ9z6kNxqk2cux+GQJu7gPg1ucpTP6m2xQwDYG+4YqvvmaG7UDUC9
14PkF3wQyZef9W23LwL1Iw2jYNg+TZ50j/HLvX4GGgytC9BB7RiFWhqklivfja/qafAG9zby+kC5
YKcx3Kf97dOT454O139YvO5Y7PrgTffIKbndsTsCytznnNvdQ+mW7kv48BC7H7OPXOcPQXnHvODm
Ty0ZVEoh8aIdoDRBRrL8lD2H4w5PSVilvsXHtty31H3ge+VmO+ELfm/2rU/HpeDEIwXw0b2iZNwJ
H2vikb3HeXHI+Dwq7ART00s3AJHcIZ58q+Icf9t+rht512zFQc/8HA1BCxU+CX/uaNymNyDuNv12
cJWLWEc37ikZD9QLgO0BXFS/N+0LYlb3AjPGt/30GO94HzwRC3MN33wr9kyoGgFGNnX4pb1qugEq
VNxAmZR6L79tPmBkcXscvpqLgoLwZYTt7bAZNoUvPpHe0PUOVcqPTTN2bzNgaQmvkb/ws6aFdf0a
TwYngY3mZv0md53nipPB6MqPGl8N37jT6BHt694Y6AgAJTu2Isnupkp2r928S74pVmITbbJSDOMA
8MYO7+mxe13ept6dVZeRn+IFp90mNLqNsS9iX5k2rexbRyTJcXxeAeQWZ+c2c+Frbezn5pQc1ZN2
3x2nzfBoWjfSh/NBRMKX7dRjByN7Gr+Q9/k58aULnnEvk06Mz7LHCF8j0hko265se/waWmI5Q6vb
TEdrV9HyZZDvgz3mL1UAQl/rd4y7iG3DN2YVtXNZDE5G2DwM79d+2aO4EJvvUAyXPYbEmnnej/bJ
TbbLjljVhu/olg/pf2Dwcm9ujntef+vJ960vcQuoZ1ckbvIi1W7zUF1dLV7KdunbfDNP5SHZOLvI
ZufsSQEMjVDiDXZ1HEiB8UmrDu8BZeMngYWZGuUrxOy4umJErvUlgl4vvOtaTvrPyk3ee8arj2Ya
3cufWeiymXXHzbDVT6PmsdJjV/bJF+a4VZiEQ3izbLHd0St1wJLLd4edKCChs3aJHqUw969XsKw9
Ls8JgTXZ7T94XRFwRq95MbhvWN74Et1mN/Fh/mnaQfslfRCMBZxFwKTXwnbeGpsqfoYLpy4PeJCV
7XKqQt0Ll2AJxtQVu9W/NKFx+IAAfOKySQ/Zz/xs7iUOb++Vr7j5V4Q7M5BpXHwtPkrJ7bbq6018
ct6xr3YU3dyod9pN6rBXZ0/6ui474Sm32kl9tY8NrusY6uzgfsoUZp/sS7B61sZ+iVzpVB5HD4/9
h3qz0+42OF/Pybd2tm9Gj93BvbY/tzsaL0J86zLWjHzXwGx70ju+oO7cQHLc5j635eD9PdlmHER3
snufbOubfRZo3nPQuIl7XvzAwA8RfKq+6gMr+ake+ZUr+/pL9f6qcTPHlICaF1Ih4U9h8j74lWvz
O4o3B3NQbA1vDabjWQ0V71y53RNJXP2y7vkS3JQ1xq4+Dr4I7Eu9k/lPsGS5LHk807dYsvDfOJsC
ouHZ2E8+L4j/PR8VD3N1vcVP4Gg7vfLyk/ma7/RoL74Nw+WXxfcryN7rqziLJ9Cm/aHYYDl4AmvI
fZE4KE1ix/aI7R4bhpsU7vidqfveB/hGX/nq4ZF124G/iaDc8cujs0GYhywB4XkvGW50KUofh6ey
GZZwADPtmq6xgR4s0UFATxdvT/mkf8Yy5edGqAXxjbF5lU4KX4Oj+wQXMDtseFf61kYJyMxp74+Z
m+3vve23tKsGXz2YBzt8PFeri+Uzsl3j3fDyXcdz0zop53zylhuAx/4Qtj74/c31LxFIt1bjSW88
Y3n51oZFffxQvRM/7VkQHXlR9gvb+fN0lN2KYs7JTU5O+0YtoPSTQCUBRBOAv36JglvHNyYeX8Vm
SS9jvNWJa/M8LHjJqM8cWXs7bKStNm4dXxFg2uq9SdHJr6npbw2Q/xfr4P9CFjX1mjr614PjfVGP
X3/Z7/76I79HRwWHGo5+mSlQs65lrv8cHeljZzlLQx+HNCziQDb+1+hIWMq6NpfTKoVJ7Zoy/Ofo
aPxgyuR4R3ca54+/GXwCyvCX2ZEjJSnH66oYPpaBv/Qvvs6VVzCaA+9Xul3KJ+3Ks9TsDkkVKZOw
AzEXHudLPC707/5CYRYEwmvP+IXIjFNomf3Yok0YV4ZmsgyqEmiVpZ7lX5BNceVt9nEFelNCeT8D
vAPICTEuVgEo9i07Ak0F2rkopHI8XfDYIWWS7Psr33NQ2UqBqVZZI+fpY/wLBNrotUjC6RcgtNWB
BJM9cBJ37DTaAZtfONFxHWeQC78wo+kv5Gj0Cz/aFxob53ymJNDPr4TSIe7hF/a/wKU47bHI0VDJ
S68ysoSK0bYIgPZa7LXa6A7sasCgTu3kvHW5Teoj+gVKJU/jrLv5F0C1tuXlJ+fQecBE1CvvWV2n
p+xKXW2v/FXrF4pVjFcsa79UeKfQ5jBcd4oiWUHzC+NKC6/sbKyBVZ4rN0avBnNXCdbs5B+QZ02u
69ZprNFvV0jW6qq3d1o1M9e0A3q6uyw5T8VB03EN2k73UqLMvFpKbDxZMVGSvHUQpsx0ZGs2mxNG
MbanUghAAbRlO2dnDUdiOg69q3K/jYgjNYA8BSGx2hM11sO4P9RMI5rE8rBSyAigjbWNdLGil3K+
YUV3iPDMwNzxCZ1veRVVa3qtnmK+IWDEXZTjcYhe+m4n1a2sHGuSW6O9PqOsc2ig1eEM5oBiTpCV
zIVCLS040eXHKqmPNqQPz+Dk3ijtxVhKD+7tSTHExizXyzwMbHycPanPp6L/yhqG0hgma/qlo1Bm
sfxC3emx5LFfrZSRCczw8KPdNNopIxrlpGubKOlf2vzq0MvO2Og3nd7ecvkx5tiEX51q05aLp3CM
nyxIlfhsYobNSkIfmwx8SVGCdtscUcW6jUrFFlVBR4EQAs/2Xhb2LoscdnCxUB9oANLuaXiuPzO5
32kzb0FIH7OfWAW7VYIkD9FoAarSlWCcZOs+N9JmBHGTdIS8gI8EmKakF1O32O22w7eadyfTzm5g
MDWH6moGHKd+euix7IHODEHR7Wne684W2FAdU0E8tjvhHDuVmkZ9uDFpJUs14D668+wo7/JyXnTM
fjwiANdO8rOpyAGR+eeCbWrZ8TO1oAkSFeAYsxYIo6y1glQV9yb17fCU4dAgZKKTivXN1MfbaBX3
mjWFUgaePMZB2mi+BHV5ys6FaYS2w5BqxZfekTxulqioc8gKKExtHqWJHM4TLGYpO1AADWpcCqnC
+qWMOz0gHLnaGlo+BDqvRWeFXov6fpAek+JTHaKDZtEQtryo4JmY+D8tMiNyekijIuSSZfu6TZX4
EyIxL4vZFkNmheQ5vsIcYgcXeVZyPzl4KmZIGInufEiSwwKYgGdJAqjG+2awR/Cl/BYRBhBJ1z5Y
bYEGO12PGWQlLbu5LWcrjExGy9acNNeoXkwhjiM9ADYkLBrnspBueHUnOBWN1YrQKpCWxtYf+cpM
mSRPpXhDpnpmNH0Zw4JQpA+qept2xuSrGvu/Os5hdQMmnorjXLbb63saRni0gWVcMPXnZaikRn6Y
i2G+owYBrPr4akk1K9RsPC2ZedbW/Jl94qYeaVu1VGnT58POWO37cl28sZ9CHHTuul7kNN1D2gtr
+Ly1zjt57IszzVEfTsJ4paxo+1RLsX9ti4pl67g4YWuZ+3zszHAFTC33LyzZ39py3lpVmd1f/XbX
EmZipbeNlZIZPBqpfIxze9OMxcNcW2erIh7o5os1Nl7Tdvdg8+9Uadrptvif3J3HktzWuqXfpceN
G9jwGPQkM5E+y1fRTBBFB+833H76/kAp+qiSOqyjO7tNRSgoUmQiAWz3/2t9KxDdnYb9bJ1ED6Mz
nNsmO5bydVgQlH7Xt4+5qy6D9gM55vNstg/GePRHmEGt+wx9Y1NzDuMoURoSiUcGXr8ep1Okzi42
nFZjXhZpcqvS5qxS/UxK4d7iuEiG5HZu7uOaI6ejne1CIeO8yY092QPnMUafklXIWLuyQDIUuRs3
ZbudSjeoXJ1ghZmkS9x6Q2tsU/iB6Lap19AOlDTQUe0Y4Y9usg+pl+2T0Q1PZem3r4XtYJ9AdeXW
zS3LdLbwNUktHIZnayxwLDV4ruFjQdglM54d47ib0nanFrVQbu1sAM2ss0reJtI+dyF5LPpZjO3a
K6utHAqovqwAKRzfvlgnsbFTWf9lcWoi+roTVYtmRW2txXVPVdewvyjj4Kvy1p1oXEboeu6Aim5G
/WR5HAbJbxZ1vPerIkTJA3/g1VTSzFYaUYdrYFW3ZNqtAFWt3VmnI153tAo0MihrAr7EqZ/RRZqW
2syc3WeZbBspmW1xa7nFgYyhoI+cp9HKjQ/eCErWcM9amRMrW98WfQsavjKLZ0jxnzwA4Yy2r42r
4eaQX1Tbb0dIjV+yOaTmYFlIHQg9CD0v6GZra+ZIyMO2+kg2zrikct7NOIg3s7ojLhUG0arToTbB
adKqeF2zgs3mhHZNMQsmr4nTvhqhxVMGoO8ZF0NOCAo4i4hKbaRjNWs3OkdAiajL+HvUKoE2+Bwx
ko+t5vKQsjPkGXFPs4wj84uuy05DRe7bN6pNWfwbOw00ubVbf81aCsLYsxmdNppZle9nkxSLyDu1
ajo4o32Z3PaHzQqXCYXyrEFZZSVrex731bKsZnjLvVvRfqBpTO5D/awm4xRVNLJIVbyX4Z0XuR8m
8NGN728L+O3T9MUju4R8genU6HWQ2j3KmngH3PqY+tFT2lPRMoA0FAoFGIkNa7QoDfJ+jK2p/oHQ
na9Fi5mSGmDbdje9XETjDJ9KHjJs4jTQOF/5/beI5gKdxeTSef2xktFdWtsu0OEMdu0snpzI4ywe
D+ZhTJpxXRDxgon4HJnhwXRPXWLvFlc6kY3ahYhR/EtEl/m7Xgz6XdSy7JvI3kWg0m8VNl3WbjRM
TrW20oJ5d3otHE6oA19yfsxTYs0yMlmyz2a62JPLT3XEIdOfHzxkuOb82YTbAhpp5ajhPgGDl1rI
c7JPNsWUCXUX+K2bxiuJQz7nkuUABZPu7R1bfOudaG8wyWeDADTNzpb2QpKmrHb2mqLx2qVWYSfl
1i5EIGoHq+h05/d2ILWQ/m28kp7D2ly9AJmnI/5J1R8WuSWa/KS4TTTBOmXQRLW2i6o/y6pVvjiP
lVYRr9S7SMIstNWN6Ry9GOu9VXTRPjEoL6DUnge+6HxKPPdj29iPo6GHH2wOvl6c7tmZ7FsbHJTB
qd3RArDPQYRqwEK/UpTDto6+DQY4n5mdLptJIG7rZYGdzHk7ciHQf4ISAY7uOLyioFBnXT1zNgqU
SR/ca+9Rn7X3oM2czZBw1FC0h8aabZRszEudGS8D5Rwr2s3V7aCfilqiGSs3RG+uxpTc3PqLN02B
E5/d4XWqgtkHTd9RgkLSVMAdLb8T+XrIituujo+2JGEcyMlHKBPR/Tya6nsv602TywDCOio+haws
qqLAjDhGgKLEGkbOGKXCj2Yj2OmWd4hbVqScyZdkbJoD3a21Dzuexg+Y5Vm36MD2lIOl+UiQI5ui
TZk1+5GksmLScOHgGqtS+9Xtdrbm4/pfl9O89kf3W+e0m1nTn2ycEr6qgWU3sWRRzmvmN5zcYNx5
km73JRH+ejLMb7IfxvuSeiLoZVyw1naOwqPlfre8+XPTHlHsrUMSNIrhlHrxZRb2nqwK+76cemgV
p0QzvhcumxOiA6YWAXzILqf0OSjQvSKioCLjQu0NWkyu3gTY54NlK2NgoliMMX1sbMcmfUom7r9d
HOLpy5hP+zw1L2nc7tyaYkVu74b2e4TyzU7MjRN+RXl2K/EjQAkAOIqPokeaVpWnyM23TovCIy63
Ynjo3H1RPHCtPoqGdF3EeFNYRMgEuTd8csV7QfRmeUkpjfSeu7ciVA/DD5NC0kBpD47GZYj0s8c8
eGMV/Q5A1qYf2zuRVuuUJCS0HmmQx6a56YR2Pzvxq0AV2+ijiSxFZMbKBBwPtw/nhQ+ECrXDo6nw
WLukKU3252kein2Uunuwv+EBEpUkOVG79d2enYxOWmD6MXcfcmKmiUpaiwyxB1AHKr95+2riA29c
D+5Hsi6yI1GxdyGq/WBQ0B5x8kblsYTd70XlxawRu8Rgm4Uzb/kff5CKCdMBj4+5KWwgonGm34TR
CxaqDSqzxISM2TXpJVLa2pwA+jdWt4OfSXCjAQwo7cfPscdUbZTtXrHzKywKkvprBodin2J+D9pF
5Kf1bGfM8slgABccLWaIOZsRuBihS8Mxx1CFOd/HLczQkkmyT+y+2/t2RxKTnT8WRDw0Ad3KblEQ
WmtrEhtF9uAWcRZVcX/+5mYUrSuwAEdwEPJkuL25zqNK+675XhskQjtnWfO16cKdaVCh41C284nG
CBwvnjdNE51IEiEaztJwNddYrRXp6mcNB4/b5uVu6LfCQUPUT+bJVvrBQkQDFvPSW+2Hcqb/lFHh
9NDAAjNZItA0orO61yIadi6hhZt6JhIJWDIRT2tz9JFDFeoAlWN4aMzUQQW5mRLydtx9XhebsnV2
s3eWoTWsXKdfG2w9rVJ3Dkl9X3e7Pq6dYECuTOS5M/c/VHJYnl+/VV7NX0LyHRsTo01nRZsG8Evs
+6idZI5MN2kaUgmSPpQI1azQ2M/jmGLg9/U2xHVqo7NIf8ZvgDTQnZUGaJodlfL5Q0SoILLDsWXd
9lXBUSn/GeiRLdkeQN+I+ShhUJGe0IjpIuclCEQz9e5Y/4wHIYTD/xiGAgdJZE+hvqNRDtpQNk19
OxRTrRHPkotz+DN4RDJ4k9UofgaSLNkk+BnY9Vtpr+Nz6aXxOf0ZZNLJJdSErFcLt2xVce7BQivu
2Q9xxJ3VwKmSfLn4Y/ozJAXhHHkpTg3y75/XIf//bGRT/fttPfInD61NyjfN7J9/6M+KpPFftKVp
TFtU/kzoY9Qd/2hmC4NuNihvfkAPgjbzL8sszWxsIDCOkZQsYakLWOhfzWyPEEW0EBitXSwn1j+R
lFj8RW962YKKKBUQ4VjoS0x4Ufz+19eHpIy6//O/xP+WqV0aYGdoiKKGp+I9JTsfSS6nZ3i31UxR
HBk0Iv50uCV3ayea5EDIA44QI3vKUwPF6PjIforz+RQ3Z7TBLyZi0JVZzH2geV0exH4DEXAw24OT
03zOgbdvumaotnGWsh3Twu+5MWLYHcwU8TAhI5Pu/iBEj7aHX+w9v/zgRljMh8ljN9iLx8HRQR1F
TPQava0BpJhng/uL+kPZfO6rCDWWdKgUWOFTMRi3//w1/w/K7f/ZSPifVJRfNA6/KcoPr/mX1/bb
X/UcP2URfwwB02QIYNuAPArYB7QCFf4/h4D+X5aNLEM3yNEAn+/y+v1pufJ09BzUx0kVQfNEWR6p
x59DwEWnhR0L/A94BB2i3z9yjb8VNoHe4dXnzSf5HW78coVvR4DGBK+yTgcrhnvyVlQe48DVDGEi
1y5ICxOsi96WmDsarRU+FXnWhkK4H/5yw/6GJbY0Jv4yEP+4DPRhZJdYeOW9hSzx14FYcnjp/JlT
CYTJOFuH02T5h4pyX0gO7xh+TsBIg91y6/xj3zjYW/vWT+YgdTIKJoQjhbcsPa51wHSN2t6KI4QF
WUsnSp+bgW2Fa5XRO0jXK0g29H8Dw5xYZGFcN7ESV5NHmiooDU5lBl48QOY1S2QFMDpvKkevT0Nk
cKzKwvihk9D1tT51DsDTMwD8ljhFA5pHYsVwvrtx6LV/9MX+rVztKqHgj0vj2nREe2Ciualvb2ev
c+uEJszAHkWBgJhkXHKB4KnH5rAl+fI+VYl5KDuDZDJNiH2ibNCGoiff6PcP9u0E++eFEIuyuAa9
hS/89kIyzjCzaGIrsJSvZRwJw/L73Gr5HeiBcRs2HqqzUCmwj0QuvsPAvX6nlueD9hAb4QITQbz3
9rNb6MLCW/hOqBbhTJLQh4km6VN9mw3QmklgpW65qhoEDr//0n93+x2bbyssl3HlXYMYqAmS9eUh
TiqjCIWSNvkIzjl/7zsPHNsKaGaLF9sbV+3YWw9jj8197qfiHuGfX71zF8Qygv/FUlkege0aBkAI
Ck46g/zqNXWU19rK0I3AqDVJ+d3V0naD545ExUrHCbKBGFilx5aMvB6W+pS/1kIJc+3UTYTR9P/N
i//JMGfWsvgoxgziMf7japgTG1qqMOv8wGusmQrB0DVbFKnhJeqzCNIui+SnBOcmmOQ6v0mscH4e
tKR5Gmx9i8aeKrUxzPWn1pq085QmyM58Ld43SoYffn+lv763P+dFsQByULxaV9OiTFI7SqDQBNoc
L+47ndTZxpkodbbRxcjD/MbqLetxhmW8//0n//rysL3RgXtwnyyC1Z2r17ZqVDi0TZfgiNFROxj1
DH+q9+nWjFqtf0qKzvgg+lz9yPx42k+Egp1AmCbE5rryjwX/384ji+L37bvDFXh0VXiHSCfHmPt2
CPUYbqHFI5pvkoRmVQYbjaFaMa2dpZmrh7Lwy/lI7FyIvI9cqoM/NB1MHhyU/kZ6YjHbUcY7lY0G
uEGE0aYqcfZtSZFdkpFgsRBXp8/irEGTnVGJFJOExF6BybJcwrXI1ZoQgL1zh38ZEaicWWMYnUIw
S7pXkxJeM8cmMG7YWraU+6Ef+72ANr0e4xFdWIN+DS/DjPbNSL9Ow6DtPTGhUvz9VSwf8mZYchFI
NhFbA2pZfvL21jIlR4lTTf3WwEHAaVACqlwNeiouWIWey4KS+u8/8G8eJourCXqdbfOio776RJNO
cC2Ivd0SGDR+0k0ShTIq90+GnmPsbBI8HKiZp3Ojqvrs17Z+nG38zbYh3Xs4Jt86Y8pfBuVQep2N
9KWunChwB/sUi3lB4hddsYeoHSGWsZdc2ESTIZV6zf36+++xqFyv7hzfY8lbY+0VbLSuFjfawRZl
3XDYyo4Txqa1dBk4Vd99tLSoOVVisPchoYlU6KJ6X+MG3nRF5T6OXX0/Wy2GpzhCtxIazoPFskf5
yCbaITO92zAzF1ep476zHhjLnX37rAFsMectc5+D8OF6GPkSFqhsx61HYDGInBwEaTX2NJbzGdxM
bOwNBswBk3IBHGf86hOeezYqTDld1ICQwPWIozFUIJ08R94aRBBuJF1xvJ6hmj+oaqJsgQThNp3k
s4u++zC04UUz0xSGhMsSq2vDcDNRrn9nD/TrS7wMI4DWqEZAwF7PD4bEy5iWYtiGvT5jN9X6YDCH
6pad3AzRwkrfeYd//TzwBOzjkLiAKrDMq/XD7k34HiGCPGOayo+m1L6x6Ui6TdOOX7B1yuydxfNv
Po9cBI6IrAOLv+Hq89p6KKSd9eM26Wzr2cPh/11Tk3uy7Sahj97Y70y4v+4pyUdwTLD0jk7kjqFf
vSlulpK2rUfwazhMrnvTxYjaVMXjmJAQup4H90aLWXfInBkCa3QFG+G+pE1DwqW46zF+PZnS0tdS
Ts4769Kvo44r46js/RSYM7DezlcjugytS8Jp62PV3YUz4e5RGKPZyZ3+ZpKejxLbEd8lrb6VaZRd
8PtR/3cf7yFp4tTjWYz9q8mragorNkCWbxVW1Wddq8Vn28dUbBU0aCV1IPJW5DcaNvURT6b7zpe/
SgxhE8Vz4V/8ezlysXt5++0hQZZI++xx22H0pMjb+/ZTa9XNOm9mhaVVdU/+ULp3JHceEjpoh1Z3
h1tztr1snXomNcu+DlFXp7ncIQ6Jnv/h3bE5QRKUaS6haDhklu3MX+oYDrDFsdBhvDhsBfattUB1
o4r2kNE0H0fb/OqhYXogEc3clnmnP/7+03/dsoDF5h/W1MWiwxB9+/FJ11QEjtFbSik8ag9a1VfP
IwFP403aMaoAylDrWxNaQG+ly7oaMXlUtXshUFrhIe3kP976c0F4kpZcOsfkW11dUIQfUaceazFP
jIv4WmLax0YjL4TykBgs5LnXSuvw+9vwyyvKhzJG2PBTnOJloKD114dQKCsk8AyefhZ19KJTfxA/
pG2r3Vw4LsSDsfjq+qXYA9ni1yqNNO/fX8BSSXi7zpCMZ+L+ADJH3Ag34O0VTPHoGPHgOMCnTPSj
mVQqBaU1JuVhNvTm2IIMKw4zRNAY6qE5n+FyVPAJpIBgWKZNuby8YVG9M3Z/WkLerH9cl8M+njPR
8ljsq8eROLMhhdGjTwFnSoE8bwZ7TU+jhBWgg10M8LtU05oEeiyNZeUU8NKGDic/vRLnMJX6INaS
eI9579Pu9rdlNnN6MBFTuZtaxfYjxKcURwDwo3DXjQZdqzLWwAG8c3+XJ/j2e4C8o/ZBUIPwgFxe
3d+2KnJR4xzfIjHAg7ZUS5BTpc1i8B/Awa7CMrJAXJmdBF3ie9OmqkrAEW4GBTWYZznL3ZhE3a0o
+ZPrmkj3emPOuBjfudJfX0VqsLiIAPn41F+vz/9u5cg8oSW7JXUHJ0c+2wfZ6x8aI/cvuMfyvdeI
+YtdV7vZMZLt72/TL4smGxw2aJDtbapeznWOm9USM5wlZD/QXNEesjIa7pzY15ELcHigzdDc/P7z
fm6f3j4Wg8MJ1EWybgAUuVevFwWGzhExAMIYf/yXWjOnHe52tdFSSz+HpmZVhGHZ4541FYFz5OtB
NmXVwciZiFxNFjeVIinLhgh4MgtyfLHVNVpQ5lRDikh5H2O3xjs8d+yvZpp3v796Yf7yUiGJhRCp
wz5i4b9eWGO6aJreJzpJMoZ3Y7a+/yRKE+ljJKIXYLtk1k4k6KzDZJZnf7bDtQBDt6mn2qV6ZKbD
tnGyqHxnz/ozheDtTV1SSvhBziqVe2t5yn9ZUlpKJlWt0OSEbZTTBWTdm7F8hfVz4lhh9WGyYn3x
h6DDWVvG4FQB4hjnLJXpHqVNTxwXMGiOVden7cWfgZOho9Xm8TSSk42Ur00G+1wb0OXfuZ/LILy+
cHL9mGgdyh4om99eOG+CUToDDGvhTTDhG79A0ZP1DoEIrhN+KmWD2CcUpGcHaDawhaVCjJ/7riS2
l6UaGYetDQKvdUdja0Wx3d33YAHYayMOxb0h6HLHrgVx6J0L/3X2ZrUyyPAl6oW936LD/usdH2vp
AjwUaps0urXQfIR8tTOkJrkZ3Zcgo7YFwZmfrbbT7iNwC09eBSFp1KfyJpUM7H9+OcvRFBAYYC9i
nq52XNIcOHWw59867jhvSX2h9WlMybFy7O5C0hFtyi52j141+scKMeFNLlRx4ScH15ij0ztX8+vU
azLjOrgfde6Qfb2iz3mVIt2e2OEk1S43wzlb60VN2KoVh0sZwjiZUdZuJWSJc+S0/TMiacB8Vkfm
FOz4NZJgdVdZJmLMbsjf2bb/zQzECQjiqke0h88kdDUDGcAOXHBGatuGBL5eKsrXK8J5k/pOQ/1Q
YalNYveDNmtyBz9i1GENIu76nBBXn9CZLzQaQpNbiQv1M2rJoe3UzsYLUXiv4cLHxVEZJcF+tdss
ahIbgv02VwnbzIRTy3u3+m/eQyymy26S4ggTwNWX8WpUiikKoi2yQBr8sdFyDIWPOKWRtuCEOnUx
DfYRAGeeNO7JHWkazh4WCR66nIX9909+yWq5Hs9M6YJNnE34JXjdt8PC4enFPSeDbYz2+gDqqLwp
JU8DzbyuVpY0BVkSJnBVfA8w8mdJRanT7zyCgrdxM+h7KUd4QmTTuZxMIkLBq9hs4fsgKliDchlp
ZJu99uTawyKmjdPPpAZtqyiVX5JqSj/lheu8/P47/c2czxHW4NsIm+Elro8TbZrNWtY6/tZggN3G
IjMvThuBqoFs/zq4IKKjrKlhgCUzjY3Q/55E4xceRL1R3Rw/SB0hyX/jkjhg2cxwS2XsukaRVnTV
6ZWH6Gd6vKZOV58T3tcVZWW1MVCB75w87z/6rEo3zAszwr8B82QrnEDxVW7BNf2zSHUOXVSsPY+m
MacbKmTXMxBt/WbShRtu0R04H2aa+BsaRdWFPf0QgBvTnq3O/TNU6d/XPH993yj58q7RF6NzwJbi
7fuW2enQFx5nh7iJrB2FT2Mvy9zdpV0x7UQMQQpvS/UxITr5VHe682M0s9fYJjJx5ZR2tcs82V60
3EcOYpjlyTY654Y0uIwYN2ERTY4yd0fEjwi0VMsPqqzDp2ow0icWmnOnqdZ978n+LBr8dUUEC20v
A9mls0af/brqnhGAsCyJOlkPDQJPc1IOmlHaBk/ESRCUqg01an9JRyLaMAmjWSbBwT9MhexMBIsc
OVc5OnmiRwpzrF9KEGXRxiiRlwRTN+jGzaybgL50fZjaz8R3TcFAO2KnyrklAiY1rGiTlc6TncXz
xxBrEq2XMnupFsBJ1MfDugEyW260RsgaKFrO7j01G8RMIcOE8Gb2xz17N2u8y3oBhXeO3RFnG3Ti
z4T1AnpWWSKoamYh5pkOrkEwQMQClVagOEZRSeKZJSbNR1VjV4s83srBrVr6eOMaudauZ9sM77l1
BCqkaZt9b/vETLektwJez4coGk4Du5xwb6BQbzeFIbuOL6j1cB9Lkd1TyGl/JIYBM37my22KcUaW
R3tg9NaNgIGSVF1zY8VDigir7ipzXU1aN637Ee4Kgi27EesUXwZnBXPWTihzGnQyVu2gaTIcTkva
iFK8gl5drnuIjzdpMSNnC0unb/ed3QzAPxSYK9NL0bqGkWsFOgalW79D73cUhH4nQQZWySHZzMN9
HDeFHu5GKWuxM7Muf+DmMR222XKjwizC5m67GZ6dynG/FRBakAe9M9csK8jVC8l0DkaA7TpHQ/uq
ylU3TlvGTOlBQTzIMdWzcqu5LeMFgcXFVIQAEQO3xNayiB+tyswOnB/FO8f1X2ptfADRqkunxaHD
wXh/O9B1q1UogVUYzGktD3kWRscytfUg95KbqB9LKLbOo9dpCdXUqD0VE8Ss2fW1HU0RP4hQOFEH
Srrvv78516enP66KPY7nOPQmlpTAv+4C64bZv1ERGTJzMX7Ps6leT73b3g19lH+0o7za/v7zftm7
MMNxUmOBxVxBjLJzVdirsyEunXaAqgAkEPZemB1bPc4/eQOQhgSe0L0PN+1GkaF0gHeXAKSMh+WY
JRI0KZmwaVuksXpx5rZ4QLWTPtpF3Y1ENzkXveiZI5pMuZgRAJhZeifeS31nSl4u8c37xMZQOAZ7
DbgwbL+uniSCdbs2+jwMatErJ6gst/UOTd4QRUgKTk+UyhzHxxD/Q7eD1KIeG94/4sl6pfvb0Rbj
ZYoIBttlI1rijRg41K6dPKk+Ib4ewR5jCwB2mKH+Ljv9Ncoy9t1DiSFg1XhtWW0SvZYvbWmdtHDJ
IQzd0Y6PTde1Ja6BKp7u42IRBlYGwteVqt3yY+yokYlPdnW5o3gHiDuq9STdd2Mku6BKp5A0n36o
1CHy8lLe+WEIBSwtPFhsnK/9jaG3guyxNqoQH6uh+FLXRPZu09zIyCflJPHF7Zsy309dij/M8Vs2
jnDAMds5iVDWMQUJh+vfgw+jMkpj0CF5XhTt2m9MELl8ogjTfonbkiiyuo9ijlNxIYpjqcoSTOlA
W49cLdO+yT0TIbmnJ4gy0kGNr5Y+F8bWmlJiBaDSgjzonaXBhNKljA6mhTdwjRUYTQDQPQnEofFz
DD2GrqP4m5SNsztPvHEv6iQvj24ORfeStkVvwq1W8Az0MbwYBlP7rNdqudfGQ1iRqQMJ3gT3ANTd
+sqK6N3Ztt8TPACodWNOpebTb0xh/+qFuacu1jxapiy1fVgpzhJmamf2yqZQezsCr5rWpp2RXwSi
E6YFYlhc9onm33VphNErhkCGT41sVij/hAw8lfhOxgBtd36nVRKEr4Zr5gL1S7brBN4uwCCn7Pb5
lNop0ABXa4Ow1xzywuHuGFt+FzyHHVMYXvWppfJHF4z9Dft8Nz5O3qIgFW1UPiKqbopATXnXPCG7
7bs7FybXsEOMO7bBXMXatyzl7HqIbNbMYFad5QQ4TZtnLZL+sPWbssRQVRhtt6VavuR8DRZVMrS2
7Qlq0lwF+WxhUrOMLEYgUXWwAYFE+GNzh2w5F2szmctnP6W6hFecm7Bx0YC32EzSfldw0Ie/0uKY
2tVpOg7nYcgEvwnqraWqF1XhFui5l26h5uYPZIsRNWeWybyxiyEr7zoh8RylXq/la32CNYLbh1fX
GHs3upSWZWCOUVPyUJK3DnKj98LpbHSmqh81VTto6xib4yFpXbTVhhpnbTeVNmYhy+td2mPY09Kz
mt0QPxdkXL61WU858aJZHu+EMwybkYJ+8T3Df5Ss9FGPrWNRo7dbUx31mr0/5P60FkS8mMhxG9Gv
DCqdFjK/OuvXIwVZdcurh1WlGMkUJHc3b7cRbHx363gtQqpOePW+0MKGSZ1TC4c8zL2jYXVESogQ
R2bitmceJHJn7th06DNtwQh4if/YlrSR75hQhpnsJCS0m0EtrZiRLuhTPhpE/WVe122iqCcRbBCs
m5da2BnmsIitLArpNsR0OcdAVufIQnBIgE2dr3MjF/Y6sWb/seh6SxzLYrYfJeGn3+y2r5jeqgE8
sW96ZkfUMkzlfRFadNlIpiJwuWlV+8ky6txeY6Mrm2DoFvipJnLcPiyn6NslHvHxoBtp3wfj2CYv
2dh730dXN1+srC2bta3ZskC/jizghJuvAOVSjJ4dRHNZsmXuhw4YZYJ9Z2W6RfolrPRRYuyouheH
dm+7Q7wxIuqdNKU2A/Zxb0eWXRETVkiU5l3MGyPXvUXU8r0b80W3iF3YMRLJDGowdSccR36Wf02F
pxWB9DFpIHXAbn6vyxoAkRWy4yOjT4x02xbtPyiX+LNWZKh4jD5hnqjsmN0KjfVWBo3t5Pu2i1zC
gfKeoU4le/Q30SB1CenFk/d608tn1bWhXHdDJlPgCmlXB5J6gfHsm531g7trl6eCA5YRdGySXrTZ
0jAFYZU4k6vVfTfNtqPcrAYvD0wXZOqBnC/k+SqJW+chsn0t3Ni2PRq7aWLo7yZ2xAMhBFOEZ60u
7MU8XJoHXKfTQUvTvD9kfVM9dtQBMKA4ksCQCftUz0uJIXCba0swUeSrIts0rmST5ukdFthmZp2x
qaVhZhhip11RQ5KwCFtvimGqV/Ymy7QG/4/UccyFUe9BAyENd97EXWQdzdYoyqPG7nRt+0XLvS9V
LXezUVhEx9S68ZS5VZc8gm5kKe+JLWiPGBaU3JfsTdmxyf6p9vP6RPsZo03GGA1mJ4UKExfOxwE0
+7TLdB3T9lx106NrdqCguwKP4S1BHiP+LFIeF66ixRRLYKmD/7uRE6mJDY7IjczamL1fWrVIohod
ZUYqJAAcxy1G1ujE+BD3fYjUXUF2O/EeAIWv7Fw+jIMbqjW57KO3QoWXt0z6E1YkMZm1d0/vYKq2
k6j973HqcV88o6FESX0Y0Io2Woo8yljwt+D2qQ/TYE8nNQxjv/GW2QvsdsQqKNkRYAOcMdOvRsIv
j5XfU/ueRyR1m2xs5mibZh7oHMkvmft8sEAH+W0qjsSPNFilxjh/mWszT08jde/5ANc3x85lFCNx
eHSmj4nM2euQVlXah9BRqD+0xUvp9yW2DpfbepMhLkS+XJgGmx+2WKfZrTiqDanbxxuVKxskEcml
J7yritZnBGz4XNcevVmVY5KsE2+mQDZRYD6G2cRCWNIJYVeQUPACquw8IDuSAF5sSPtP0OhG/aag
bRaf+qh3vqBd82ta3saCGWrbMqUWEbXEAhqNfI2lhZHN7k0+jVO+woFMPG4wDH47rL1KdfbGUiMB
daap8nk1TM38gDVMSWL4tOkbTFP91RX5fcRo4brIusRhpikKTL2ZDzunrrJ+pVe6eR/OysCpSJUb
SR8dKHHRUh1XshNl2sUoNerlYI4Hjc/w9WKfDSAw0d5U+HUSjxT3ohnmcBXOHgF7bq9p+7TMuTe6
KKLnhOrrivpm1u9HGKjRBawFkgMSC6diLeqKeMtUomo5UJOZDlUVGfJBTWWtrVzVWN8Bc01iy55P
0+9J6HUruOGhE24hCct7y6cRFQwZ1FZEOvjKzVLFbIc7sv+wtJQqqnCSSf/IumrJDTLVotxMKGGH
famX7rBl1gBX2uaDM69d34eU4OKF9vYheYDRegFC3DeNOQK2GaF0S3uEk9MwkRMKM46U1/Paqjeh
XXvWwS1DHLaJ1mo0BD2p7fvWU/KVwqd+qZxOI1CApmW+ijzVVXcR5Npwp9dOTFtTmNjPSHkF1GPW
YHjX7H98Em+0Se1I05UUILoutndhbTlFoNEWTQ98QSd8qLC5HxCgheoCe2GMb/EU2y2yPmIEduSt
ih8UnczxONW5rq0tvdaCIbcKI3DlwlwtOr98sRJduvsyEU7BGE3M14xTR7/uNDQEGxIsVHszagAy
YO9bUbO3uqzFN9gIt9ow2CuM2n60Lgh8MsE7J6uYuKzXSBTuc+57JYZ7p3f0lWHlDTHFZcecTh+t
I3FXm9xPWWpF3l1dl2m7rcOMecir05hgoAb/50edVhngvLGMb2VfGM2JGZw6DNbN6YaoYj87mqNF
vHpJixD73dSM6TbD/2WDX1H9eE4tBuoZP3XHXrj+v5SdWZOcSJpFfxFmOJvDa0DsuUtKpfSCacWd
fXfg18+JmpeurJ6SzUObtVWVlJEEON9y77meLs+6ynS6d9g0PKmuo8JQbR9ij1v6hr22DpW5U9Hk
qWunlcmRQ6NvOjbDFFBgDNpKumblTNWuW71wy6No0Uhi0Vx5JfwmqTtA68BKyqtwaDST2V8Dufdk
a+4ckdJE8A4W4h5s75wyfXHDb6NqGn+frnbzM08xeFE0Vu05rQVeC1wZgXey7cLHV9U5UGI8BGN7
GpZUnFStKsALwKe3XVMut0zL0fBJFhnceElVvn23dQGSy2iVXdCbwhMnxp1LaHW8sjG5hhCIUTh1
mIpry8JT1oR7I1YQBcWYdb8yb2bxtZSWcR9yK3BPqbNV393F0JUupg0RSo0N1lVyubpfS0/9dm50
OTVHX9WAmZZugd9pALm0e8tKswrkyQzRofbWqTmEEhqGN3SDR1JbOlgvVT1u06XYbrpYEg37j7en
wcRktk74kU3WvrKv7D4I7mid+BtxhLs2Xwy5odCUbaxxtGLg4nQ+4OrytE8Ysjsex2bRej8qlIEY
sLLfhrTm4tpNXTGwbnTdy1hKjK+217b6YuWRMcAXyhtOI0QBEnByOUkpaa3ueJ6np8wQ8HsYK7v+
JvKh0MdWe3Z+5ewdnw2tBGG0eeX/7GojrCyxN9f+EM1eddVjVp+Yc4PumjrRsIB0bfktwnn3oBcq
b+IQemDOTW7Cj9GI1i8Jt5Z9xWDTKuyZ6A/N72BZiV0aBpH2R221WbmfoPl/nLOpnc9slNK7qg36
IM4d0cPcQgY7HITo6Gf7TJfhPsgnCeI72mR+0Bn3Q5KGNfQyCAn4qUXfR8ni8GfcwuGXrmQIJjsl
Peqnniz9OnnVDLw6a5cPzO3US981gOoITi32igoJ8rafthsBw6TdP2RtB5ux9+fy5yDUcPJWCVJ2
DQit2ElgHGviSTMszym1hZ04TjMikiacDDiS6ASJVogam11BASfv1FY74Z3ESVftMDHBAdBOxMyg
l+xE4sAx2U2dQpn66FZB1Ma8DvAl5iwf/WRhbPfioemC7zdjJ2x4XEiaBnThpNUTVVBxV3uhNd0p
aQWniDoOYuE6yYnquYr0k0VmFQEDswVfkcA489LZmoEBObzDemx4tchPbHnqfh+hRsSYkVnRiBt6
6dzHtlh9kBITwVa2BcDmxBNDYA860H2KnJyXAEXLdo6cwmeCDpEX2E+q+uyTyjrKAafMyOKsSZdR
pAeuiU3ylRf36w2cS3ktmouneoIeehQkHE8s8k6hXLaQsTBTIEyqs/cwNBvhFrlGmRQ3ubuZgzcA
JrdXZX8zowyteKLSuaA8ss1lXRpsxgwd9N1tLAXIw2ix7rvQKYOXaGXCXwqSRA91C0U38WU7jFef
pIjmiG01ZSO1ZV6TeEqYayqDrd97zSTKg6rL29gXGWUgMb/MRsb8h6G9Q++nYaXCg5owODN7Boea
rx3EvrWIyqvfRjZz8qiemDiTxPzcD6kVHrBF++feyJ4gwTSdv6qNAcOhY+O/JhOrgO5RNVHZfIy6
yYoe3FJGGjFLLhm2I8DmNRmaL31U87aiyKJsqFn6JjXeYRqbrCSRZSIHsn4KLSrmc5/XqXOWK/R4
8PU175RODKo7LdvtzLTKrqkpP2iYz2Ex+b3aAfKxX8mNvkVVGkofcENtux3avBCGzLoi/ZbnIefg
UtFPsXNAeZ9YYZp/4CUTBCd2z8504rYCElsKxmZXy9cuMQJAjb4rqw5ScDZpDkq1a5f8URCRUCbV
tokflWAqH5c2JtFn4gG12td+vdSnvAT0QIA5lMWNtEmaxGEsL7lHSvxOsDghE2cTy5s2IF7ipVkG
3oNlhnQgUtytMcixKDY104NkCtG/JFpiD94CBbKZM8nvd8vQcTY0Pnwi4BFkAB56RHK8m/xlGh9G
ouQiwsmpu4zTWBrWxmzgWYQq7M6ypx1+rEu7eF2Iwv3mzgWUVafLFdSHPAjnuCSbtDvPg3agBw5G
vbGbGuPRDWZ+PM7Gj1tdkkVk03UvFzqdiQ1eM6X7eiG1O2FSpS46amcr0ZNyQbB3uNB3MhOKaGc7
z++x6qSEwvWyvbOrnsY97ebWu/i8OL6MbEw1hHzjfY+Y+JEul6d1e++RWo8Or9XZSrIVLf4OQA0Q
i5Xx5HKNosXbntuCuJiDrPGpxAMT+TcD45tAyyYCgyOsYJZf3KGv3sSq2EjWPKMeOIocpmk6rpM5
i6xp7smMr8LXfnRylB6BAsZbFy1mfkpZshXmgVlgEGQzEFFEouVxmFu8L8vQlL9mGUi8UV6Y/6ax
b+pj25KY8eAvKzvYGlfxd6K87R5duwgfVMRfS7BR5IRHOHJ8Hp2pIgWX71vPSAC9/sjoSO/ZUKdU
bUtp7Hux2eGa8KVQiLvScp9rhj2C8jiLfiGGm5x9ZqrcPuXQ5fDVA+R6Uq0PWmNhYlzSGZqJgneb
QI5t9Xztq81h3iWV4oVGkOuIcXvtzM7iN1rjqSk0HTdEPblj9U1YeKll9QulzXYOy0l8ZziIjqVM
Qzxo9iYSi4aL1PhmqN/WrSgc2qZVp0+bap0veb8ECujjgFBtmQariKcUnAkdPuYOii1rGC7KHjyd
tMHwm1m3kc+Rq0Hp+KGx+heXt1Ow79GH1Id+k7hYhSFeNWEoQZCLPW1Oeat1CfWIrLBS925tlj4x
ZZ/BkdS0ODu+a3P2U15giWzCFoH5uFG+LXTrH4aVgcYlHLulurRA1O9Ht9EfjEtCLPzJFeKV20Qr
WY6Wc+ydPiwSqUNKzNXH+3/ntPOSJgAeaCNpa9RTRhiXA9Edrs+OOYa8xz2suwv76WA4KNeuDaGV
vewfbLn68AOmdaanEV0xfpusAsjFGpr+2Cik4mVrW1+rAPoWikuTHSkR65GRSNveI05dQeCiS80p
GazVP0RzDpZnKMu+49EfZ+82tACnwnRv848demv5SKQbNpxxa1YCyOSyBp8ZYraQGFwSY5NCV113
4jcmDgFAiTPsU4xW86UrLd/6kKeuvV1GR0wwFcoiiM7QrXLot6GdMoPQA0Gwepj74uAbA5875UTb
rnNNjeq2/kypjVW1o5SoJudorY0DLhEefuk8tmTKnyksR8apm9M/GsomcTKVI1Gwi4giHPJCOHzt
BqQzD3BYTHlZ/KZ984pcfkcO7JDmWY8KGkDZgaJz++x5Jn/FkPNhkwOk+yInhTIoyOkdMteP+56X
OjiNFvXWSvgLDIyqnlagxEPzebMD3k0mI1guGfyGZIss2PgNOda8IvEYnH2Jti78LOvlppFPGUEl
FR3hyshyWPcF5fD3pqjUd7uZsq/pnA/rKbRMigiHGKWfzPims2cmIQ+9nQLLaKIO1pYigPMDfiEI
DFR8gY4N3wwzX+WEiCcy0IqMQu0h9jq/Pzu5kJ+7wt5+Frof+/PQ+g1M8qKy8wPPcxscM82IPBGE
sAJ4Kgojr010G38yGTbqXizO3ADISVV4rOfe/sWU1UvfZJc3wVeWt2t6R/voQcbLxSQORV3U4UuL
KAlG3CKX+VfgrETZwJOIgBQbD+Vqzp3oPm0dRUlcuCQIJFRzg0fKoCzvh2JmAch+uPjWRAq9kb+q
OikXTx5LbWAQqc3tyZFCxnLkYvBjOpHS4zt+zyyhbyMcCnm6DgCM+XLKByUD0xw2ltJf5wVrBQE/
jb7hOudCXqklpyTgnbPvvVrD32PQZnDTd2kanHw1Vz9bZ/BhX3ttPf6E7zSh8DFwQXZbn802EFyb
xh7WJRgQ5gBFdK+YXD2nNcwHlmQIPsgyiebPXtdpYhEMrrrTQq1FBFTJG8EwavO+V9ywBNqIqd3b
bl6eohyg6kVPI/t99xa3xmwXMB7RU71d/l78LS9igz4TuLNfB9s116TObTEDci9FrdSbk27YlpHk
M7Q/aafzNVmFY5G1tNJQtdY0lIlGrmh/qDfunocNl1/OQxy1J609GdzVvYtmaemY2MeyLEho8gg4
cxJVr90LITk8sFWtGaRq1UIaa0YCppNcp04OJ4vQOdJUCm7hNHTB1ViaC7AT6WywxSKXhpVXde4F
DB1sRE0WHpHHbOcTf81d95hXNsJTG9kkmU0N+2+il3i63ky/AYLyK9hYn1jANY/IRUZ/p6Z+LK7T
3Lp2XCHo1kdSk6NHfGNBSmB34FgxhMV+2vMPhl2ObfhHiJcJtNy2kCsnOuuz6Ti4dm21FSbhjE5T
+i6HQ43hso1BD0nHS6ZYOu8YBrhnqzR+E+McdQNo8m72oMmoyg8zsV/myFXidbOmooasFmK24wEj
oZwZd9YO53Re5ikmCZBJJ5kcCF0MmUFofz3AJQnDQytnT4QmPiELp5mSLegZzs1i6aq497Wm1SAo
8Bm7o6gOrrXN8tsiguFjx9H3Buhn0nsshAQcCj2698rxmyEuw2V7XeHoiQuCYFWwU4D7gBTWtWGh
t1IN53BqCUEAGxgKgoehdjJn4Fq1arw9TmMxw5R2IAgeq6oMj4NiNRfbZV9GxxEhM/0UuXFQN4d0
eR3I7/wBqcqwUGVrKWM3JerZIDDu45ouL2N5Lfs8cU3oXWcCyFjFWgzMdhnWbAo5OSggNKqevCvV
Kka7YfaDX7RC3RKP4dr4dBylCS84sNCQpE3Owk3OEO8pZTK0MIuY8j1rpfA2F3XEYwnYdY2Rb3JQ
6kChMmDK3N/biLftfWsExLAyIrlblektKYj/5JlIw7mMZVPC3jdNSRCD1EDPfLK6fi2FByF3nkur
vFC5lcwt8OMfCk7i6VBXKsxP1cwAh9Eae9REbcbUj0raCJUafs/gKNGwggcrWQKyRND9HftDBoX1
mjq/84wwKxrvcvE/lL2bkukQjOgXQN1uJ6En1umwbRhgx721pnYS0LRCdlxDJjEiKF16KrAF+25a
uOLV4qeXYWntbD90gf0VXsiNQLaaZT79v7UcN5LJzf4B6Rmz5zuDQlbY9GxiivZNylBpYKiSjLM/
XWxLzxgIm+xnZqcLq2ohB6BYgSDWNKDdnjb3sgZhulNmcy7TtgWnounLuJ5H9anlmaWAz7Ivwi79
PdnZEfETpHx++vdP/164zcsGlx0f3HdcNCnBOxVHWa1lMLMuOTT4P4ELOfqspIzY68DkK4eSLUot
FwanbO/+oEiS70X4mHFvUkvfE6yH+f/vfjZbqi30imY7zL4zPE4+GrV09ATU+jKy4YfxxlqQh7P+
zo8AHQkf64NgDY6VNK57wN0Aw0E7VQDIrq1tH6l7yGyfLhuNnBkKj2OHIltfedFlz4OpzMdcOmZ7
EDoPCRHKclNQxLcomBeRTikLjQB0XyWZ0RHF1s79Qc1wJHcO2x82LGxp/H2fLlX7kJWECGrI15i0
O0BQizWjD1+70XzSuLPduN7Gny56ppiJbv0ZFez0xKaj39shMY7oWmbIe9kwSvjbaEtBwSmbS82X
FOhnSpStIxEiDcLEHlnDQdx18m8bFEKSTym2rfqNqTPW8MHzLRkrvyl+VrBznzOxuvbTBKSKVTh6
uvlFZf28HYWH7ooTOm2++gtMp3hojPUV6QrycjtT3sQs2zMNU1ayOE/aLVJxqOau+5IHQC3+JLn/
h3Do9rWDPHduhIhbcM7fxVYew17G7xCDdQn9kjM23BX4kc4Ol3/vjqVIjNzm731UfJmDDr5zWslD
nW33AJHZN1fe/Gg0n/nfH4R/yINvdyNAIigAHmwRRPh//1iKmYnD7HA5oEJpH3iZ2a+Ryscj7L3t
Q8Pu/thxN8Cni/qMzLrUffUDA8ER1W7sOGoudo6p3D/o5W4667+JrMDRCMk1ciRaHNgif/9Qo9NC
/calT4BBm136qJlunUKXn4EYbztD03n2kdz8yYZwe/L+/mN9vHwB8jTssCREvtMKBnKkcIL1dhha
ptq6H6g8C69/QEyPngTDMys0uucPFlz4S+fNn/lr6scyrLdTFkj7AEwuevILm2TBvqBW+vev6r99
OvgenLUBznr7/Q0kUEMXrEHFgRP20RT1QJRdUXX3rVNO8x+U8P+wWVLteQE6N0wG3BlIPv7+DSi2
zMqdMg5ta/S+T0PnEX8BgXM/zrb+6azUap1unL32WtJHGpuROJG1rKfTbf///bXlLU4qZN7v2aRL
vfPYjDCwjGcrglG0GV8KWnfGTTqKyLQGgPrvP+ufr4XQQQkpbHSauI/fH80MJyfkFWo7uLKlMZfo
Q4FmuiwFG58Wa2Dd+zaFdPwTxcAffvY/xJhI9KPbFUcZiXVfvjsfhiVMWTtxz0/aUy+mYgMQOnPl
7mB7kdrkS0v94YZynPf3O2Z6RtoOnitsD/b7x0xMCrxvK8iQmvKSbxDCEaTQ2W72o1tR07vE9J6h
+tkz6r+C3OaxFs2RARYtPi2Rfa5Dj4qktqdbcI5dj/6TbRWE5QiLtFNwzv7EXcMqAK4ZtSJp3SUt
nyYNYbigIyutP9lJ3l9DPwJiIkkzuzFouGneCVrHYuEu6hQNPFrn7/Q7xHPV2BY/cvzX1y7zzZcu
7JBZVitnWiUJB/ALUpPIhcAhy+vX300u+MGhy+z7abLcrwtRf/9L8Ps/Vf//7UPeCg8Mi/wPsfff
Hy1e9UtVsec+Tk0jxWEt9bR+shtLQpYcFzFccL9N47d/v7P/8UBzabhFAdwh5HZCjO1//6nol+ze
A/lzbJupOzP5aanMPP+FGi3db2zM790gnU/9yvZkZ+pbw2ikm53YRv/J7/eXO/k/z9nAdiFZcb7c
fKP4f95VQETa6sZm/3RMhY2+rkEeeG2Gwbn3i2yTd23gVPq60fMVDzwRqThiwcvluad3wkws2WLs
ImzxboKVMZrvULyyxEBE1ovr3ApGN2s58E/sfuAYt4rBf2DBAuM9cMOhOxuH42zXZMpWJ4dIxbtI
o+AAgDwwNm4XR/f3FSoHeSk8zrlLDkk1vfM3BmzJYJjv7DbPAEjQTOYc9gwuyHAa0A1mrqHHukN9
P7z5sGTWLxmY9fyx6WsGusuwbtd21lFwdb3ecx+cESWT9nM7uMu41crYmxSGvMaaaIzR4wafJCbv
NDFR5ZsntG1qiRlfYo3occIe/3B7vD8KAl639s2xgaefkvj9KbuWY828kURgnAd2CmQgAgzI3BOf
WWZLkFZuh/kv7nw7nHE+KddCEViGJo5SPZVXewkNop/O7uc/lALv33qcww4BM0F0Y0Ggn39Xn+Dz
tKGvZetxK0eVjGPW4kwteFqzm1X1DwcIL9J3RyL0DcwoEEZobag/5Lv3XrPmVjUEY3ZEuia7mwJM
NI9p0xW/K9dq172LKwItV4487HmKBvMaTaEOLxMDwuxxnXGkHIsp8+2vWTjRbxNCK91n5m/qgVBP
EMTESc/etUCUJL40oN6Xj53SHeHSlMnLvm2H3t77ITuOxDc25f6wAkO6Txvm7ThZ/rrgDRSwh81O
szmeuPpkyy8mK49pYSwn44/5hXiddLasp2Hwyu2TFOi/yXcBmwnVNPXFKSpI/fAsPG3JbT/6Fok0
/DU2KVOUTEhIdhlTOQq7elytPaC26qtTZeJoiyANbpG8yHBxaaU2WHGMSzjtQZpQ+7vDIxru3md/
Tm11ZCNWqWQgOgccOV0BoeeuNaefBrb2x4C5exmTO9H8WFx7rg+IkHqCpVRLyHfv4EjpOmv63TaE
DrdbZMofvDWY+FSRO1VvrGmcLh6VFh/XRedpTDnk9p/bws/OGe1TBTHXn1/cpg14raVpc+Oqp8tP
l5OVI77BIw+DfJo+hm4dmbNhe+gmrKmHt9vLKtp1SEwVCQKGKK3GU2G5C8LS/S1Kx2YUq8f1Fxk8
3ge3LHr5syhC9OiW6gJI11OaFjnWbpMRXjWInCUEN8sdcOayiOvBLERhhZhL9+htyg4FVjodPFmR
FV/1C3NFlj90MWh/Jpi+obbBpxVVARDXbbqGT+HbpOOVXHEMLGGeHQMa1i22xVR/CRfmwDsJi5N5
VtCmX3lBbs2tbFNWfmwW6e+dHO3NKVvy1XnFPYvl2NnG+eKJXp/lbG3hHmEfaHpUuWz41ZS34akE
d1QlvgqHX0s+s3esREYf2YFzsHYo4Ng7oFwbzbXjBaQOCxxskk3of5sTcwlZX9XUZlcCytfuwoxd
4sjSUpE14Sr9fczrnMDtzACBE0JXVVz0glR5OiO5xZzZfA2q9j20xPNaOwnry+zJ0ajfmev4JVl6
RKIPewuQdBu7wVB9sNE6+ztRL/oazoWHf4Co7F9b7jDox5oSkv3SpOtjxR8nPpBjNXxkRo4SBt70
E+kc/Te6/yC6TaZW7oBq+O4Vm+8cKKPodSSW87j1vKWMV69qJQtiRRQb0IgoduqK8smo1Mn2eU+g
QCAKUexJUkdvZ1X1xyjI13ONjuAnopLuHBQhWYWYKArv0LoAU861yzcIwaREdIlRJmwTiz52i2Hy
r8TQtYV7px0/4i091yiBR39okepgkKX4Bq5wma1OvTKOnfr7bGyXF1uUEqhl1Yo7NJ0WVPZRdvUd
g0uAkXKTMn0xzqaiaz4PuZ8gbeEmDfvN+VILm4naoHEQ7hiocblrdIuYykRmL0lPGQumvlgWlleg
6np23mnxZJWlWk/rwmgLJVvuQH/PmHTg4cGosCv9dORq+NstXCnKOIWim55Hpt5wV7d6NXuwl9pl
Em3VBDG23ZvHkEzums33X/S8BD2RlFlz3W72+Z1NieAmskA8suuWwnw2yAGaSxgSHVfjBXirqEnr
eF2tekvqNs+W85yHJelCvr0QaLJ5WbyxlKlifFs5UCfCnHkqGAmY1gEuI2r9pSxwvJyiqiOd4C8P
TRplpLs45da+ZjnCQKhtgNTjmm0i4Y1IzIBbc4t9MlrrjIVQmn9uejhDAM/8pdxvSH/IpSXPZi+r
osNiR+pteqhVrjfklk6+Po9e1Ud7Qh28p7rNWHHUpCi/DGngO0lv1zd9yIZYOr7tcsZdBZVGM793
vB9tQd2+n6tNtmfhjdubCYh9IgCMO1WD8wo+A4ov0JugWcoTRvjYEp2R2Ew1Gxb4zdquGVmernNY
U0ahJJRE/t7iHzSxbCWKXGX73Y9A+dRIS6MhfaCal8+mWDh+ajWmX6uKXX08wSji+AkjlI6j8TGZ
rPn2aQPtVe0Wr3c+ULfVeRzMTCLOoMJugnZCuHS8+eRqQDYm0t3dHMvZLbZHcpFybFle2TUtr/nC
tpRzfFnUi58Nxc/ebOK5tJtOnYIaBCcH1i2oKVtS4X8W7FUIb+zBBF0AMFgYK4OM1xHbtc+iqLHp
zwj6mj2rziCxV1Y9WSmW9nPfKmdO+rBGls4xxbbZA0oI4GMlHP6pq+3sYEUol+JtIzrotI6USjuU
3MI+WK1b0ZyyBXCO5YzPz7hLGByUN6rgkDci7GI1OM0vLG+kTUzA1wXiVzQRyG3KIESTKPd4mC6w
6pcRe+WENWxz9HKbYTfdj5AlrM3I1/krNHjx5WkOgMh/bIfQXRBcT7N4WpwtDD6lAbceMbxUETks
J2Zb0Zx2O+kjwEjyPM1enBw3DxbweTn2VA9Eb454tXYRqjauyMjoU7bTlj2V7P0eogEBEJGo1fTV
XQuLGJUis2Z50JwS/BkjIiB4mVXue7lgDrUXxx54m3Z9ep61VeqrqjzxSZg1qs6M7TGAMa4ffxQI
tWrMF11qP4d25e3lBNknQYykiFLl3UlmZ9t9Hn1NQpeqUbMdhFTYPdYQEhYC1+Jm8Ygqlmdllr0U
nMo/EH/nmovoesHRDJg40O/W+rDqZXolTTr94YuNhCxy3Ja9Kqr2W0GjuB06XTW/ZBai8ut5Miui
sxBg4VloqolAupog28gtmIUZo6WN2oN3F0YMf9ziGWfntDOmW66SlodtsNhmc7KsHi7PSPNLNwzR
68Ep4fV8gtebsru1lk4exqkJPoxFXmWHANr8sisDd+DP21H5SW6rIXM2j7a7uSkAdEIDqs8lMYcp
D97EtzbWALi7xg/u2hSYZGyHOB4O6eZhmlx0iNcvXBy0z1Y+5rB523HdnnHztVAHB+LsiCdZvIrM
4mplzx5EBLcISIo/lz7rbtlureMd86WQPff5wFB/syXizjHkPoiy9oOocofwVZSPn+Z2LTcqRt+L
K+c2IVI8ZzrO1pZ1eJWPi7X3GJ3Vuy3qlu7AncITlLm0fFWxrfMd65zuG4QrrAdisWf/0WKpTDKt
XsXDhqKOo2cT7ZLUxPKpu3qsJ+JNyy396s+Z/6vjOCEo2+R+c63X2XnCDceCB/fzWARXqyZDMMlb
EgAvIWR5mRQVh/UdYIy2vTFO83bP+0B7e8cIj1ABFEEhwrl52Ucjh9a9xQ7+fnHn0YNgrP3gg9dk
Fo4fBc3zEtZ8ScmtlUZGosKZVHAbZdnByXv/jip5W5OosMnTcfMmfLOyRdkcTkggdjVkmPCkskJh
AV71ZlFuQAParxby3nonWddEDyqlj0iEI24RrqbotsfCD5aG1A+yLPdU1eN2okBPhylRzYTxH/aD
SHIHdcMewSQpB/NSUihmpF7lby0SEv9Qzk0neG1ZFqEhjjfew5S2qkvFQPPbZk8OY+Cp0z/SgO86
xl4zjXeNQCd77Sq3DB5hHgXz78FP53lfoOOfz3W+ec9Wrj3/SEU1cOqjcCMmckX7ccvh8qIvQnn1
aVGa7A3+Fg+T0wD15kkPKmQFMTu1vZcMLap9blnY2zw/H7M77WVR/lIGhqy8gNNrPpuwzNRHiRvz
5ods3Wyvi9wmK2hDT3JfgYstD9hDMvMm5qylHScokBiWlKXUnSxVOh9Z4jXZSwkfG39AN7tiYukT
DMTTBlWaIzFcypDVrBL4LtFiCqr+DpUKSn7LPAFoJcgTN27znI0DOnYJ8M7ErmF3Rd4V89LPnvKa
Z9SPmN03hTSA8lJXb/aaaQLS/r1f/+cMiUofHYsIZeBGYDT+Ps0hdsVHHpBNR6RqzQMUiK8tDj6I
/Auu+1Yvf6Lz3gZn/zmxAR3CngCQSAixA+TWu8l4RPNdkn80HXNyOF8HVxOrWlj5i1HjdGBbkU5x
VJs3QDPTPfXun4zj/+3HMwCALsboiEnlu193CgMmzD1bCVsb5EtTY8G4GDyv/2Q8NbxGYsh+l2OD
cqrRw53lWr///XK///m3jQ3zEdTcXAjms7fpyX8Aqhifrn2PW+rIuKYJd1i4mMJQj52RP417MB7d
fgub+abGQ1RPbdkl//4B3o8lblMQ9jMUO4KptOO9uwAt1YQN5X2FF4acHM11Rpp3a3+O+NUJCJrm
Lz7v4j9M3v+B8779VEZB8MIC1pWU+X//tTO8eU6fKljzVvHKxkZfZlOPsYNWVSd2jsshy8Pwmgvo
GiW67xfYEtUf5j//uPRg8Py/6AkwjB03uv37/7j0YWhwC/PNHBVlaHPxA6huV9tMs4khIHbbtQMd
Vb+ozut/VlFmP8JUGYfDv1/+vwbH/3n/U1RBNYFdwB42YEj27koAZqkbIdCJrwbsMZPTuf9u963Z
fvZ+Z+YXVCuOjHumKf7NIzf+dijE9YHIyGy8H/NBlPelZxzrqaijZvhtxrbEBKwDmV09e+mmY7BG
Ofu1aIQAM7dbuU/TVi6c3Qo5kqcCzlurJ+mj6FDFxNYoSvu6LSF62qVTjTm0nh2kpxyYVfUJ+4XX
vKETD52HMJ8wXvgqncjC6dGy7cgN7bdTKSfjxUXAEOQwNZFXYiHHcbhbLLJ/DIZhv/nM3n0V+2ly
qp9YR+1xZ3rUg3ELOOwj03cCfj2oKeW1qJbU/8OQ/B97SSnYKwOQ8V3YOL50311xGw3tKguDswys
c7IgjDmkTbglfufo1xwdyJ1fNsuFdKBm11BcP0KT949Fe1udT6uOG7ttTv9+F4h/3Abswdi/hZAv
JUM2yG9/vxlHwswyCw7dIRpCOE8Gp5l1GetcWK/jWsEFCEk5xYRUul2cuWRK7idJYfTQMy7jEalh
hb4uJFT0Z1Rtq31EvCNIBZyZefzEWz28htjms9OaMi/am9rqvkhiHhB7Lov/1k5+GFC6yu6zNfRl
fllyBMAloNzukFX2lp48B2vBbuocSLCLU6PNgJOB4KVKV0rDjKnfvtRpi2xwKmZ5xa5h6gvDD997
Nm6+tIfSgy77IRyDrDtTdY4225tGeQeM7sbajVYe3hXwD0ln5xH57HRbX6Lz7ZaeWfmUki0oJPEY
6+hNNLoAPPpDQ8ITbi+scHTIM5OnWIyjj+RCOGP+tFKnygvdD/tuwNNbvl/J+ZweA6evGSDWXf/i
5a3N+xR1znoOAAEFr5OAm5VZuYt2CnlG8Cnji3o1c+N+Gyx/aq/DwvRlrxS8NhSwTqoO9cZ2BYH0
gCxXkca8HQjqzvSDGXtDfzxs4Udv9lZC7dtsexl4sOq4ASISJDmlgSI68n+oO7PlupFr2/6Kw++o
ix7IiGM/ANgNe4o99YIgKQo9kEj0+Po7UOWwi9QN6dQ5T7fCUZaKIqG9N5C5cq05x9RoqnlONWUc
5way5WhcCY74HbMwxoRivHTGXJDNLRQNc/iQasensMYRHsOl2HeOP7zIMrHJ6QC5cjobCZrYIc27
/TCTVhtSxPES0iF1ETBN8DrRB9ikqsaVoe06sPLZ1ZiDuDlt9Irb3EFPNJLCKZvpDd4p4v2AGwA2
M7TVHjQPczDNOk8UUVnwiDqNayVueUC+6i/Xsuh0GWSa1z1xIqMORvmCEK4rzHS+SjrRujfk/pWn
aJkMhOO+W6bYdrLhgOapMfaxURCYWWuz4ZzhBORFZ0DiskuABvETVncY6KLwbQWSARpVpYz43U57
/FDlMqEXm6A2nnbl7HWni6ZQMmluPT1URTd4AY1gffjFJva5UgJwSNnrbOE3W3iK9UlKAPFc6mm2
JtC1gOMls1BfVkXKC9XMelJzo/3FMe52PcqEDerF52F4n/YratFhGE2uZ1WadQu/+A2OD7JTBCev
qaOm15+vST/McLkeqGxfEByBbAEG68clydOELIHE4IbzHHwznpqv0kTsFT7I57yCLAPUaizPBjES
4ZZNthH0wpwPjNr9Z9NNXgpPrzkfu3Y0rR6IWdjRpEXV8ZTFkUAoF1IONeeFHOvzFFs0ftPMfvz5
a/g8dd9eAq/ANH0mL4avf1pVOZ7F6VBA3UtmsC+YDYy9hy8qcr2VlmtiAkTT6QKeD7gSDj+/tLmN
Pf+8sSPHIZiB1CMG/wIW26dhbNMMyCKH2N3XGY4b1IsFgNxuqnGQxboziEuOXOZt5nbmuu/cBKWH
NuXr09y3zhCZvQ84mJIRsFPHCRufnjWQm+yzFZxC31rf3NKNvyaILfpbxKy4rzH3iHTvOwNK5qQ1
tAuZeQJoDs2nMfj5a/vhzmcCwDuLZIQFyLA+1yxaPcZJ3YwSb/KSRy7Nnu9JDs2VpDuyIzVDy39R
pFqfWVtb9suGsEeCRrlIwfzxXkwgDQIfStrDtOi0vOOEsBl/qGDU4btkG7DVlJ159CKqg5kol3RZ
qiorwv5jDTu9z4oltBsddwlsDsFQx1XVQ92Vdo/8IMMxwGEMF7KXWjiMVibVD1o1zPeJ2WbJCToi
OvUZccYlR2L9iJev4sBKhNpJgYDjTXI03E3b6Ji1t3v4/a3+Px9m+t0//4vfvzWSXKgk7T/99p9X
8r2+7dX7e3/xIv9r+9Z//9F/fvwt3/mvnxy99C8ffsM0gOnRl+FdLTfv3VD2v18zeW+2P/nf/eLf
3n//KXeLfP/H39+aoe63n5ZkTf0hNmw7xP07UWf7+f/6vsuXiu+7L9RLVr//8B1/BI3Z+m/bZ63z
UXM2AkDOsjO9d/0//m6avxlbdcRKBCPZBtj376Axx/yNr6CuQcXNF5GO/jtozCZojFuVNWortElW
EH8pa+/DQ+1tWC6OSYQxI5Jib/y8BlcpUjFzUBOzM1OcIki2T+Gk/ypV5ePS8a+rII3iJQKWY3b0
8W73MulXmaTbrYFL1jDfFP1xhmnyixX+4+q4XWZ7ej1/Cy6DY+9/WuB7p0Lv66Yjy2EzkKSrk2db
JdqR1mJ2Cte8u9fgQp01hZH/Uhy4Fdn/WR3/uDZrCKN35DQ6NrKPL7GeZNNOZj0y/muM+CueSn9l
Q2l9OrQLbSF1XjGVg5BkOuXMLFkkD72hjOfarNo4IqYFlx4Qo3IOE81jLFYpHahgNejGnP1itfvx
00DNycmMi3BI/2G1A6swMgzSx8hIrf7GXI08OXH1pbR+IRLcTtof3xKH0ybnEj5xsmw/77cMIP1p
ctc5AlzS0ze3zNm5Ipy0nS584FoKvNgAn/MpFWSEuH/1RfoOmkjyXbb/oRTblvw/HYYH4t0MIlz9
yOs00rPTxTuzWlruf3rQr/94MX8DXXXdYAQjfPKHT91nKEC0w9Zw4UEWn67SWqTfJji9IwLEOsSo
Ptp3x5IPmASefn6l7Sd9eDO3Hd/FnmJSmJk/6O2cRciKbcSIgFzNOOPcGBfviISeGGztrCwclL8/
v+IPtwlLFfeytXVS0B9/zvbIhgFDjZsjr1hsOrDu1kZwG+0Xp9cfbpLfr4LEnLoG7crvwPM/fU4O
E2uCMbiKpcv4JofSsi+9TI9IU7fYqdoHCwbF9c9f2a+u+WmdAJZoL/bKNU2/xSJaQeEyiCCWles+
9n6BjjDxvNO/ek2WJF4rAk3cvtRPH+9HTGyK8ww8AtPX4tMxX/trw1rn00Jr7DJAP1H0G2Fviv9S
Uc+6RB/QdgFJErcHT/PzmpjUk0YUAuZ/JgrlzYi7+4WJgBuw/HpDMGLd+QV1+4dHghWQfwyL3EoK
1c+g3gbIUVe2jhORyCCvDCFbGRH7kTPa9XPt5Ofv6gZm/vhg0Gml2ceFSINDme18PrXAqqL70RYj
88oYEhBCxrw+lbnWr495r6DIJbxI+Mm4c+uD2Zc4d00YQSUaRlccHUO1xstczkQ2YvgrRnUKgs1P
mCx6i7aHwNt6IQRYSb9nlkA/6CYQXGAoJ3Z39bhx/ljWKJUI6pyt4zCAC2fQhZqDMfWQqbACGCqv
FLHS9hlBQUZ9Oq2pZT36BBa1UKPKsFutE4QnwthZEOfYt1Cym8c8FXP/amftXDLFI+T5fGrc1j1y
7BPAWd1YezNUNekRIgD51DBed05cSI8oCRxOqYGDLq7GiE3URZjojWNEy0jMRzAqMR6yUhEoGldM
fgJCxIfiItcFEEqIcol5SDQnvyYPACnU6pn+eE06S2rt8VDJJ6AGmrbP19yReyp72z+3PTSKQak2
vYjBvPbK123DOrqJ3j1Ax/U9Sv0EcFfg1QzO31gd7dneSTNBMUjcfNfy1srJLCaiN1fPvu/1Gcy+
bBbopCYNI5gweELNnU4uMUIESriHZa7q5CDKwjQCaA/QMBKTwfvZyrn2aM5IBHd24SFbXXH7fRES
pf6BODvxNfa9fpCM8MfWpTM6KQ9CWjn7xu3EdmF8sVs88zSOQWUeADYhpw40bO3JThNFP8FLEKsJ
En4ctfMpnXGjaBoaojuvgeCB+iKBvsc2Aeq46XsX85gByC1APOAW16bR1VBFWmQLIYYdfh0rZpnR
wEl/3m1xXY95rtF0idH/nHUdnztZKqsmu/MY8+Id4RINjpAcjhMTu7F98GNl6mhf+kyEM8Pt4tJh
Rrfs0QjGcJTZAAOBFR2AcS/dW0Vzeg5iJrPNGes6xUYlBf2HWnVmFbqqdl4UTqsmbJmd0xWRgNGe
2r6332Nc8UtYQWTY5PRllYUmmUbkLuRz+4AfVrszTWQle8tiGgm/Z9MSMPkwUGYmObMlpKlTvo1A
tO/c+cgX3AaUQWB1cfwASLAF++fiUKTZOmPfW6FytFEWJyQarM6UhvPYyy/1YDD/BncWt2CxPRRQ
aD8G6+DBr3xsylrxQwoNlUlCsBGMCzSGr1aC0ugyy5sN2WW6ixfOfkE+TT5gEAnWNfWmcJpi45vQ
Bihl4JWWmdsLlE7Idfo3pzJXPQTCxmbU2ehVmUWrpQEkbWVA39C4LscsNYS976xak/sFd6IIOeyt
w5WksKIJloLU2ukLz81dpSFzu2ETzLM9g8F0CNnf2sslFrjqMCNWzwMopSdtbPMrAh8d+zBkM1oi
DmBFRmxVOZEVKzTTvzctSz/l0dWf+wls005Jzbytu2QVXwsT0teeXFdHS0O8ikp8xS9XpdcWQlXA
h6NRr/ycSi868FwydtoUy4pdAW/QJ/VooKjpri1vUN0ZhvHhdrQSJz3RG2ViMRp6xhvEOxRsynty
cszkhMi8TSFU0507l4y9ir0yl868bpPM624mrzHtNmTihmWoWgmcJMA7K9S3vCiM+U5rs7w+8mzW
5Q6Ymu2/YwvP4j3TULAK5hAzAh4WbcaGPE2rFuKh9MbrBsnmOa1au9zPbt3PDBJA+65IDb5mPg35
cDFcbIm60xVfMIkTkmDEsrghIk5/SFe7x5rvS/RbHo7USKebeuq7hv7cVMb87g7l8r2mCrAOjmrT
Kzn7mbyGTNu+5lotvzqNNX0xCylwjTP6v9eH3nnQVY9TyyMRjtEs6yKCfs+/yUuhfZOiWZ+6CTli
tHBEzHcSGZp3ini0PSBbaccI6wo2aaU7SDcTK8EbucDFPVqylJcactioRo23hj6843EPM6eZIxiw
ECQkc1LewtlEbyn9WJ7TKlF3XpGwYo2Qe4mem1d7x0xkclEYOtXDpE8sqxCgyGLqIQF0kd84gE+c
chzeJ4EAMzSF0h6StjCv8WdrVoDvG6tDpywTWyeZ7HuTEM7+FO3XePQTWDMgBBue9rj3yyN4ixjj
/NC7L1PhY8CgRTo8Mc3BFVjZSCsimS/z5WDL9QuNeADvQ4pyJEgcN9Ww2sFC2EFAR1ljQNppQrTD
zTsNXHgqwAZIXhddTqIgo60uKh27nMIRtIF+KPXBSpCC5/4XyyhbdTfpPVQcA3PCy/bRviEXsiiw
+glyGzx8EH2GS/bWYSFB8GLykGOHiOrtQzXWVg/juUuudaxTHh2XJX1aHF5/5CMzrnfswjpNvlm1
2LwLhbYowcR+vWprq6K+6xf/OIII1YNY2C07uCdpJvVrpr0qmoSoKbVGGNGYTqm7Kxar/tqbXiwu
YaoXSGds9pA7fRltLaig2l7U02AYiHl8YCd6bsVHDzHfO3wd4pFqOtJJaNWOfHO35IJ9MeSawHic
eN9xLiotioHcQVBza5tP1FLjzkGpHR/mElgHm+9yhVvSmQ+tJ2jlCXK7nKChBfpoIgrq9nUsHE6y
ePGLwC9qgHR5T8kc5KvhpHsD83IFbHaKc1CKTXY9K0SZWGAa46VL8D0HeBV0RmlFAQDYXDX/pWSg
89TovW8GxdSYMozt2bpfJ4P88kwYePVWND4vGmygMkJ4jxRyZhK0QHCc0dy5qpu/AnCKkz0B4+om
yb01jTi7yCH0C9FMh3ryOz2UkkkgnFWTsAMa6+jMOrMnP9WP21O3s6plp4wNDGtT8rxmLIo3Ppsz
uAk7Jmph9CeIIqou0o7O79yTYLj6LJsGYDv8Bz6jnX1nr3p/Mmq9V4WDX9jPpT+iHSvA48xBhyl+
2HWkMBIEgFGEDVwOpKF4hdkd56JXd+gsch0mXjkgVOlYPSORrVK/nJK2Bu8jCz7Vou/TG9DSTMeg
vsttPqUWtEiAbXeWokO7B2k9vuZodilZcZZj3HBzdLhuLxwCzjJXA86brgIWdzWMlFWqSC5zi/nw
sUdOBuYFJ5vF7F0aJxkYLGpIWaBDSuN6fi5TGxp6WlWQCydsfjcx9L/+FL2Dww6EhuBB0gZeA3+2
gRBpZmpdtRIE6UGf3MQ9ehY6pp2Vb86hzOiyxwngyYsyp9zfoUryvcgeM+97XOXSDTorTtNwZJn+
Pjq1uCUwUZzqk0RlOndSPWAnKx56M7EkqwmifYgElXHoRQfItBEesK6kcV2JHWRRD1NbD+zx3iBf
5yZtbmuYGfedkkiCRiXl0Wt6XrSSSJPCwvFhknuAfvJosYUfrZWNnmYu3PpLPUMYCVsLcz8iHKN9
BLYhwSrMen3aaO5KYMNg4FIhnsN70FLa/QGUEV+BFUN8v9scopLhiaI2dWhv6CENcdgZtqIzxZPG
YCjywLcPAfQw78ysOCBhhjesCzgdDno/BmJesDIyWsLR4ygcoLdNY5hBOvR+30FWfsrQE1WRgXbx
Fuu1XRygStcXDtrVJ0WFl+8swFz4xztBQWdm5K2F1tpOJx64/Md4iQmtrpqquuTjbE3wsH7vhCYk
yi9u3y2gyGpF3t9YVrc96Ri3prnU9+xAFXDWqY/fkcO1fZBkywD/fsb21/qF0rjXFv/Sj3syNHDH
JA9ibdFsJ20JGoMSe34b06q+tK15O3PwwY4B+uYtswNvCgVwMjsDtWLqs2rhjzuRfga4GEADPGDp
ahbxxt5sPmq4FbAOoIBNqI5z3vwRNNSJkxO2FsYUrF9WVkjFLTE2+R4Kany72AObCECBhIRk22zB
Qw7yu8F/ZvQN4u4VKeI4Bm5qqaspjzkSzJ6oUGB16wRCthdo+ExAIl5DOklQDqvm7rK5sxTJHb2e
hdnsTs9J4sg1EHXrXDD1tuBldlNzi6JAY3GGrcg5g3G4CtoY9vcp4DzyjWaWIjSBefrqi1rOxxKK
91U9EgpyxhJZPXeLVTUHUJj+LYA11w+0uRm+9sp1+GUyWcg2Z6eK7KaJH3xuhOLENpvqUejjZAV9
nBucAAbHO6etQCtS+X12b/Ds4JbILLsJmGoIkHVINu1Ny6ATWyfxiQYxcHFJAWbb36turJtgMFRy
2qc+AmoQo00f1vw72VmdhOOApIMFlXD5GAaUYAC209dSeGFXVRgyy0r3pwjklIbimsj4ORi9rCKg
AugzmtXM0YlR9nR4pcAkAPJ3/ryN3B0vPcCaGmP0d4Z1Z9gNy7MDgPyZysU2I8PJ5VUTY8oL1Nj3
zIc8WBGBSS1wBvpMZ7+CmgtTdELb/GUAGFsxIhmm59ES9R1CbHh17F715YA+v72kMQi5mGqC6kNJ
s6KmAsBA6g2HVJQbSYeTrAfqOdMYatqvmYkyMQCRCI8jrfoB/F7OeDx0Br+6MxJp3+mDDiTe733r
Ni2Swg+MfOQQ1fqUjZzPO+EGsEOzlxRVPqIGUa4vFfhDfn7ls6gPDvd6kMUCF/UAMea7OzvpDUev
Id3HzN2+tk42vpOtQZYWakE2J1UqDUpjB8eGBqTtxLhwi7RghEwSkpvrS3NVLxYWj3YEc4VRZ4B0
HHNshSAD07zab6/0HfPLiIkkT8sDnpSGbI6ashbGMXDSkhNGsUHp8/eM6JuNbkMRHFSGuYIbTuzC
Db2O6j4wmcmfE3fcPA1DyWS90z0trIji4M3yXfPFNCrtfFRz/zwmegYZWbGgYHHJ+5u2Z1gGaUBP
ocWYRq5HheOUvJELTpm928v4lQJhIL7D0xdOs5rL3yNvEhjXuuKJCLDu+ZeeV3i3mlNr94NXti9x
XK7s7UCC7shK4TyTxw3YBU3F7i2jdca2ogKmeVHBlLAOYsS4QF+6oG+xcCz5ZnZ2+kTqugSpY2Z0
9JGF9MekgA4OwQq57XaCgrCK0XDtTzimUmACNSt4HQV1x0FOfXVX8EFX5IQ4zhGjhN2ejrZgxK73
SX+24cOjFMfgGWMJhK3mgnLvyJq6woxF4KeFiSmtm8ktEKvCAB/tYKmd9gYIFfrX0rZwX7dOlVNK
ryDYIm+wCSZa2oQSFIex+oKUBgs4x7aloVRnJd5puAhkUGmjkxwGnDFXtqaZz6LvzSk0JQ9rxMrs
JgwkBxpMki7K+VAtjUasB+Es0QAck0wjOOR0ERQkRTTtcea/1Ey6zGhYq0UPZoxtj2BnSCsgCgA0
5mToqRFMlpNfzYPvtERKGWi3WtFDpm+rSpwQpCncSCFNHiIQL+ND70EdDex+NF4GKlSNc9Cykv6B
oaM5JePJwHIrsqYLzFErUIdsYhAtWwCQonzt5RmRT4o/sblYfOYTTxPYJWbQgF6sE0d5/B1qS0tf
AGRxmRqIjzhTnWi0o2rmjdEqXG4sexy4wrRIf7NXpa5ztOKVtxbCX01wncIJtOdM2F1kOlEsJxNO
AgQiTHKJyMKPL4JeposWdm07kUOY9Y3Y2Qmp5hH2vCRK+Pggd9stQVNux72y08HHyCcY+QacvJro
VDDnc+8HM6JnN0RHAc7aA995ANvrushuMSmwaMWmH5nVNN/zBK/Onqhb+QWps5MfFYcoZvZVTDqV
cqQ+hYpB/TtmTQvB7bgsLBX9+mb3rnNqGi4WipZcwScH1O2jyk31ljBhJr7CTmG96vPkvNM/LilI
7CRTEb0YoHLeZA7fJm+GXkSp3j6L2jWu/F6SKQPTzL9n32q8wC64Tw/jODZfmHLo3oWvbHmPfz7u
g05vxXXp1cUTnY0YIqCGXHbXtR2S7W6DlQatt+382uzDMrJaQ2mBA1+c4APOF28rUi0wSymDTHKs
M1RCM+l0qA70RO5HP7FfrVyPbwmWUmlYeegVLlYfyOQeZeby1bMWMFYGul2aDWq0pmOhijK7RtY1
yAiqFn4by+s8k9yEFs+nu+HC+smStROtcZ0z4eL5vTZXkydiKFz5vYazPTJYt6gjZhT8WYhVA2kL
OICxuteKvLlfWqY5Qbb28x0DdzsFZO9RN/QOx9Dj6GE/4yFyHAR9cy7PQZqynNvTKFgVRmYMdP4k
FDHXaU1qIPqf54MNdIl9O5UYHzSikzjtZ8BiXHrngT0k6xj0RkwoXhmbMLN4CIGGZE4zhrN0/Ue9
EggCMfezqQ9NMnLhJl+o4jvEActKmvGRHBXk2cpJk0eh0d4Bu9uYRCelDU23DqbqN6YNyohKVgOy
GZREwV6Thvqc4dylxOxyKDnGbBBd1phrAZq+XMcnv6rdZI+vqKYC12k+BUmFnop83Rq/jxO38hFD
ZwPlRTdu89rv4507pBMfJg0sjGFde8+KOV6ao+dAVeWoiVqCBfq7VXbFq4kdlEIAB3RC4jcHn50N
A/iJRCgEdgOaM9xNUzZcOC18dnKh0HTtsGrRPNEah1jhnrElPi7djuMThyYw/a6q0UjQWAoidhfN
Sp4sq26vRalB6qMpEJN7USO7SI05vxYzOXs07mrzmFjFKPa2MVaXWrFUHak7RgyQy479ey+f4BKp
zmr9EOwZ50+9L01/37hxlxJhYWzORm9YfOB7Xnye6owsQydBXX+aV7J5imm0tuhgzfS7LlAB7bEt
AIedieK4s5m68qHljvY17h20hStvQrOXNP+SnTeVaFOtRtTXlH7+2yQsQr1T2L6PugtDK5KjUdxn
Y0MWCNk/TIy6eay8ELK3dz/ORcuuz/ow70vLKN4YN9NGIhAy0UBCls563hSFg/7bMeuv9bJY1EiZ
brWvo7TRAfUt3r6AlVIk183o6OUJ0KHp3XKG/pvREg0EuTFVA8EXzGWCTpsIEmjS0rhCVzwWRA1M
HQ5wLMpz1LYC5JxJ3+JCsU5orIvDcvTswerPkSt2jzpwvym0KVdOLBTRPYuHst/wWuM0a9uYzq3m
+vVjruMAjGJ98a9yVzo3C72eN51mGB0lhIKvaddwVgJZmPkHxM89TQ7Dk99hsjWQUeH1Xc5sGFbg
dJZ5ZKxdylOgRT6uvKHFtywlVWpP8/ZdiFVjfRq06lzDsB6H/QB8HKmhkb8ibCB2vUOkQn8fb2Yf
NLgi0fyJrEAVmFssswsl4hgSF4gPg5MbnCvl4wY+NpbrnWpgO7/lDmI+1lGmB6ya8JB2FcZsYw9b
z6nDmqZ5S8kbG9nZQgfNJLvIy54x3nGzcGaD9QQ2i6cYHlt/hV15+TqjfuewZ2GACihFMWLSx+/a
A3pRHT6hvqi7FC/Uu1mvREjlsiN7uLXQaumkNmCDzzamYFtoxo2VkogQxPba4Upe0pGmR8JtgYk5
zsbdyEBzCRaO2vkJczbnarL6seOwahFQnUz0Fneu8ukRWDRtzB21g8TWZLJv8ldJpySEmybupqpK
4hAm6pZcQ83onklXZU40CEIVTvrOdy6Ry+vXxnZvU2Kx4UZtLw2asiUOYyZKVTwxHJLO+TSXPUMj
/LjaFRYgM92hMokBxRcLT3SpGhObDe5m5mdKi/0D2eEW+Fj87SxPNY7bnYQiC0kMfzzTLL9R+SHO
6WqcQ8GmXdibbI8XBZ1RLSLaNlujyh3rZ1AdmhZKURATEHPc/EI9ojU7yk2qLw+l4j1yYmfz4jrx
dqR2vQy3TwHIvFtXWMUTYq9p51doj0IST7AkL7GkBULgXpXukX2QWDD4EvB0jmEkxsPkQi7aHhSw
aBryo7Cu14Gxx0TTK+S7xHchwNEderJbGIQ2yjuJAUDWJ4S7uRdGk5kmJH4YdoGOMKzD4zZa5aFm
CKKiUcTj2VBId4BtZmpXdE9AsGbwAJNQ6VbchALV6bu9qqqLMoaCm0OJk/W+SzvXD4EaKZy2TZ7j
5VZqueO5rbQd9l025WFlVUDspsdXWWnZl3pjNa8j44A1nOnaEJyWg5wOALMVTH1XSqHQKHMX+HuH
0xpHKlOpvYiltrDGLfGNU8ZCHUSbFtsqnjcWrG2Lo6vO+fZINTx7ew7K9HFGnCjaKWWwhwJ7zPT0
Tqel3b9lOuUYRvUl5f6uYl+jw8NVi6tGAn04UOzTpm/oe1ZnmLaYf2Jj8WEDmGVjB3LhWLYHtsCD
2Ur7kT0Tp4MlW/bbOnP1bs88v8yPVlMOV4brDMOlYaDjvsGkCUirYd1ygyTxxidEAfSRVwZhA2fj
0jdgw+UAwaKSXdreZ0wd/N3aDNaecn82QlcvN9ByrfU36Jayr12TZTRmSxq2AZzTidU8o1odiIa6
rXohLhC9LMmFndhSbuVsqu0heqZowI3aJY2srQHkQnfh7G4561BEM0c4IrZyQSZkxXsnAgPK0Xy0
0gpZKfbo6tlgleeEARtOp8E/us9KjkPJ7IBgl3A0GzoToJtB9HLl8lmMmg4ks6MbIQs9/y6Wpnia
M5R1kDDK4U04g1TfOMUgx9qnOjy+54bVqmqDCVvv2oZND7FzV6IY7h7XkuiyyC1nQ4aCjKnllO5Y
M+wUniG6Il5dktIo0BQE3ixZIaySeWKAft4fv7cV6Y8UzorWq0UmTHzHMCLtOVNN6mWyPdYPDUhK
EphA++zDlDKZCThrEl3Qihhieoms4JhoYMToJYvM3+kK+dIOioR9WxOxRM9r1YaTWXjwLwj2Kx/W
FHd/hCKu6c58Rv7WTqxGm4UExxCluWSGhXQ59Xns81YvcGX7YPXp2rsyPW0U08iopwhK6d4C3IiU
xh/aFyXckRM5OeLap9irMEd2ROnQGwOGcqQvM7ZJaCaUWC9CAMV/kAmw9ZPGTSXIZQ71vFGtZ0qO
77GP37DNMZnrHs/G1qgGyB8IFdNzHdeKXpjqakz00hvw56eWy7bi1I227g2QGmlIS8OdTqdpIO5p
rAqxx+VD0LlM7B5GauFyaJj7tNtErKJpTKaE63DCv2omyuBDt+Bah6YIb9yCZjYANt1syzSQiFPe
LmC+ABp6TjRQVGma14wLAgkt/VvPNkV24RRzJtSsZQyhCUk7JILROSF4rvd2Wt8OdBhrQI8Qoek2
0srVTYjIndEvpATSyg8ruLzdmVMrfzrTHHiL4SR6gjGBfefi1GDMfbEuPQyS3CuJdG9hJIQuiDpx
IMMdy7zdDonJ+kgeC+fInAb8oMzsgN6HTDSa1c16L0mpz48ppFBSDYxWKNrO3JfzSVuU7lvjNeLN
aPsJCCCqBTDJo6c17gVnB3glPeqFFg+77uGBossPZb2YS/mdgG11KPBsVmDBGQKcjHRMAYjMTAV2
PalsV7SY8PHRR4HlZGj068hpp29fPywcXxva5GtH/JWWZPoXnBeFc4Jau7cP7Oa6u88UAoLdbPi0
/fvBYbZrZ5gRzo3EopRf6W/pB4uZYno1q8wWu9T2WvlksinW15YmWi2E/k/UFq0LuoBW5rZ/KMP+
kjr5IntTDTE0/Ucp8kdJ8/+HGmbzT9KqHzXMdda/f/vbWVYn35rqo5SZb/xDymz8hhp507ChS95U
w5vL8Q8ps+b/RvVnInJmbRUu7goU03Wj+vQff3f13xi0IoFGmyVQaG2OzI7cer5kC76ES9W3hbs5
xZy/ImU2NwndfySSuC/ZMjzP000gfZvUeBM0/klKuFZxQ1w4YJx9fltdyOAyPJ59OYu+i+g4/TVt
JJoz/rrIpjE76q7nOp/UfJVR9DodEw6pCuuyfnRVcvzT2///UJZ+Ul/+cYVNQ4dDBmSw+PRiuq5o
Fa0EujEslKt31FEH/O+usAn5/vR2CTlMViW5QrUxxvWj13f/kyuw9G0fCXzSzwpSknQ6N4dvFAzQ
fxz72ObqF1cwNqnmfz5zIH0ORmv6iliJGOvCJ/74IhJ6xah8qdTxNNvzBQAl/XbtKv8xS2zNONNV
K2teGTNSs/BrAmu3yDTssReoFAsbpgjq57O5NWwmFrj/GaAZI6mA7Vwr4xBzWp3PdY2KIzLKQprh
zz+Bj5pe/vLcOIZAWot6GDS098kq3nJybd3WAwyyGud6/80XBbnq+q7Bb/rzK30UZf5xJQg5eFpt
0Br84uPbpNm00HRCQwNzkXcxqJez0VvJO6nW6H9yIUu4LmdCi8/844XWsoYaUwPXsgc3qtA/4vp/
yMT09PPL/PjOwZ6D04jLlI/9h+cPgEEDFg6ooI5egHNhE5Jl/YwvF89R8YtrfVQLb++dt3kjfjdI
CNawT8965hW9TVqWFZCHAsRhT6gDQJOVdtZZ6u1//ro+sSd/vxgvCvMCfVP+39he+J8eSgbQKKHY
ben3MnNxH2CYJd6ZgD7U+i/eeMMkzq/OLagMv7iwsD+uOL9f2t/8w65tok92Pt+Nky1VIok1CFrT
Ge48Y8xdYq1Eif7VH5KrehIzaY5L6X0zN7o7kb3rjYWXFJ/m3JIzp5hE0SJcsqu8YaSKYxq9bJg2
zPhpUw7ak5yq8jDSgoYkZWo1ZvhB3oNk4m5xoNzcxRStz/HabTpNdHJB51fUciZZ91kEvn2g+1sN
6AAzy50IXkskU+ccpfV5Lhm9NP5W+bXuNL6WcqrJFUjM6d6VJMbA3DLcXel0/o0zVFN3k/QeUrGk
tRFgIzrSrTOEU/prT3bedUmI3wpGPiYec4JecKojObIDKxPZDZjfd7aGBFQaLTh4IbOQzF0WKruI
2ZZxOwHTNM84VZvuKe3U9rZdJ9WczNJR+0Vq3Tf4jP21U6fNCX2E+lh5uD1RpWFtTnPy5Ohej6Y6
jPCMLix76gijZxirh6nnN3rgj41mRz1YVx1CvCFf840ZFKzDKhEaLZjLr+TadhHTgLa6QHk8vsT+
0JwxC8I61rY6IUCdf20o8mEbxPjnuPHoeI9uZpNaN5B8Yzl6c2UK8qX349jrwy2gDyQIOcc/M4Ap
2swXndYl01ni/l/KzmxHciPbsj/UBMw489WdPoV7zFNmvhCRE+fJSBqHr7+LanRDGSFk4BayJFUp
JYY7acZj5+y9dqcNmmJRN9E/6PocvoaZQAwkhNmbQzAu4yOGZaZrXernBLwEVxn73RH8Z7SHZmLd
05ULHonDbK2DjJH9lYlH5wbVaEbF8GK4MroYKmj7bYkh/9KkeTVecTPNPcDaKQQBrHG0x+S9CBVT
hBLxXT2NrJqdweFgogPK9nEZAvohCNkSz7nAOyFYnKbKS2Mummi6Ac6iJkzQ5ql2VXKXz8LbtpiO
/T16Gk4IPaPV66HXy47IU7zCPaFyJxNYT/0w9LNAAY3UZziXfJW3wRoFNkZrpGwF7GZ+ynl21hF9
1tLrSmSZDz2tBscPnnrSO9fZ8nIGTeSuUpdxPjpdzbMMrb729/G8JsmiPB33XQ/U64ohe5IdnBaf
tUnjwBQmVOu4y35oQSkEZDQio3V2gmJ8dAWSua7mTHS2pohSvFoqTt5BXbhINOD7ujkOwUtvVURQ
gQslpqh1VfatXfqs6UN76IIo1LzQD9ju10yJrC8sUvGUZ5yI5HOHsK6lesWbubYQzG6kDWf1exwV
wWNil1gPZxvNkSvM/s0s7GRvGwOMp3lUd5MI3K+JbTe/TTnaR4g05j5F83zMlBre/FaMOydOyeed
oMvgTrKLQCFvb4dxkw4Ad6HUGM/M9U34/2OJXiGLh+QncTH+AxF6qcERsFpelUWcEVIGZurQ2VES
OhG2XW/UzlVnNguyC3bdve6i/gsnJ/9tnlvS0b0JObHh9v2dHjJ+DgLrAM2ptrxKXSWNN2I3LJo8
CBd3aDqwoVYQZ+lLmFNs7Fyg2+OW2eCgD/lSdBd7mV/rqkneyNCuLhIR+w+GUrQG6UqikKBWbvFv
lokYD5NhkjzKAC99nlMVW5uyM9TBwUavQsEmnoLsEiUYjNYP88YagwckGco9CMzMzlnQXzTJz0C+
uZMWaEAm5qpfLg5BuDRtjHheM18muM0kdtMKoG1JWCWopvZareL0FwL8xqgKW1HYbRr2aWOHgtQN
pqxs0fso4zyJwMWcnvi5q9DG0fUmskk3XxHABduhtNk6UDNBbes1dJEz8OHKPiYGddhGlZk+VK0c
D2Y0yvbgkeL208XuQgIzg0VQSoqePBrfZecVQWpvtCA+NeFMyjgoqNLnJSqd52qYnN2cVc1V0Mgk
DgmBisPW7+cXv7Hc5YLITFwb8zINTy2BSOY2ZSp4B4AhOSDm9r4jowTTOQTA6vZuvjTWTtSJbz0T
/J7CEI2bM7FmyjvWPUaTUxvJUe1y3AdoNNJlbsbHSmXZclWAsKv3yGdN+87r7a780kft2O7tlMT5
e1cAZRK49a6GrKzltwI0UhX6qdPadyP146Wl03VPnsRiHyU+weiIAAiOnjbjG2lX7kPVDKa9Xdxm
NvFLRBppZdobvOzaecJ67iru6w3zjBlMYDFP/h6sLvPviWBx86XPAb8caJcAVlM6PtYoc+JrxlyM
LaZIq9NsGvVj2WhULtUIuvIcO/RyEFDWDF3j0Qx2k4lNhezMsiB91wtQJcs+ZshEnDpDWKQWQbaC
ygBHZcgWwYoJf8npbCxIjbOmjh50wGo5Yiw03SPvBnV0CPErbxTtqUMKN+O1jE2G6pk7TyNgBN0f
UX+Wr4iili8LG4C3j+Gx7TuDuDQmKZk+tYVLyLe9orI2ABfkIRZquENPqz0CYknS3tro38mWofnZ
4ukIrAdojhXf7DQemo7VF/epQo07R+mjBcmB00BkkR5rQvFGqsOMgari4JHWiSY4myhHmFQBw3YS
hx3Mo8N7SJYFcUqxeBYafC2BgwbuiJdR1lH1YJMt3ezwMIjHMnEMUOpA8RNG2SrwbhxEgQ8G55Nq
PzaL/UyW9wPbtMzQeuihPbbRNGRf8jwOxpvSKDLUM1V70zYGlpoU0UwVQstSA0owDlB7fHiEA/YV
EtbNImhN0tPzSbHF57SN5my60iIvtvVCaYXOFAqxMRUF6w5JK3KRDv40Woe0KUDsYr6xWlw030lP
lrtypC8TMosQR9sphvzC1CNzjqlvGXkoiaenp9PGAUNv2i+zukuk08G8id4qc25podlj9jL2MuU1
poiyvHHlkpVnNaFo2/o4djBmICJCcyP4V0Bodb4shLQCto37+qA5xOfstSoHj4S62TnFtImrqy7P
4bS2Y8+khdSw+EFCg8HgVdU5fgJYKWFpVPEeJM5CBdXMT35XdfpROA65Tin8uhhBNlyCeE2dO7bC
SW4Se8kP0QhQgKZfu40kI+eY1c9AaxAwVpZpOjLktXaF76glrGMXfgvkoO439F50iLojK4wp3KEr
ECnzrs2zfp2Nlfpel2Ob7yJt5sER5Vq/ZlGKr1DWmpyNZCAzetHzueyaCU1QDz9oS0dkmvejC3P6
y9hkZAm3dWl2m66e5cXsEa0S0mvri8DzY14HwNURRQ5B8T3j5UphAFfwRHoaQb11PrrnSY/uXRYt
5d1EDK6P/l7H6C9F1YRmtwQZrzTX+xrFEXE1VrPsmO6NFBOG+GqQrukDTw66+8kyK4axEL3RpEqf
foOf1Tu4syUt6izxzb0fAVlN5mSZTuBpymGPuGeqruzFiL6XJvJLiabP+MpZaljo6zWz8Ujgve+R
DAozki5kMr/1WZTPP03y5dvvUtUSM4xXGkMoilSVj0jW2EL6tkFZgOqVWmsqvRBHoYSqnDbBzrTq
mVaupnE4mZ31NBAOvjqZxHwFvjY6GTIFeknSguFfeGOQvIq3GJG63ba/KxtlHeTHYjNl+WnOiUSj
OQ2v0rJ3VQACNpwXZZxyonuRepLdmgVZdDulonhqun1PKd/RFEKtjrITHYzVl7eL03fEtuUBZjrq
yGUJrSWOOG7ki3fPhKElvmzpUMW2WbXjlOHcDGLmDGWXw28CbYtnlpx/8IgVO3dBY+4NvzN+S4xx
POWink+jCKLxCmRMuxKsiFkmV7SKf7jI14n1WxoUblZuEeVX+5FJMrKsQJZYSuzlks4TgXaZo18a
giA4hQUIxPKphzzqGB3jjKVTa3JZfukgdfs7Dx6X3PZtbR4iNUXLKV2WOaaRS2jqVnalOJRj1TJx
LgBIngx39Exihdu4uvgFYEQG3qr5kiqGJLinGG8hnQf/fkEXP57rxLTmE9ticuJQFRVoCS10nxLR
ww/eBhlZ4kuJOwjoo3kVt+u5C9EJVyWCcu8W2jtmcT+umCqCnOATJ+MD6nN0ukhbACNlRfu99QAb
QgZwkKjlAcrGALGm2eZRfSHze/widK+Z21TTSEYgZMaebTPuJ283LkXWXmozSLyrPmqy8qmvfESw
PffT26ECz78g81H5llpEP5BXb92Tf9d98zsp4KJORAvGiejP2inst6mE1bGNbVLVr5dxFHDh014l
IM+E6fKatFOkS4Mxnw3CS8ghs8V0k5PJfuxsrcb1bJLDMWtdZ5M2Wv1ALDDcQketuhMNx/w7gzaE
1zpaNUJBs19m1DzoVpIFoh31OWontebWpcxvoYFm2F8BcSMZS8piqwGaFhvUn6iIet4//SbqCCQ0
XKVCF2Mpr4DOay5WNo7uKQuo43uyOh/LgOHbDDVnz7xP79Nc93u4U8VDI6d4J0TrQaqHDE8MhvAR
Tybxt8yJnacG9h6LK/KnbYti8r5WnXhR4FS+V4vIb9F6GLticjsEDmkdfTVV49Gbk+3ZJ1PiJmEo
WYSo9VbdfDLq18Bt0t9FXTDMMKdgOgR2Mt+4BAra3CjFnAtBPl5GN+1v59o2D9A/Zfdc2858xYQo
DRfpA6VhycH9KQgN2paj+wNdvnGd63ZAzhCL6p6StP46aAlMKuXDb8oFGd/WtqJ4YJuIG5S1vcNJ
szFcRCQOGE9XT90lT/PiwhNNKFVtZ4RoDu29ZdbyabSLx6iiTHDobmwyiwAOno1CduEk2uU3Gw0+
3mDEQBi5yXhiSgVyLl+q6rVTQ0MWup3ZNzkoaoariqE6J1mSGYWX70Yy608wiOSIFLsbJVIrziKR
B0F0HYsf66mhR2VMHWM0qzN4ZRSIFgEV20nTUNjVGKnYD16AiAZ7k5PkFxc6fX0yO4MRJaKe6io1
Gz9kTotoUMdufm+k/vTVUHH54LYy3jogWs+FgdJ3VGQMbizpyZvad8ujnq38QUWMyUTrA/yGRHjb
E0J0dPOAMaDP4X3Tcd4rQ7d3x2/DgIKdIX7nHrOJ+wWDC1zQHglF7u0aganJ4oVibEZAvZxE2ip6
hqLuHxZkCqGLfOU3LxTq79bMzgl0smOcTNlJTagvEHBafViNursqZ3t6Cpw5u0+k9KHRORP27TQt
md2VDgNnTQv+kSA194Bth/COydUlER6IvI7k6tKxQLRLrP3QuRvS4Me9HAG5IsKoQWnzf+s8LJNi
2NpK4DMdARRyTMftnxJUJ6d7bJsJx+RWXbAl9KHfKDK6kjk9OCP7miPnxtowbeAf6oKyfCnmzMwP
OfvHvJFOEe+tZg7CkS/C33p4FS6VDJBX6F45v4B7o7ivmuobQl5kWX72EHXS0tfNMjjhWjw/Q1Xz
HmG8lwNlqzfkPxY/aF5nZdh6T46BQCniTCyfqdHI/eRUN8zmiKgioLk0buXiutl2XHuD1AGTLw6Y
DDysr1kv5ktFSMJbndqEPyj6oqFCvOXssaQrBA6qwLU95yKAjtUCik1UlONOXQVmmB9/6MgddoHt
3tkASNpt13CSYqQ46sugWTqewRhUs6buusrxf7kznam5NJGi92ayfAmqyP4SdfP4QBOMs2SAQfHs
s7rIFve7AXAwUiMsGoOJUQPjJ6o+XBCPUbBkcBJTbxfIigDJhsEV2SOkhC87DJZIt3wvaR10xNK7
OIxMi62/xh+7ai4YEDPNovrlyUODvZn0Y4T4unkxLg4GhPIgZCNOXc2gjMBLDmrdRRRNugtK4yeB
6BFCOM7jv4CVG3JnwKvbVnJM9g4ypvOooIyjz/RJ2hkxZb95domnyqvtsB3qlKyAXnLpsSO+dGMI
re7hMsvbCSP/Sk6GdhmUYyhKnI1o8vvoxkZfgmi2tRFSCKg3Dvis7qluhjfPVxr1qzk/2MinLwso
DHZZZIDqyjkk9zmPH1jFvui3yqYeP3jKGb4saQUSQ/TlxG6LHPOanvxMeVhzaMKhl5zgT+AvBfHp
vnA2ZHBP4PEOV/+kjzHwpp8Q3H1Ud4Ffhrrh0djIUQwheXAVElp0PLRPciTf1MHfi9rlPiiXo+Mu
7y3UCYlfo0pFMrzI68qvq+CooNUP2FEmBEqUne11MvrsvpRsNtnJy1w9B6VMoKUwTbqdEth7GzVY
bBy4+rEOgVzX3o1lFYRC6B7wOAPhvN1UjTN+NwdCCYBFesPJTIouIC4m699wWLqAVXX+Zlg2cRNI
nuVVRESB2HN4mMdD2ga3LMt7/LkucgbELQ4O7ugUqMFGDdalBQFb1MkBgbemdd3kGNs2McpDpHKx
+tKk2t6qrgvUpgjK6FVx5CEoY/BHzBHcsheXJqzHpIjAG9JaPOwbOrNPbsnPvxcjMqNQZT5lk6VN
kPlpEo24GAGCGUcL1s41hDH/Jw3NX7VZ3kdJnjpIOX3zdnawbe6XZIyKXexFxSPWjeGQIjZAP5vP
uHs7kuF3voFpvvLqpgAqDwvxMmdYglkKSbyge0G0HMa4Md7iBsEZoRHD9GIjmWk3kU/Ii7QqbO74
QSRMF/yOw2FVs+itPwJl3hHPPaxaz4HQiyJeo4IzA6s5Xs2S0WRP9EH0NBWd6smJR8W8TxwAHmim
RHTtx4EH3hj/YnfIK+wmJCmb1iYo4zk4wtJfpptEgiTexMqZWiYKc/pD0hzXhOqW6SWzMWyFWLJm
72jNBBodGHtjYEYiiAmEyskNg7gYDk1dLTnhma3/1LilIE2IJ/syeAM/h9fEIj8FY45YT0Gggmpc
JlgY74B6gWOlZz/Q+ucr23BIbce3MulGE39h275p2nTLT1CBdXGnqXtPhHuYE0lKpoEivjHNe4nB
ESREXsknY612j7Ftye4Y1BaK0b6qdjg3ylusLN3jIHOHvnkr5K8ltUiXqeRkYDYidHcLmgSnLFHf
2QWmt0ZqpVw60AQxUJuk17buo+WAaEPdY2EdjmPtZByjVLDc9pFI7yjrxpvK6jAHeXIC74Cnh9/l
TtHPah7AzhuZQ2AzY9oYpXGVYSwWdTnaZwsXTpi4XfRSWb4Iywg9zMXXnOI4CdOFfxhQdBEfyUP8
Qj4pJWO8JAalgYzLFzXMOfHv5JgmpK4ZIw9QTP90Mxhx9oL1oOOsQTcfD0wREQRNNkrcA7YBhUv8
D/lPTIDq6Y2L5dFOGH6LqMdQzwVqUSZrvLF+2WWW3RU4Z8KKvaI/gG/y0YK5WDdKv0tKQGFL80ga
AIz9Yg38uKTOEEDP5uSKqHWQS5hEXTce8K7PKAhxQWVYVBtfb+I+KI5TlXf5ljSh5FSVOb5uBTDm
gB+s/UoIj3MdDUZzIgt5fBSWyHi7FuTjRL+CpjHuS7i1+yz4mXqEljho6hl00jmYKECLrVuRgcc4
RopfnRyJCNcTKkFQ+VFmnXOAD68ZLE+1I26Mo5kg/CNmphw80xW81UnxROhHjqPBTUi6INGi4S7W
y67vp4GDRpOdy2Tuj13tete2RwzUea5ohFxEZAfx3g7mVl2Bbeib05BB58d/WI43dt9WRB+ilMMF
GeXa3ChzMeKz8GwmhCVptxcU9DT4uOOY55im58WtqDBRNaR5wymPsyTih0wIg5pIHGRvr1VzFMwM
H9r1pRv3Pk+eGxDGu/VZ3d8Y9Mls21WmwnAVoNdP1YpK441iPnVlVt1qr6ISzOk78lVxettP9Ebz
A4Ir3gsVcn/scamasysptfeF6DpygMeym2+xOA6YdyeLnPAqkVe4hMc0LEdywzc584jvkIhJylAK
aeRr0zCz2ADLSdKDaohYFyr1asyO0ciojq7NfTPq5ZwERETcV4zn+GQ+2J872Tv+PbTsvroqshn5
eFl5xvPSNeJWxPHSbkRJ28ghYkMAACBBZbOYrkmhE7jTddks3qsl1lZ4bPSuubOqwr3wLEV76iix
D+Z+qK6mXhJISp1IT9ORjToy63rGmYJnVxYW9tqu7LzlYJa+34dZHGfmU0spBgnCkhJ23rwMXI8I
ji2DoxiAk3D9mWQtg+2aUGjjZUVZwDnglYoivJi/c+PkNeyPLP+W87FBa6Wm8chQtGC4ovMEZbPh
WY9j78NkI6a+C3MMmoSbZWrM1tmTPvWQyfPjEjeNOsSdszxleB0LJKvT9NzPVhoCEbIuM+3qe6bo
2TfiIdQRqXypTh6mr/yYqMr6LifH3OUFzyqR2DOIYbvossdKzvgvxwb1HDa1MXgEZGP310VvjMUD
oW5evEUjv3A21ohl90gYkCEXeMJoJFZxIahGPPe3gd6lOJFege+UdEocwFZQdCeU+l39vWGIMz8D
6pUJWURrHJkb4P8hXcmmpY/tfHzWGodEGE0prupxCqiR0dmvwA7LMDawVbt6v+jASO77aAUQpWne
fbXiuDzha02OhBxZAAyyYnlJO8v+PXVT/pg4DX0l1IkR5l7LReBHn0O0m6xNSZyiHdOISz+i1bzJ
QcOIh4SkOU6NPFve2eGVfSrLGWR9xpSZM2nCtw9zyhzekFz1NzIfWwLGMK3epzjtoOa0fXkHIq17
tDj22xsXMXd6FfVucx/Hchouo2lWcFzq+Cumao7TeoroNeKtsDjgdPNbm/sN+Udxl+ptrHi5bNGc
99PZWOJ02EpCszuE8EN6Z8WFtZwQabf1K/6U8aZAAM1pPM6LV+KFSEoRsuufescFreB6FmNgwjxo
9qfkWy2tIpMbZk65CSyguWAYOUNsSwAnNJOaobzQ0Cvu+dkNGdq27O0f+Tyos64cdScBqu7A1yBx
befkuiYwNLQYuYeYFvWVS9tEcDuZHLirynTGW4QTq9rMiIIRnqLP9qYHZJtMPj2hzPusGsyftmiC
JExSSyO07Xzza0oNSO9zRhcBvKH3jh3r5aQcUvCYuXnfZDP4Z8u3HdrqSrQh9vIoP4z4lEsOgimm
UzsT97o29cFEC1mwCGf7GfwaO6we2JC8vh2S48CZmKll2cmjOdgcssgq64lhAH+wA+Wx/OaVJQGV
NMoPwQQVb92g1HVRMhKvJxIbNjxW2MDJ7NN1WBmZB3XW6ZvhoTVb867DCrJPSz3drGG9X6Tq5QUX
obNrG/5VLdP7CN1655S7tGWEWJjEvkCymXlKbByUehQQ+y1tZP4Vo5/plU5RtadyhptBggP+WCuJ
rz2n8V7EsIIhlDncNOMQHFP0r3NImELHeUXGNPAZjJFwEzH4/8laina66YK7TA10qoqIHyh2LThw
UtyS1kuEAMgiPyzZTl4HQXEveDRJb3f8CYtOYpa/4Z4X3InRJy0t9k0CVaOC/ZisSAA722SE5FGM
UfmYyW78ZlVpXEHoHjuq+jhQ1l0CP747IuGrrqCnuMcpoM6FtzPVPNHCKB9m9A2MM7M2+yXMaPlq
dg6TEcGkTZFswDbSLqIX1wkTQL4Lu2wiYrIGO9oBsbF+WSxDwMuQS0KrzwBoVUZePMSxT9cBIYt8
GOlhUknRdVuB5eRGJgZjz6DEWbaNU8t/LpeodnauHrx212UpIjddEuJUoh+vThExVUlYDl5j7Kko
QCoUzAiPVREvxRM5PDj5jXK8mNR1mNhydrl9zSvtjORvkIdiKas7x6fImSNJYqxXSYA13NqIumW9
cfuIQL7qlj6nH3/Tq6HW4Jy5DreYIoRxqePrIe2MKrRmUgFf3JoyC15Zh+u7NZzpNJiLTdeZYOvf
LPGWQ6SxyNBjm8Rr28FLThjpEsWid+7cHNgv8rto8vIUum0PDmqoGMtzK84YLJdnpu1xd4OBN8ro
H5Lky/wzfmqMlHU1DtlNLF2a1Aj1YhQl1Okk2lQGR1gO9ayLhS9s2BpUz+G0GPhE5ilRP5TGnw3r
rNffHKxYYODapLzDPhZMYc58q9jS+K53hP6J6gEfJcPLuSrPxBl4Nxxh3Nuhn9S9TGd8raaomFho
PINBhGss8vtcgyprwDesZSGBaZ3t7RLTKY8DBA4Xu7MQDwzOaPy2/Lvg4zl2dJp52eir3nWH27HV
6BvBJcFOUs5KfANogZYmjdwcvII91HdWZpvXU2Uk1hltXT2dLDelxeUrUd8ZfZUz3NEsFSb9KWeN
Vt3GynZYG2N1IJWoOMsoWd4ilY+PCqMBE3hwbheobUu3a7BmgUrzKLD2TYC+k/SyQp/oXJsvLpX3
K0RBPNORYzF2sOEzDnUEsJFlF9V3UzPlO9vJNRGo02xfjUTGBq8AHNUFhxamwYTbYu2VXRJOpnoD
vIo3ZEy9RJHfZtheoz1lgoQKM1ady8zUB/rCFCKZH1ESFOoLZQ8eVKMkKw9aZv67E8I3DvhbdHLH
Ud6HMUk9E1pdQXij0HbgbZRd++VuHeMCZXV9Iuk0MpwHtoEc5ZKoeX9AkDyopTefPYmjIaKxteMb
F1+R9mEA0lhNJ/IsMcAxbITrzSF2cWhHMDMt2JZLEviYD3XMdIOacQ0UFYPc154CIKfRd8lS077g
gGkzzAFx82xhk3ixLUGKl2cmPyEnBuqo7KnBozbUfsZpUdKZ4ieekvPsd9NrsOQpAv3AJVWXHTdA
iMXLEKOvr/yf8byY+akaa9pIqBNVtaOAn/Kt09TyesbTgVzAH+cvfWVn39Opst5asEiArPLK/4Zn
MgMd02L4Ypof+z8TxhcBWzzzF1qoo9cSPN0Lti74eqcuycrbrIf4sAM7Qhsx8OZmOeaZH9zTwkQG
YsZ++qhLJZqbPALiyDKEm4CRdmz0bYnF7iqRevoheK/+gr2WwNEhltqgHWyuz3nmT1/MRtqPc2tI
6IgqTaPjWp55TAtpLZGdgkgBg1AlswtaNNzEUelLIElm0H9RnCbP2ZTkuF66Fb87sFEDodAMk8MR
ziA7dazpHpR9HMBOsNs43+JNdPLdskT0vskD7F6sYbK/YwnTM55HyEbokHXdX0GWqN0Ts/Ppvs+N
oT78H9Jtq6FSmi08JWAS+KGtf/tDZ+GYoQP9kA+Vf5AA8y7zFI9vZta39GCF+Pp3dehH+TCweg/d
h3SposT7TKt6lLpLhhkkXPcwpyYRYibH3eUTmOt/CG2ZRQqfQajv+Lb9TsstmiwyCIlkGm8SAmE8
pAEeqfqGWW5jf0IA/g+tawBjIEBe74AT898pr9FnNUVX0tFdEk5sInrK6+j+f/2dBZ4APe1ZfB7h
v1NCO1ZjTEPOJazmvvGeqmVHE//vl/iogvbFSr1FX+bgofjHEPFvsTC+RU232mYoPYatYW3S/CCQ
yQKY/UQe7CM7/kNmTzbCGugEP9jzJYnEf8qSq5bchCjFnUhUIWA82gYpdlL/6E4/Sv8qDT6VI6/3
+v0FfdMM0IigIifS/M8L1vjJFDpbe9MVBEfSPBTyqlKHFNNheh3HO8241/1EfP3xKV9lz2jYTAdY
snivXTdjhpoB2rhNrR8w/h111e9JW/j7PftHLv7nJwsEHXCX20VOFjO5Pz8ZLvIaIQk1dBOO227n
HnQ4hcYGB/Um3dVbisww2NJ33Lah3va7aTuGcsuXvqFVsgUJt4l2XoiP+ROHwMcVwY8laQOg/vZc
+/3j2vgFtGKXH0sGt9Pw0vufcL4tXEPv7igX4Js1ydrAOfT+jhpFTJfaD0ji3K2fW4c6NLfmll7Q
BlP0///c3jbdMiHdoo8J/++nRmu5jcNoSy9123yygj76R1axPWYb7x869z/epH/r7eXYFDgVJeSl
+ZQylIhDJp7w39zHbi9voqNRnt0NcZvb52Tz+POzL/0fCv0fD8O7y6/r7l8rWItM14C61kz0DQBB
8x7sUHX6dltvIazRUYVccYr2zfEHUpYNVOTNzbz5PW6ybfbJ7X8XIob6n3XNRoUhBQG7y07/50/S
0Xb3JgVRxibNt5W4b+vXDFSemslvNcGTGA3QXv1mdi8d/RRa0qc08z5JDPiwzWBOwcTDO8Z0fQnL
5s8fQtYlboAA9uZsObd1soLD+wdCn7rtaMg7swXZ2pc3f1+Q/1gq/rwHXNQX0pXC8Vn47xakWxDZ
2CWS2UoW3Kj2tRkpIjt7vO+M+kJmw24Y3RvmuCv5RCGPtfu7ybe2nZVfqnY5dnF8Dejm4ZOfanWV
fPypSPfAeLIaXN65TlS3QqgxfoFs+l439llQujuAgja6vvbdAcIgELhqeA7M4hbYFaMl67tpy0+8
L/95QwggAR3Pa9n0390QD4AO+b9IrdsSpa5jhAEQoLGNQxpkx5zOHaKxH3//5B+qgPUZ+Ncl3y0J
WJfoPiouqXjwHRplOKVHZrSDGo918smW/2HXe3exd/ceYBHC+JGLaURV1HnMvz1OoX//RB/eK1yE
leU5uPgtk5v551ONjnbOhsryNjBugD/Nh4b4O4LvPtnLPlQDHg5KDxMl+zeIEPfdCo49o++N3oo4
7Pl3cyV+u75DS63snsFB1C//288U2IJajYLAtV2qqD8/U1NardE7HgTQVBwkNXZs6Ree4k/qtI/P
H5ch5EZAtXYxe62f+V/7Y93Hpu6XINp48qUHiIXEokJYgqh9+OI1zieb4MdHj/pT4r3C7kXZ9v4d
OBo66YM2pgvLVTd2OkC2IE1yKu/zYNnpavnkev9xx6ipbB4JKfjz+9WVwpopc2kSag6vwpU3xdQ/
VASL2VV8/vvt+nAlNnieCT5UwJcYuO8WFT52FPSZCzWq8+75nfUxJo1700KFDZNefPIkrqvmj72L
l7wJrYq6FMsvzsY/75pQk4KstJ6Lh21nP0rn94h9qBIMjb1dqb9UevykqvqwxNYr2h6PSIDB2Hm/
xAYgMHlMMC34CxvGkNoNzq8Ietvfv8X/uAqnEozGFksZi+O7z0V3cjZBm6FNmG6m5qujIlo5n7wC
/+NOcQ2fewV3lvL+3b7P/LPx7dijljcuPr0fW115xes8vPz9o/yTv/nuHvFBGCxSgcImdN4dtnRv
zT5wbo4nnSEvlkAq1XrtdComK4MI5PwG2gPdM6ZFSaDdEXI+Iz2GfjsIFtMnT+eHdedzAnNpsft0
iKk/1136X6t87NoimDzpEI5kj+hNkGn4pW09WbYuTgt4HAALQ/VJQcr6+viYYspbjckIrnlO333V
LQI/bUFe2IRheA7D6/B8zV/t11/7/WZ/Om02/Ol6v9/zV5vT5tBvTofD5uHAH/7ff1wcFd83D5sD
f/vEnx/4ffze3fr3+cN2/bXlP+H6h+12E27v78Mjv85HrhWuf+C/W36tv2X9rev/CH+eX+5fzj/P
Tdjwv85nfv08r/8IP+f5k9X68YmzbIEH3yE6nGP+ey+7PdANZVKIaKUPNrn6YYplH+WXyH36+yP3
8S5btuWydjDUosR970GOZ6ddVI8QlliAjYbc26fOmZhQYPZQjn7//WL/9aFYpET52p7Ndd/d29IC
6kYIsbfJi+YO7/MJyzC62fGiTeP490t9fIwsmy3VFHwwFx/6+rn/9fTmpBXqJa68TVnkISjerm1D
el7gj7pd1f9gqP73633chSxSLPHpOi5jWBbOn9eDvWk1VpYAida2OouoLEKm7vXVRBbJJ9vqx42c
SwUQMgF3ug5V2Z+XWiGgNkkKOO20n58k/fNNqucynGa3JklDpC6RcbM+oyx58RCWfLLfruv+zz2K
RGP/H4e/Z9ofnphJz1BLowHymYZubmD1bD9JZXqX281bEW7Avy/x7stspD+AWtfcvFRWx1obc+jM
9XBSiCa37Yx2wZLVz/x/SHuv5biRpWv7ihABb06BNvQUjUhJJwhZeO9x9d8D7v+daRbxN0J7n0xM
TE8wkVVZWVlp1oKXw4Oo4l7r5Opvg4DlC+AvIkWkEgW8PRFPzCdLfT/Ue74A+FCwKXvlpjALwpzp
SwoTynnTWTkVDJgaGkSEXGGqOOJNl/1EKpxwN20BYpSuZOc2ywg3mv9RjvrebiD8YM5XQQ5V492g
3IJPCI6k7VXpxm25ZiFQFhuQncvcHyInaeWnSdApdDJUhfJQlcHP2JI2dFk5bgyrct8rPIsV/ON7
XYYwoU805XkICUvpNlrvGeoIm51RbVi7sgTogrm/kyTY4shYuB0WrFqnM7UWfZoxvPB3K+l0AcO3
UJPn67439G6b0pboFR+GaIMLgOQu/yIoCU751NKWxsNbeY6Ce8rnunxRNZ8G9QiLMqHwTdFfyeOx
ZM4TpLH6hmaZzjlAozwX38/b6Fsu8eMy/PstwjJAQxpBA8Iy8C1TcQzau0L+5gPxoRk3DPGaxjEa
AUS/9uOeJoO9mRymaSM2WDErQiNTpUuTlJUmXolKb2qFWbMcZQ1Gq9aVXFj0IJ1XdOUwmorOjQE4
DmkXMdnR0WQNngA1EObH/qiFcaD//TeDp/sKooC/FrVA7Cx8bCrBv66+t+EqGCq9TDSoYKz6FSTy
h7IxrumX/Am/xBYT5sfzQogMFA8JfIPUrVgrgMyhqoDEwYo16VhV9k8Nht+ucL7+rUqI4UWoyuTx
Fdoy36s0AXNcTnBculbb34QgcTHWsY+Kac8zfCND9HaDv7fIxbUAxgPDKBAZb8gZJy7a0YG5LPuQ
hEs8WPZDSdXsMlA1aXgFGLKKDwuqXr2numS/6lo7xhTMZ24rKUqGCTbrCQInaTBfUoANrFu/Loff
qUwj+g2jO8yTWBS3s12RGUT77UxBDv75Jv0zQRlD/X6OjBeVQeNPcp06V5jMCJNOP/TPZVgzBjZq
Zk7OrszTow4vPY1dYVR/tsw5eAa9OP5KMbC9jPOx++1b8Psy8zNucRl/PCwE7ppDV4VlMSooCzuh
GnXfGHHiuHnxVdOvIfo7v9Nrf5+HK5kwto44RAjlSocp06BgfG2aix8t3Q3zYL2cF/HxKOrg8Pwr
YvmEkw2WYqlntAURMtNVVKVd9tmzul3LzMR5SWu2BD8i5sQ7FR7PNzrDE1G9EebymAILDeGO++0/
uW/tntZmd9oTXR37A2gRu8z7PRyYAtT2/hOz58fhGgIu96Xcye6fX7YXHKzddLV1060sNDUJ0nza
cs1pqnAJQFREDrgpbE5uQzcB2D3alvorC/1OxPL7ifbt3A8Dg4Q2878gnmcJiNNxIQ8XM/AR+6aQ
x+fzy71ymVDlVhWiWIzTokr2XmABhGnS2bkDBjNg6Vp5VSYJJHXg/4MLwhzGNX1Vz4BsPOoxKPEh
s0lFfl0wmm8x9aKo8cP57/n4BjIpOAIkACE0KSZDyNE59Ryn0QJjqOT6o64HTCnX4BE0F/EcfrFn
ZeOp8PFaf6vZAVTGq4sAWlhuo0wnDRYWG4ivH5FD1cD+VUWNN1d3cXxpqRvB2EfllmwWfKOsNNfM
W6x9srm8LTXaAcGql+z5QtP8B9pSXKXrb3WCTG32/zpw1kFlYm+p1pG3s4VDK5sgXSiNY5PTUsBJ
3hvacLBmIGnyDUGiXktKAiA2+lH0pSTpCIKqPql1hU4Wb6KhXgYrJO8BoITI6GmATOm8gYi3pyhL
OINTKatTTwe6p7Y6g5mfMzOh4fbivJAPp0KUIthF3MBsIYMp4SUvzo3+AAvVwb/Uboev7TVIPFf9
I41YG5lc8SkpihReyWC3R5YDqp0Hjp0M+VLd3E7DbQWHZm3ucuXoaIfzSq4LpNHJIR8IR7MgUOlM
mghBNPDmL8Nd5SU3MLVdaV70el7Mh0Tam2LL68OgbOGYYugMq10y6DpyrOgmgtpnvE9tWraUV3O4
6OQDsCa64mlJ4DLHuHGZrBoLnL6MVsn02YlJ+Hyck7iMER02V5AwerQOAiN13FBwWajT6Oc/Cv4r
RTCWPrYSI1ykNPtuPz8Z7nyIrsrXvNwDHV1fT5fVU/xZAiv7cct9beknbGHPI1gyZQ6DY9O2fwQa
GkbYDbtcDu857YQLgkb+2WCOH5a1LADJBl7TbuNIb0lYDPXELQYDqGKShAS2kYGpwuu36hZvjR4f
lbA0hfIPxfu3834iIvMddc5bGrJkj0G0Ryj0CB7mC/PlAK6219+aX6JDeAXqxqG5+Ty5zcWGh/xQ
Q/2Pjfz7AYKNjEZkF2bAB4y7W/oXfkbX9eXv5IZR8jvNZVwyd6+K/Xm7XD3fBG3/p7NgHAUdRCaT
J4kHPPIzWA0MbAPtdgMZBZwEGo3/bTo9pkHzXe6Ty/OiN9UVjEZTaV4zK2Sbt2EPOvjOuY8P5jF6
yF+NW4ta+XHBtt5HhGkbkpdgWtxpXj2UxFSVG84RjKlKABSzl52OjOAhowxdAXXfwGkGR0jf0Dww
yg/1+GNuX0o7Zjos3XA5y0Z+kE/OnDqZTs+ALATjzBkOaq2geRYrSXyQrQngmF4yfjlpmdzYzA98
Pq/xmg9gk0kZK/TkkIh8f3pGKLzaEKYJj2YwJWECKL+fwd87L2TNxZ0KEcwX2XAPQzjhhdrPyDqk
4BjSUdjVz81W3WV1/U7UEax2HKsp6Bls88qx9bohx1+DJJk1ntZ+Pa/T1sIJNgpXrZnWGZJa53sQ
XFg07Fr78yI+ZKyWY8+ziZqpTIMAKLXvN4duTqMBCSChN3o33+h7ID9vpN/G1fDcXYfH88KWv/XB
8qjJgl5qvnHLv5elklZoogEOstz/bkWHxCq9CDSDSgZZ5rsmHargx3mB6wv4j0CxHZGGqDKeGwSq
BahRI5xWZnvIonLD9lYDiKXY/P8pJiZMkjFSmUta5FzVvffcxDv1V0178nEZegOYalcfziu2boP/
ClTfr2QJn0yt5osNJgeTEVJ9lzP2q2+4qrVr71QtwVMYOVyEXYUUrf6Sxce+3MjKbP395feTO8+K
TJInUFlD9QQ7bQAvylZ4tWpxS1hHdV6hgUOofvQgndGnqhD4WPSwT148vtSMOzk63H+wlb3K5CLO
78yqHwJyieeqbSiOKjwPwcSyfL1AoqPcRH7vgTabB0z9M6zVRBtWsLp+J7IEK4A5Gl5oAPOAZYDl
3nzItJfzyihbEgQLyO0JNPkRCZW5Y8yyrJ+K4LEGL7A60rAM/EHN7GVwoLXLVUzIRraCkkWDDx6D
vhuSUrQufYjM/SEzFSa0YaIIFQZrMqufPuskOeBBi20QUFteir02Vo+pZWb3ZpAkgEXKWnirGLMO
ibEebJ28tRUB9GyBUKfF8kMnkOnMuVk5i78cmRUab/ri1/k1X/NZ9A5wly1VEVkMBBMm1kZZQ2WL
gW4D7uBSkg/MBG0s7ZoY8inLaIa81D2X30/PnkpCGVgAVrZ/itV9M1y1zv7vNTkVsTixExFaxuxm
lOqEtLF1R5u7C8/aXV5nGydu9YyfaCLcx1ySvR3NiGn6tL02LODufIkZyBFEO7KaV7aThkxbBtd6
VWwVAFbDyFMdhSt6qEsgrC2W8TEFLeJe3ftfwWzIL+Rr7SHbkVF+5BK42HqJrzqZE5WFS3tou8jo
y0VlBkll9VAnTwVoQyFpoQ0zWTP3E/1UwYHGccN0V42ksGWQhaJWq244sQ1DFB2mtQBh1AUSUsZM
1fKgjhDtZht5rS01BE/pQAhjhg7b1Csvlo2Mp/OmvrohdAYS5KpcM2KIm8fk540qJqaHolg2vGzc
xemt5H+Kx4vzkj50+S4BG89M8gV4fhkf8f5UJbC9pcyD4RcY5Pa1677/A5VjEd8xzua1xX7QLqzs
6+TflsYnZcsclDVFKbkvvW5k0yhHvZcOAl84R0WVeMMDTHjH4nG+gGBev2z3N9POMmhvvqm9rvGk
jXLeulydNm+aCXlELL+f+BIfkIhY8vGGXOnfa2iKzPFbWNLnbjyDC7rhuNY8Cj1F8CECfKYvnBbv
hBUFeRp7JremQrs9ztdZ/GNkAhJ6ujC/BiiqaX+f39RVgTTsy1SpyS6LBWqpJNQq/ZZknl1cT83X
xoYAB9wTewC0LniGjnUXJFv94msHj+CHpgWFsSDag99raZF3YqZzYeHTqZokl2p/Dd7shnNeFUKb
i728+5aBifdCHBuIVK0mZ1jrzaEBlLCCHwZy0v35BVx9xtiwMKAOOGXUYt/LqQcVME1redRG6e1U
388AMIZ1c0c30z5r9UNYhZ9A7acTvfGc9Pt56ctFJkYpp1e2cNHJTIwX1hKHUZtfUJfdLjt08ZMe
7v43OcIhUAplYPiRZwYzwxD6ZG6Sfa+U1qPH/7ygVXs8iUGEW42mVrMrZ2IQePEAWvpOYzVwXq1+
DwtIXkQXjb3RxLNqJs7yqLbB39LEtsxlGFyuK9xKkFzB4CGbF0r97bxOayJoANEocRoGnTOChUha
TKYa2AuIwUDqhZEq407bGrJau2dOhQjOGXDqWA9zhGSm/Uk2uwcnfzyvxpYE4UBBVJoVU8aprQxw
S8d7I93YitXHLGwsdDTRjsOZFfxCIk9RMNREuA2MssUd6PiT+iR1n+PwQcm98Fa6JQs+b72h187Q
iVTxpRYSo6bGkr8ZEpgK7Ze2pnUDWB/peH79FtMVz+qpHMEMgloeRsq3iaeAkXiM1OmhB7Bgdj6Z
809YuxzXSn6cl7hqeP+upyHaRM7UJ2jk+FlD9swF3qt7TKoNB7i1fIJZ0KgIbinsiF7vHOckdGfT
rejdCjde7FtiFus8uYYLqxngTkRMyYszHaGQN3+AkFHKG+3EH5r6lijndJuWRT0RpE9KaqlM8XgG
Of1g+k7pUalu/fKxHjs3SEqPNgMioK2C5MrpotxETybVIIf8qLCMThzEjbpcI2kvX7W5ddd3z+et
Ye14LRUtut14QeLuBCfuGwWIMf4iwgIsfEkLlHTWhZ0LBoE7DQD+yVcLi/RgfBkDxpy3WKlWttBi
Uoq2ac63Tm/U+5UFK0IBooRLBJIAdyiOsf4llL8Z0cY5W7H6d2KWzzjZQCocgZ5YiGnb7sJvx/tW
r/60+dacwspxfidGWE0IDKs+ahEDONCtDkirFbnJw2hBIlz4wFhtZSRWbkYK1vgBBiBt/inIixVJ
ruKGqz42qxdgNPdh9yf0g6M0PGFS7lj8cKJhYylXdTyRKdzGki4NRtWqi8uCyfypTh5cJpKhdGnv
z9vm6p4RXxMPmgr5B0G5EiS/APA9fDBNe50dHiB5vKrmYCOW3xIj6KONdWANwMZ7Y3usgD1vDml4
cV6T5UsFL7+0wzOqSupv6Qt6b33wOpTQQcJg2sOamIPfWZO1AsQog4lxY3dWtXHobaYzntP8Fpme
GLpDEyJBGaLGcNh15oU2dl66lWdYF0LjL/ELQaQl7EyTabnVGzbZmiH3UvXzpEG4FGzc/Gt2Rocs
DU08Qpa26veLFgSjKgWdlEC2C3FaSGUj1pNdpQNP2juwso8kTuGHOr9Ta5otw1oMoRH6kVd7LzQe
TB6UJYh4YWvLnlNn1c5y+uEQafOGemuO71SS4JGYoDNnM0G90NG9stNv8t65DHK4dAFC/3ulVJpN
bLoambsRH5B9KvkppM9ckyOgtXJ8rGNzP9XOxm28ZuUqg+gU8WyT14+wYZUFoQDIvYS0QNVG0xF0
wdC+NulDiw/nFVpbu1NJwr0PoOPsTyMK5dJhHkHjs370zr7Xns6LWbt+T8UIxqBIqhygLmKM+d4a
nCP8BN55EeuaWDx3OUq0cQknKc1SqLc0MkFZ/mcaSXq+Wt1+MP4bA2CI8/+kCC4uShStCpfsald+
YhRhCveA7p5X5MPgOa4NIA9UYDzGZPOFxSpHKHVlUDs98DS99Fd5Ez1OV8+Sl16PF8ahvo4urSvq
ufeM7d0FB+n6Qd4Rr72e/4q143v6EcKhiiBD6mAb4Zqf7kbjReoiT242tmxLhrBl9TiAOpUgw9YP
evBlYNYeCPzzeqz5PgryDpyEmqXr4okdUzUZLZs7KYrnH2UW3vRadp1o8SFNwTak/c5WIIc/L3Mt
lmC4ki5rUj+MjQgbaEAiP7QBekU9oHTyXcy1UUGz0dSBZ5b7TqUgtrGUy1KJ9+KpSGG7+lJNg1LG
YwAbeEdHnKcO2c++hETGsQ+9lW049y0NhZ3TayvWfJNVnQoIQVp9/A5Fe3OZ9s2Xope/yg4QQX7k
3GV0fW4s7vqG/ru4wgmU5G5hQ2ZxwdgHyxZW5SMQL/0us6TvI3wFMrBHobGVmF/zLmQMmQQii+dQ
WXx/mwVzBjuntHjk4ZrHiwYMwRx5tf/nvOWspbtoZWSYxUQYD3XBdPSxKkazQDvgim7lBF64FLwR
1TlWEtivydfWzi7BmYWMbbqAKOrnefGrVrSUpsh/Mg0oTuaZfd/XzNbyhCh+tkmG4UQHNei5WL9n
UryxkatLeiJMuHo0Q45A6LVIDan+Y2m+JDNQzU1wgK1p43CsWuuJJGFRjaJqY7NGrSnUPa7dayu3
iE6ti24swLOSd3XYujCL7M+v5loNiQ6Mf5dTOJQ5P9n2gNwwLi/UtPZiA5DBCpwIJ70dp8kLE+VT
0OeeGssXftdCA2beWxGzvVKbHqsEyP1e3lj11S02QY1YICPoOxbWIpnALIMsnuND3jkND+CnmvrO
pwg0/Tiv/upBPZEkaD9Y8IspIMd7+vgNPMAsvUipodAz4QPGaPYbprt89wcHeCJN8EjFxPCUtugV
aTpgDl98srVKsGWzW1IE5xMOYLQa6WJJ8MAMe92oXWLCjS1aNdcTVZbfTx4eWmvAUAeLFTCC7RfN
aW9C+Hp7/8Wvw71uRvso/J7n+e78bq11BIAK8I9hmGJBsA/jiqkdnjtGetCi6FKBJ1bp831vtRfE
8BRH4t1cwSbXa8BVlns7+C5Lwac0vDz/JRtrLGJltJVk+mPGh8DMs9NDOPea6FhK7YZTWAtJNXPB
yNBkHpIiqI6VNqXhJLy8Ass4DDEcJ3N6/G80+VeE+n4j+7qOoKDEwzV9AIBveGPq4Ys/zxtiVh3p
iSbaezGF1hZQLqKJDitU3ZS3Sv+o5DbNN+aGZa7VKGljhZcCYAwG8GThGtSdtpG00CEqhHhnHMFB
fEwb19BeLP3LOB86/94AgFbv4RPYN1uAMJvShfUMiZcbvUZRlQxXoT+Y4VVow39yrdb7tPth8iVQ
fkCopNK7twVjserOTlQXVrmxhqqrl5d6EdU8++CDPIKIDBzqZyZYdGnDOtfypO9WWrgdgyAs4YZi
pcP5zuj3kBa4Rn+cmWXz4TqWHlN1N8YbxfRVQ1qalJcDwYyRcDdIcNTKToFMaHQhlO3BZmdMHoDN
DhXPH43Vawh0ZEVVdJ2cqWBI/WRkk6/yZjfCnl5BOFc6/QiSvTfrX7i2NlzKmmLLiIgDlgKztGIR
cSoYlZf0goBfs4CKStJfbeX0nhqYTKypxufzuq1mgg1aIS2mIA1VFpNUQeHYjWwgjo5E/dgk5U3b
gKNvtMF4CROrCUip9rON4O4coYDeaaMN4LE/P2VmaWz4hjVnilOnq0Dna0hlvfcNatbCNNw0qRcz
oah3ladX1m26+cpaMVfqb8ujeOkdYKpLuLPaGLpUW+tJZUaPdv697B8KMDen3qN7LMwXjualbHF+
nT/uKjJJ0NFzrVk0TojmaqsLQRky44WQ7imyaxeIzmLw/0c5y3ec3MeWCiC1nJPYhz+q7Z4mGIvn
+1p//d+0WU7MiZQyHgwztNHGSHtoCHKogp50mbr283k5Hy1iWTXMk85pUHdE46yisGjldtEmfRr6
h1y+r/QNo1s+9X0s9l6E4LtAvJ8dZxExWj8C61Kpd0FBM8KfeasW8fEOZ+xLVi26HIwFJ0dYs7Zp
DWlaGtBH4O1r51G2u43M+aoEm/cQ2T4OstgWoylQX0Q+ZYGuhm6bEeK/drloQH7UcmReliSA3+96
F5bgZr+VAKzPjXbQ/MJN/Ps8av8LGz6VIwSu6pjTMTiQgDOzXZCmbmB9DlJKUvqGPmvrRQGMEhTZ
K4AkBb/etQRupUl+rHbu1eJ3Cp3OefN9y34JxkWjp8NkPnOwxFaCRzMlq5THnhC8vGGu4/IbTE3W
rtr735rjtAeGxH25Va+0g7Fnam52XzM6tvurYMcDjxFxEi/ud38fUO2ejlvh3koPFa89NpHZR5I+
PP3eb2bNjBecpUSunQEaxfgsQ3QXWplLK75bF7eO80c344dW6w5J/CD3zQUVoGdI0HayUntmUOC+
qq0Xy8pZZLYUaDEw2gBwEo973aV+w0wo0bSZXsNbdV1HylGrjMPEsZzmrfLumjgmPt9wKrl3xBCi
KCCPGSzsrG7m8utk+QkDrrNtQYGapk3qxpMCY0/cVcZFLoEL5uo68CrzaA2wiwb9HgzyFDJUc1oY
1zqblkFgOJvPPvmtT0bR68buvDmtfS+FJNMk30rviNjf58+9T6Kd5Zl46rh+Iu+kebyyo+JmlNpf
kHxumO/Hi5Jx/Ld7ElgESn9iE0Ykhw3o0UD2h8AJuBFgL+4wLXBi0e8kpMPJAlkTXwGSXj7ApW4N
9Z/zGn/w/3wAf4D5JADMOEGCkRbTqEKuwAcoVR+4/M9k6qbhhy81WwhFHyLmN0kksCmIE+e9HZeT
G23JZcUUh2vP0f3XPO17z6nicg8wujuCTqLTGARspzX97ZYKYgVXF5OR9DUFsRWdJnq/j6ydnqRu
mIO+2B/OL+YHdyfIEsKevK5pRJZYzKgBuCdnQ8uL8xLWt+ufRRT7dMuavGqMHC+y72ACdYfhut5q
ZPkQSL3XQuygsjvZmX24erwg/xPVEk0LUGTKwT1MkBuFrWU93jnvRRI1Qfw2oCofAJVkMwoNX2/Y
m/hqSMFgN29orgVNxhs15tDLQ9hmG1v04YQLIpffT6xQDgcogXpE6r26AxPfjZTuKcmrnWxItNVu
XQKra3mioWB9UVf3dBQiLgWrVPMvzf6haoCS32oXW5WjsoiED4xP6IJaFPJhTIIFwIOK8ToEIN/o
s71UMpGeb/UGr67giShBJcbcnd6AqYogm4HO7+Z4ESUjWb3cq82tN/66LEJ6Cp/c8uI7olPtocxg
rOClBk/oVHy3wvSqUlVgNzhasCRsHK+PCffFPJY3xH8EakLaywAaLe9lTjC90ZdyqV+ZUXPdBPJl
3n1pw+qeFlhwWzDTTIarIt14mK6e7iVFbAPxTDpF2MVqTAs/Ja/gpVK5WzjJ/fmHb/gbHnHVVk6k
CBsIb2fRtTFSZPiWgYK7lMP40CWFmxrFRi1+9X5j7J0KLN2YIAwJ14vdlANwLciS2r0KORjUbS5I
DGqwK2nUsIPdGGhgqu7/Cy9pALpH3xOYmeKtqnZmlaXDgF+Z/MNoDjApawD0SO1Gh8uq//pXjtjM
OIUSpEIA0nhF4nip9q3J90PeuT0z8IyEGfVPkHg2VFs254PLPBEpRNTwgOaGpCES0i4Xjipuzj7z
muoblPKubG7s35Y09b23nO2S0TebhdQHV/WfAunRdG5D/Yk3fLD1VthaTCGSH0BH0nMZWWYP45W0
42HdzoQFL3nPEJaySwjWz5vJlsTlOj+5C5JSWvpIkKjQSNEa/S52AmjmlR00uJcknT+n0XhPh/Sv
82JXo4STLRTOhJIrUW8XiA2Y5MgqOHN1Y0MzZXXjCOrAaNepHYqlOzWnm86KJuIE6SbsX+rqS9tc
a8FOUS/gG6/zi0w/zBD1+PEDPMauyfyDcQ2NrlZ6dRBtRLmLQh9s9uRjhHWuo6zppxSFe/Mx66Z9
mUA2aW0IWV3VEyHCqqYa7QlDhcZJcqXV476a2t35fVv1m4woLilKUMZE5GKLrYKlal44VAtKcb8a
3V8wZuxqK6++ul4ngpYPObVLXfPLGARWctktDBcxiN0virnhuz4KgY+EHlhGUewlayI4kjpV1JQO
LBwJLzCpj45Fpx8KR/nrbXkvRvAgEjzAWqKx9+D1wDpqy/5+itotLJ6PW/NeiuA7JCZL275FGXtW
YUV7qdOF7P3HYHz7WxNY5JBhZMKFKEHMn8JrCumeSewDS/kRnKMLoLNLF/jl4wDb+8bSfXRPCFvm
rzA2BcsWdki14bQddVghO8wAzisthi1sFwIyacSwwFE13aoGfzxD7yUKm5WFmplAnsl9Zs53VlO7
rRM8nF/BVbNbqmzQeJAPcATb7q2REZoJpSQt/ZHng/6a6JYPcTeYV+clfYwdKVzQ+UyHK1O8jIO8
P0VpydNdmXTK7ElxpYYX4Gjf6YCbV1/JEZ0X9bG0z7gaXDtLfw9TLR+GTrqmUBM7MwkbJ0/5cpCf
FoKQwiuv6dZI3Go3fAm87oeyNUzxlm9871nfyxU2TIFqyobOsvYs99m+Sm/mT81+vu8PD4qX8t/g
3zx2/GcrcB332YChpn9tjtLe3hn7et9exC+KZ7oyDDbFTbFr98Or9uv8yqjLF5z7QuFk2kVRd6W2
fOF9eAyfy1fY7zx7B53lvr4u9wOZuPnKdtVHcGfCo+ZuIu58vAnfL9Fi8yfOdJarputGPiBSrur6
VTGflfhSzz7BwpokG8a9Eu6+FyZcQpGsBoU0I0xNoea71Yx9IEWuTM9VffDLp9rfz+WGS1o18xPT
Ew7UNPRxHkWY3lIo0DoqWBZAq4Xb+xfW1g24tpYaaHEUDDi/poiJR8+m3xcAk4IE6I6QWDHg4E7g
Lc9Bv+vq662mw5XXGGhZJ/IE884jS2d4EXl58rmFbEy+y8pvvP48p7iVJirOBxvagi2urjW/S1aO
RlteDjZwhO8tBtZCKUxSH4sZ7/34UoocNw32SgjkOn078md7qx655hP1pQ5JDpDS1Rvz0YmJOhHQ
JVOFwDY5DPU3GECgaz9/Dj8Wy/FQJzLExFFlqKXa1hI3V10/zTmsyt33Pom+6Vng1pPySYG4pjTS
nWwPNOsH+2R+pX92wyV/LIUKXyFcaSAqhnwGmg5D6ZXGj8rPH7KxOCxIgJH6As8tT5kbSYKgu+/I
A6cb9Zu1w3K6CoJBJQXwzA6EoLwxHFhvS3fWX2flxog/WeOn8yu+ZkWnogTHV+R9WVkNqsrkHeuy
psay07pfWnMg2E6aC6v/b5zPqUTB0xWGBibojMRkeo6r45h5QQG0rVXu2v5zYwV7CPRq+e9znu8N
S3B5I0PaOnyJcFdbnwuwtPStmGtrIQUHB+WX0TQlApp8DqGXgPBz6N0mj+jdBfNd819yKXfn3Hg8
v4Frzu50OQU3IDV+WQIxjBvQevhLn/SkBcHY8srwN5Cc0d9nZZZ1JEcCMYpl6GJoObfMG6Uyphlk
f4a2Jxnj5s4u+2uQrrcT+K8YwUjUyu+VhRLXa+f4wm+mW73V97Jabbwu1gLyU20Eq4AjNZAbDTFy
85hDHDFb2iEvPYvGqvO79P/jUv5VSDAPrfJhAJaQVIelN6bt3ohezXmnWkeNqXoD8lKSdt4c7sAU
djdkL+5KDG6WOSobaDu4kcX+J3tslGLWAzjPUmP4nSX6eFxGgy/z0rI7psP9/lEq9eYV+gcoAusO
rHajHPZ1nEmH85+y6tgU2IkY6qJwJYLnaqnZRVYdNrAS6Lswfi6ZruWVoOt7K9pI2r/1q3/Q+kTW
cmBPrit/NHqI7tHaqrsdOF/IRNgcf65oUK6dr1AX7FDzujWSY6WaX60STkh6efpxuJH7P5KdHTD/
y1T+6Sihx3zaURulYxz5j1UdX7fwcaTOX0/qYPbwmTjYyfIkEPOQCIFzyGgBBSCfRNdUJJuuFvQb
xri1C4LPl0Igi+2ElZHk32N+OdSHUrouSBXLWy+OLUnCMQb5Fl6RDEm2E3iFtc/L50L+ElThvgA8
47xtrTrgk/0WznJAmkzvSmwrTw9tzYi4x6wYAJylCxC6J3WvSvRyXuJqHA1C8T/mLBxqYiTJmk0O
tWEdY+NS6vYMXUqx6UGh3ncPzkQWawvwej1EOhEqOHyn8qOutVhTaGCtDps1rtPmNZ2VfQP2VV63
brckJh8m262dq2TaOMJvNvjxXFF6BqUPelNxRK7SJt9qWkCfDeWGa9UbzM7Vw4s5vsOZlPU3O2gY
bXxURs8cngfnypSZaSo2fJq6bln/foWw9HoydeWg8hXW/b35lab0Y72LL2mTk13da4kR3WEnXxbe
z9IN3T+UB+VDspMO6d7ZzV/Pm8HqDQyU5P8tiLAhSjX3NX6t8UYJbGV1+EaqJHK1fIJssro0dMhH
O2OrjWz1xaqfSF2+6sS9pUHgAFON1Bqk9/wQhu7vb85d5Pq/Qh6rtJKyAK1rukzvMJ1wKV2MW8/6
1ffAyRcIDjaCnqBIQ74gqV3my7wh3BXluLHRH1heSfvRmvLP6oqMQQVp9jg1kAJQS7bvLtRj5JqX
P+pd9sNwtV/wBO7LV19y7V10mV/1+9aF4Par9vhT8aJDcZnCdpvstg/hYl9nToGY9eqaVrPhWG8Y
3UzozjTSavIYjJsv/CRUvCKox88SlJaPCoOrg2cNYXvVdBFDW3EWdb91JdZ1eqYm5weT//F13yjO
LUykNiStuaNPD/Pot1+LPqlulL7xmb2wjOYRupXuMIUxPcrqkDi7AmLTfRuNUue2Zel0bhhWfrDP
7LS6CmKjvQCgTrsurIoEMNTkD6PcmU8kOiLywpalX/gww71mzeBfJXUwBS5NiN2Oc0VyXRvmu9xy
0mMsjc6xyRvI5X16hChk+bcZUyg78ti04mR1+7mWDB6dphNEVymkIfcFg1bfF36i26ybYQNpmGSD
Z7XoLfPgG3p+pYVjcjB8S97lNP25YyTp5JAb7WvUJt2nAqvOds4YlBS653w3t1n4LMW96aZhZn9q
034CSkKvu8Y151m5aEvbYBilncyfMst2HVZB3pKC7OTAG5xS1tzKCccLerL8S0NKLbAJ46q96hyn
frHnfnoGlKj6ZI9jeN/IAL7QzahcVmRX9+nQy3+iSqUttKjlr32rOpd9HvIXfbvODuVksenzpLSX
NdWuqyDR5QfZHwJtR/nL/tzLfXsbVpNZ7qpKzn/5syUd/NDs/KV7X7tQ7Kyk9StIa/2qo8XIdFUI
0/IDuTK9g6zUNzKqWUk3QnQ4qJNrxyqIQWMTPOi+GpL9hGn4roFv5hOZAAi6zcrOvll14DfgbwVM
5DdWLdGWVFnOhazn+ifZT9qrMNOkW8ds09YrZRB9a9Of/piNqXvFHOft8bxvfMvPnzsn6ns3pc+k
IhOZc6LeRo8Em9/i3afkyt/9ZET4qN4Xl9Hudbi2LqdD6EpbHuotXXBOuhDpZLCmOf3iJO3jj46s
3UX4xMT6/JC76td5b+/jB+aYrBvr3r+zFpe5Nce5GpM4jMWZNDHD8ijIn1IOsx4kaN9Cdd5O1a2p
z/be74bvkIP8TOruxsrZNKOYLs8v/MfJGCGUFC7IsXWSwSx6VJd+th19zDchz17brzxJ4aEI5aT1
ZNY7Od6r4begGsETszbKsms+8jSaFS7GUQvTNA75BKvKdnJoHBL9cdLHT3W3lVNYfeEsCKf4F2bc
xZgkqjQrK0dAjyFVPvgaAF+F7XxPYLI/1FrPDWhKhPASSW45rSJXUkjLFUW+kbZZ05dU3D9fISy5
1daFLVNF9Kjw3fnSeNSlyzk7VvGwO7+5q8HPiSBhYXtGvSVKlY3XVR3J8y7p3TL2bwxZ+tpFtttv
wiGtRrp0iWpL+x3sAOITUkoTxxh10Mra4VrjZp3sHfajcP20AQ/FXT/ewsT691oyabvAPxDuknAQ
XEc7qV26IKTJ9Y/cIp4xXs3acO3u1djqS1rXj7wmDF02QKpiWiMILbltalbUlJ+DkUnZa4NhR6nb
2TThWfohqnaRomwouBZAAcqrMKKr0XMiln56JwrKvs0bPG/uGl18HbbRviTZcX4dV8UwNAa+OlAC
H0Dvgm7Kqh4GKMRc1LAqmdKt2v45L2N5yImOFhbAf2QID73/R9qV7ciNI9svEqBd1Kuk3Kqy9tV+
EewqW/u+UNLX38OauW0lk0jCPegezAwMODKoiGAwlnNQSTAAmQsZkVM3W63tx0OTRaHkwEQOtpbC
NF3lvOE8G0OjQcpIsTKVNR7F5gHVgxasP5f1ERuEgRIXBhDQSOVHbBO7rFNFgSiLtpuF4jmBC5M0
i9901QH4NzbIqQovbklg1obs3hJ9MUw/4x/GQgMu0FM9U2yLlRZrBlXKsZsesvCmjCT3g+iDrUQ4
3ARZNJRNNQwQ0ZQzxr3rgGKw/vIZii4/RIx/jpALh4vmZkND8SDPlKPZzwFQhN8xJP+SKvl3LUQQ
yU2v7mX9VPGXM23W3gR3EPzr9PCsDK8uLJ4hM2/3oeFl2m4ENqjuL7pvL5PXaJ4D9qDLqoo+GEZl
XAP7EMCS/3qtrgzTHGYFqwpQ1TUeLdhjMYMaSvLFhDIwXoipb4xgYyTiVK+paBa3qqFXbkfXjb7T
x3pf178uKyLsZVkrKZwjpz1p855CSoJNMG2OcU1mjw04aDqTgAkJePJF24KpiAa0tZ7dtpRxhonu
tvUPYMewOsqw1mytKpCy9dn8bk8oli7Jh2LUe3XA4HUvKyQIQ8pKX85IrUID9V0Ifct414+vyfTW
J6/jIKm4CQadUGbGtit2FME/bzicUYZFXGjVgERwGbLPRSWfQGbYWE4GPtPoOJofY9OCixOjY4OR
XJl64ZEC1Lhl01HPtePUq6fPmmg3SZJ4Zi/LW0QFjNWPI1wsKB27T6IQR05B4J5cL2Q3gOXF6vxU
BVeADNdAbMcAJsb+k0OweHf6gXVs44YROwrAuXt1qQWtUh3MUsbGLYw+DP/4v2I4Q55MjYLQBWLS
8a2v74YlDWZzS3IC9A9sTaPGL8PplSnGWe7ca2ETj5CoFovfkyj3CEbEq36SBVaZIM5mo9iuTa1j
J+i8ZNbtBED/Gmh9lyOB8PwwCsvWIDCpzd9B2C6pE61DMhtiSKnL3mh6G81p0IU/sBCHC9Dr8K69
LFLoiwCRJmAwZWw0XMKX18Ngh3qF2GNtSUN2tAPrzc08aNvLcoTnh9llC4hYoBnh0XUyJJYLMDBx
t2PGfTEPMWqnABrbXJYiDGQrKdxXKgjDm1lwgI1VH8tuzrdRr3xzerJ4uj48VBFAuC5LFOm1vtO5
8yu0kIJIFHe6larYF66CaL6O41+XhQjvVwCyAW6Qsb+epcpqpOWJQiAlz+Jv+N87rSX71qk3abjc
lJaBGbOHEtDkKNdUkp4On7TALlwU0dAdAfMigik7gNXdAKBNW9EHFVu5dhIeUYX6TZd+kQjhTxFT
7cDlZejXeOpgoo1/XJV9WEWjq2AL50dSqQ9Z7GwVo3q+fIy8dXxJwbQcnjdgksOb9VSVrC6NZEri
yK877aOvy11Yz8+TgnLY2KJEoXVkd1mgSC1MbWDdGXtUjCL4VOAylPOoaFnkO9VzWfe3ceJgzVkW
3M9GzDTsyDjoR8NAVOzt8dOnOfDyi0rJY//6HYDQXuQ9eruPN3/jP8iW9s6NwQVXEEgvgGsGXHR+
RzAG6nZolW7s6yj932y3u92xC3LPDyRPga+TWb9toNKJIPZDVlZHDX3K5iSM/cwrPCTKqLhjGdC3
Nwb+HxJMj/2nwD/X7+/Bjbu5udt6h4kpvrv/ML2jick6a1NjlOzDu0cVyMOIkPe22zz5+4fPz2tZ
zYmPovzP5ZxEJ3EWtWgO+IqDmdxkKJNdqdXVRo+yR8eimqSFfmZXWADRDTa0gwFQF0tSp6czURNb
GnYFWKlUbza2VWV70I8mmwgVasmVdFbOY8smIB2FNOwen28BxinSfZTKE3+OtosGWttS3ZTLa5iP
+y57HXLQHCCbcpTrOAe0VukX+fOMXneRbutMRXvutg1/Oc7BopLUXD+zRfbDQA+HQp+KFUXem5d2
plkDlBt/KYHTGoxpikkht2R8GJFmFzfZXCW2b9ttxkbd7aHfV5Vu3ce5rmzUpB3CfZGQKL5qYYhY
wDJCAxsTjf5Ao2kag3YEi+dWUyblGvWl0vS1LO8Vv6IUZM9N0Rjvg5O40TY1m1TGNSj4vOCWAV2p
DmAvfF0ucdXD2G0po4cDE57V1h6D6lVkk/eC47OB8oqZdVDFg/SLi01N1qBMz7AKnGHYW0BdQNSU
ZOACPaACUHNYYAfcMGemwxINRs5gxJdwfI1jddvZ2q2aO5KoxGdN/3E+lKzwTGOYpdzlkYcKLvgG
sSImIRbp3oel2GQdKFeGaW+w2ouVa54dyxaCRdqh0grpBnHAAsQf4NSXIDbAQjAaCIE2XC2gr3KI
bEf1LLIAHWQtRT919dldtIWRd/rj3HqtGfvDBKBFBc0kVeLpQn3gR4B7x7dCEeFUUq0W2kzqBMPB
dnZQ3Ckwl3Qb9jIkBv7hg3hi49HOWABNDFHyT2qj1UOz7+PcD83W8LrB9TG0cjW7A8hzcJB102P+
8Pfle/j84me3yR8LYb9pdZtMgLHTqAYLSQesbLflVm2cK0Kbm2nqt6Cylhjk2UkC9w+VN8anBxIw
oKediqsHvcQ+eJz4/TRcdWhDedlMr2tdkcwRCuRgApbtPqKOicuYs0AztLpGYzaRkgzdhRa972OW
v18+u7PvhYn8tRDOAIu6nee8sWMfJI4AbYnqwwCQGJPiWW0ouzz8HU/t02WRZwUR+BT5yjeRagCM
jUe1HZOaYtZgSmAayUNM9a3ppP7Uqh+aFj1MGbtn1DdNq7wmQo0YWIuX5Z+ZC7yAgW0jPAJ26Cz+
DsDUzcfYTHyqjmAgpc6HWzrWj8YYNF9TrDLIUcB7uSzz7Ji/3AJzszZaVwB05L4lBl/DOcIKq+8m
oJAfjwU91NoDQzA3ivtM5uuCqGLAPOHpgCrBHXAWMvVxUlRgU9VLYRybhixBTcPaV5dR3WtJJBvF
E8ozVQJjdS397LLJ2mXUOkBWgP8zv9L7b1GibyO4oWxR8MwjEE/w1ZCoILiwxfFTz0vybNSjpINe
c3MLQ/kADPguUsjz5Y8lUgcXJ0IKXmPYX+VCJTKKJUZWB1jE9LtmfY7j1jY+61jieWIpmPgx2VIM
4RE+k0TV4iHRseOlHvrlcxkKL5ruk/HzsjKiM8PWmqN+VVLPgC3SvMcFGrqJj2WBYackVnFVNCaK
Xm6Syh6TZ61pRH+M2jkgPQAdxnk2mc5WUzkJACX1mKqvU4E1M6+MU8xJzGpZebPSlLqnAgT6Z1dS
Z1v284BVy2iBP6Sqc98C0LXwxwWPuB2AndXGc9Qu/MQs9fS8xFH+4TidtXdI2UX+PBLnm5lW2o+/
Py+8+L8Kwmgg8fCHzYCMj6ph4g+ARQ9jAJO41d4NZasGoq+/FsMFhBJTCIDQghg86bfztI961bey
LFjC18v6CAXhKga/OoaLz8A3XLPR68VEfjkUDvY9y8k03zSSNY/GEhofix0jxb4s8Ty+Y4YNTWNV
YywY7HY5ddPWAk7SXGbA42r3qaEFmPVc7IMKIsdl6+hl0Ay157abWAZdKTB1yGVjngh7wDnjznRp
AO2h1DlDckzB5m4FVacEEaZOLusnsnIQjbLtMixPAtCE/Y5VvmF3k2sVbYmkLcdjBDOuSvLgkhez
xe7EpsVeNnqOTXhlRLuxelVyfyJPrerH44+6vsbGOzE303A3FcHlnyXI+EGH8IV5riEB4x/vdjY2
VkIxA5pVu5BRW+MOvyzhrE7FhhPXIthPWCk+TA2CcgcR9Udq+iY2N7BtdDW/05/Tt1zSYhXc0uhZ
gAoOjWp0kAmXmLhLMzU5G2klCIzzcKTdXa+bXtUFXSYRJbIbpPloJLAilWZx8T7CwlOUuA0eMlG9
78MFVGzWgVSq5PjEYsD+BtsBhyB/ey1YYDDIBDFRtfj2gImRzAbujmRiQnBu8HI8ldAcwc3CO1/n
go1tyqfUL5cMa7fqqNwgdP6cyq730gx4QjSifzvzj4PDliUoXMEmhf/+Cggru1BCojRoHKZ+QY1j
2lC/QEFxJsUe9K6SpFgQzk5EcWZBFiPFEWJlNKvAnh57HSp7dvUey5iRBR/rRA4XwxJV7S2jhJzK
AjVf122cPtkPi/n3NoEcGP/oqAggGeUyGjVRW7PVQnZyJBi09jYEHwLG1LeXPVcQGxi4Jhb3MMJ0
vhEL1IgqTQc2w5O+UbvFa+LpsgDBcVkYoyd4pah4ovPTQjWIG2Mb3TjfjunvBNg9lZF6aahLPFVg
3OibqIBoAV4VlhG5CK9aHYkVkAD7Tl4dlwTYy516NZSfVpd5STJLPo5Amo0FDwYyhxffGZESdqos
uzKy3MeAy7WKclcxOoE9QD82PSpbpxIcIaQxZgJWkj9DQm1CQgvdKnI/WsiVaoUelps3eicpxQv8
x2aPLoB0oqh8Bk03WDRTXKXMgexu79h7OS1qj2Kqzyup5GMJFVqJYj9lFRUSU0kR3iHKaN3nvK2N
3KutZQ5ae5ZR/wnsG1pBJ7QmcS/zXYxkrBIoDVFWoxzI7NzNmqx5JxPBaTMDnzaqQ4ho68l9XKI2
xbM/ih4v+5H48/xRhIsH8Qxm2MWFFEIVb0HoNoExCphf2VUuNG1EHZSXUdo6a0XS1lGXcgZEctKY
TyOQ90Y33C96DPCM7MZQgG58WS/R+5dFuf/K42djZoLBxSjE/INbdxP4L+LKr8bI8SK9+RaGZBsl
0S6usu2/kIpVElY6xGuYT4loHlldlDS5v1T5lUsACf1LB7dIbd4XmLgbiEScKD9Cbe2PPC4/0mnp
dEoDeQDB9ed29pTOAkW5Cn67J2rdFShgWvPGlfILsEvvpJ2C6sJaLvPElaeZWh2pagy5GhjFjXhr
Ng+z8UzNXQ9twfRVsaZsUm6H7mDLsmGhJa105vzCDpViiACQgn0kF5ZjW546KfdzHoGhnQIXvJDk
N8KospLHeYg5uYhWFdNVP0Za4TUY3belAEFCP1xJYfa8OtGlTqOhZZYzu+5msvrvtBsAyBJhbCRZ
gstWet7gY5/PYaCv4C3FBc2plPd5NHYmym5AscVuzYBBvMb5KFmrJQmf0z0Wnsz5WLbYgAE0mbWL
0x+hbftj9D5WkvgjPF0CuhE0hTSQUnCWNOpa7wB0BG+WpPtVkOQKWUPk5SSS3A3C813J4azGIA36
Ei5UVnQtoJgjU3odGev35F81QmB6KBmhEma7PExs1CAzracB9qnMrmdUbuMVbiUJb6JjY7UpoCOg
l35W0UQtbioAMJijfI9OS1QfrTw8Dj15vWwpolND/ZBNCWCKkejGqVU69ajE2jDmfpba5bOtzvmh
xeDPMcZgwatVZG+XxYke8raLx5cGU3Bhm9zDKB4T1IeTOQcqXRaM/QHFqmr8ZqO4P18NSo4J+Juc
Yn5le1ku+2v5cIbnGMu98M1A2XSqZkVLEO5FKi4nJTmSHtDpWTdjlbKyunuCdYv8dRqq1nMqSemH
P14dfQLDQPUK5QPU41wufPflPFRTn9e+stggz/Qd4ET2xkYKUsd+/1o/Xg7nZHPaKkZXFzWuhe7W
Abt6U+4MIA9iP9anMvo9/jCZMADw4TBVhufPw7zG/dLqOepq/tB1gFMzAMOHhdnptSpB9YIdlk9U
Vedd1Y7pi9oOxV+mm1/SUeYHF6kB9+DngtDlTEr4RIWkFkAI6dL299jFRVXfwoz2skyDRJ7oaBG2
ATULf1cdfsRq6cMRrKTQtsG86Di8ut0VOsFadJPIaEPOLnum2koUn9IsVWFaaE7UAMBkybo1Ygou
frd628/08C0b2oOq2B9zrR9mVYZfJxQO/D18VrgnGpScZ7ZNXwE3BG9FwJWHh3w2sFk9RO9OER1S
gEl6bj5YoCNOnyrXvVKbuZa4KJ/P8cpzD7Gys6IRa1Y1IPfT+xGtmsjS7pQKCBQjsvzFQUJpyfph
IveEHUFddjthwuc0LJC0ITVVmSXjX0BpKOGLlmTBHP28HH6Euq3ksGxrdfeHVtONqQE5JKTBTRlU
ZQTA4nsl2xJ98y9EgZUOu+mEYI2AUwmYo9lgWIBHwOKZHyXFDikxOqR9q+0t85rkksESoWZoBaCL
jpcSWgK8ZnVhaROsBot8yb5ZbM1XsArqzWAcv3ULVwvyJLypcypbWufvxy9zARA6mxaw0FrhIrrR
6CHukQbIL8UdAoWn5Xu12f2Ls1zJ4FK2NCuNUKWQMaXOz37MrsMERW8SPiFfPzgxFmoVR5K5ic7T
AZkqq+dhU5SvtY0FRWsN0P0+1Z4VxXejb85y6OhzQXVPMSTCRIF8LYy7naoBgyNOmgBKA/2VePw0
0xTUEFhWN37kSuyF9Dqx/jLXZp8NI4G4DlmpG6sop/ZSx8mopkykoi3bSesxBJFsB2pLgsk5kgeT
o1uMTBMHiZf6qZxlaOausVNwftPBs40n4FCOZBvPW8C869GHkXl18UsBdlkxSRI30aESfDsbDBio
X/H7QpjGRk5ew9fVacL9m2yK5EV1Xgf7KnIeMU+Itc/ny2YqimIETTLXRqcCxH6cD9pDBAZyBWeq
xfrTUGlXQ6FvYmvyMffvXRYlvCVWsixuCp1M8WiWGc7VzD7jGcNbIWaosHTxAqTPTVJWB51NUqu1
e0fU6PWycNFNjN462AuBkoKWN5erlgO2FAcV16Obj4ikjy4Sj1LFzaREfllLAptMGOcbyzJaU6pB
2Gh8uNFOB8xknr41zWYyZJPi7K/ik7e1Xlzy1i5dlrWY5PZH7VXPf0SN5EoQ/v0Y9cQEJrJ88IGc
+kKk9hGpXfz9nVs8afH4Uy9k+yBiERj7VfHYBF8OJ6JWW4D9NzB6mgW5DfDgOpa41dlY4VfkQMXl
vyK+/nx1h5YYN1LzDCmuc4c5xvo4HbLdfN+8m1v7yfZ+1L+1TbjBAvyGgFjd++u9HhZPLButI2xD
oJHPx5OwH2naM9Qhtfet0puBFFfKIF9EwX8thEsT2jE3COaKkYK5L41zKIBtvRAfjuAX013xcdmb
hJ9spRHnTdUUzo1VQpiOB6aGOpopq+OIrmiU78GjBCTzcyIuBTNNjt4CqGDGeKXXpGhNR/mL9vcr
HezboEkEC8cAFTD+Tu27oB2cFcQXPiEx3al4B2yyEa1gTUOF5fKhCb8QJizREcaDDlqdilLUNMs7
C+HPVYF5aV+lCai3flnAxlfLZyN8vCxN9IkQ6tCeMDSUc1xOmrsAMKDEzjSGU956MJwog6RmIvpC
fwQQlYvmc7OQIgfAgW/THw6UwJBbLLsyZDK4rxPbZtWVaAn4s7110wfDukWiffmcRBfgWg3Ob2p1
UOuhgwg6HuPUN7tDPQTAdrssRaYI5zBWiSfpYEBKC9y9osm2c+96Rd9uLosRXTyujkkXDMKiscu/
bx0Fu1eUBQG92fbEi92XDJjzmf1Rur8vSxIqtJLEjnUVUVN3mJFaQ1IdAoOmCf3C3uWdJOE7hziA
d671YfqupDT6nM01xbGNyfJgEcWj2O0vYw3csNnLqPVB7Pb4cLMP4FFMkAKtrqwSUGint20zyX6M
7HC5jD5X8640DfZcuVLu3Kf5YQw0LzMxHOu5O/UQ7ueg3KQv5I1ITFSYOK2PgfPl2bQ6fU5x2BNx
X2lb3CVLtcVYIDY94itM0GCaOt4tWJOOi3R3+TuLgtZKNL85GOONO5g6lI4SzK/+RAnaoJspxrxT
sGhPfy0Lbxc8XnBFooPPvwdHEsZG1faQVcVwjg9agUUT9AV0Z45XqSy2iE4V4jDSjxYneNT44nLe
0NS1U7ze0cQFNznSUqtHYQaDtIBxzEb6Ocf2ZlY70Pbm+8uaCrznRDTnPbnZMiwCaFpoN6AeypvX
MpSIEFgrRGD9zUARH/DT7CesXAeoaCFwgzqURJoH7Awo5iZ1t+F43RsSDBChLijqGShzaSiHcKFt
nDPNSlClB6j+Xp+v4uo1pc+Xj0uoy0oEu+tWuuSsxw5MNDaKsEmHm8ZsPGXaLNPeHQ+XJQluA8zi
/lGGO7Wlpe6U1fgwQMAtkqu5/j5FD2P687IU5q9c0o55GKTTeI2g38k/ZHNQdXQ6QNUB1wj8fs/1
yx/GZjjqXiiLHOz24iVhjgMDcI4O+juetyZLbDuvYmbbN/NV9DjfJrv5QzlEhwLSBskkuihcs6mR
/5fGk9Y4FcCYYkWt/fwY79JjfYy3yQ05qttot+ysXbvrv10+SEGSgxq5hsF+PF/RU+ECo5OVbbw4
UM+1Um8EbVtPJW4ksu4/EjDrcWp6oIlxJ22ABFW5H6cj6Q6FDHBVVG9YaWHzW7FEWRwKNFRkOQ9L
MN/mANT/bDfzNnyLvyvbf/Hc0hkwpw5B6KrxaSjjCBwXo0GULVSsUxUuuD9oJ8NLEDnSSgpfjnbq
wVBrivx9MN970y/06zJ962UU04Lbaa0LX4M1w2JQ4gS6pIDGLjGON13n6VZJ31zjtlweLhubyBR0
rD2iyo51RIv3JTI4bZE1be3Hc6uj5AVeZ7rU8cZZiIw2RWTXqKSrAF9EZRTbnKdWpwx48KCojgs/
QkNr6a9n1f37ix3PUeyM4FWM6R6+8GOReCz0EK/uuDGQxE1+hc68jopWWrkPZvyTGIUktoqiONZt
ATJkYYkEbbxTpXokwDRiT61mAokidh105dHKI8wggNrNkrxOZMK4tL4xgJuUaywTLjeAQfHn6arD
htGMPXBne9kuRNF8rRd3AVZKTUgWQtQ43aozGDb1CnQ2m6JAK7L34/ZeQSp+WaTIFNciuQuxpdk4
jz3y4rKsrrLSfe9t/cYwARF5WY7Iv2AjKM5b6MKdAcKPC54okQIvnnrN07PXxnl1TY+COzcBtqAk
wRaf4z/C+CJN1Rdz5egQVkfxnublMZ6HvduHh8QsgR6+/NLtafCIolKJlqJYtdLya8B6lV7Eakrt
NEMUqSwCaNWXKdK9JbkpQ1nf4RwkBNtla0mcVQ5hn+YjU5Hq9Y9YM0Ej2lkg7ZqPTj1tCtUIUjW+
m8g31Q6DirzgLt2lne71Nr3Ta+BWmWg1gcdhGIPLH1poUGiroyGLXBFDA6e+WRpKbtQOfHOyo33X
IWAn/W8w/0iCjtArUX8lGJvEXC4/MKl1atwDjBs1A/W5C596464td8tnNL/9C3UYPJAG1hoXuwan
6lC3GZVmQfzMMBg+41noYgS/m39eliLUBkkHMLdNlPX4NK7JuwL4c5Ci2tkDfouf5eljOGVBkVdX
vSa7FM7mH1DF1MEg8488znqWalkQypAG43Gre636ucTfK6DrqyBMQjfoZtHm51B9AV+Ob+cytkWh
k6yEc1Eum5Qxz6IRAVXNr4n1VKjhUxZjgwIne/lYhba4ksQFt9rQFgAA4lixaJ7buzn9PjiSq1yo
DBaDkKx+IQNxeWM90dHsQIzgJ/FnCzDPcpuAjgY0ppc1EX+xP3L4LCiCu+s0xxfDmp22jUCW5KGh
c2+Fm3yjHGsZNoPw5FbiOLOvs6Sw2gxqqRhAXurKnzD7LlsVkgnhrNDt3VHHQjvuHvrU0H3ePaYy
6DKZCM7WlCqPSJJCD8zs+QUWksC0YsvwlUVCsCiAtz8iMjYtOBuIimwIjQpCquZYOJu2OcYyfENh
iQGdNQQ8TAFjTorZ4epmSWp0HZxJRZJFPob5GSCEoBhGu9S8HRCXptTT0ydS/IueEN6Vf6SyuLWS
igfu7DoxpKKLX/UqqFhltROB/7BBdAw9gJ79nFG8wfQAYgHiuDnpL9gcg1kb0c9hsjBTIwXwEoRZ
MNKAvJytJCBh5ayazvZi9x3igaJ9ghIosGdsjAN7m1idZ6Qfl11WYBUnwjjrdqZIw7IghBX51QCa
b+qA2ljSHhSe3kohzrzzelkMoFzU/oJJpEV/0fNHIAh4sfJ5WRdBQnWiCxdIaaeoXY1/wWgzvYDa
fOv0875wm6AlDHTJeIloubFTmfnJjpD9+cr87EV3R1qw74Ueq415jqK6m2U9NfbbucLGiW6cZxEy
RFrdQrcI2GIFAVBkLxvekunBudGQmNWUR9AjnYzrsZ+8qXOhSC657gQ59okm7M9XxxWXLtLeCWIW
Z2f3GDDcTq3O/AkIBYVfSWxCfG6ODZI4pBKYQD2V1hdaYbkdonc9V4HRXTeJrOb01Uo//zT/iOAv
PfDddSWAVWvf2hp76s8b0wfA9bXycqve0W/R0fD1Z4y/3NS7cJO1Xvaz+J3JfoTo5sWp/vkRXNCw
upaUwEpBZSj2BkDsgcnA8knlAwS6njIPu/XojNoyseJQ9UcqFz1id1R6oACiANZYXmc8FMW3ejqO
8YRdakkQkXxIfpnAmEB9gqllpNLgv6Dzjiiy7EUcPv4ow37ByjArZazqzmUS8KAl1JvASZvuQAmA
JdMg1Xa03F+OV7LT4wJHgi7itBQQuDRYPA6W5Z6BQAxJQA0JV53Ytf+oxkUPWrpFW6iQ1Kk7LHOS
TvNKTVYNZaXBS37AxY/GxI7jkLBsbMYIb2Anb235vddMb1S/l8Aq1EGisbt8gjKj4GIJFtV0cC1A
L0N7HcLv0lKl7Ny46KE1I3b6Jvz9vRv/UGa6V4vyra+t7WU1RHnT2nv5rlNv1/G4MOOuI9CtkC1J
99ixzw0Vzb8buwxK/coqZUIlh8fnGUlrT8VgIxDD0Mkh2ahg696X18kB8QPoss2d8owYUsq4DJmt
nZkJWNyx4ACsArx7Tt3MyZD5hDrEEhoFSaEeDNTDHOXDAcTa5WMVKviPpLNadqslajEMkDS3mWe3
lVd3/8avVhK4qFs5WKNQ2V0GfGPPGT+saAuA5ctaCO/LlQw+xpKmS1sDtmHl32z3aYluMRkAvq3A
MTDmLBEmDEk6xmFBq4VKAt8j1BTqNHYDjkBVfzA0dGtIMHXHIbmrFYnrCl1rJYkLSaqbDkNmsmjR
PapWYKkbt5ZFJLEB/NGGi0hGpCfVwhgPqcKQtTeK0W9KfaPVPUCT/aqlXkG8yMC042tWgJzEp4PE
yWS/gAtQc90gt+6hZVd92sZHKQMzE95Zq1PknGnJ3SUsJqZh+RrRRxeUScp9OMBxg6JLN2jt/W8G
wpPXWEsZmmUMhaJ0j5a2Hy4+jT4iwCSNslaUxBb54plNW30ZNGaLqE8q7Hu9J/P7mF1ZsraaTBLn
YkZWAYaoY5Kw9mko1wm4FTSQsUwfk2y2QRj9sFiDcWWC+Th+YqVZ5r4JWYVEJW9YuvIi+2dv3Xey
aWyhd63E8N6lJ3kXsYLg4vywXXybox1KytdC016J4JyrJ6M2OOzlSMlT3P+e/5qcFVBG6ET+c1Kc
61hpYxtRiJPSy9RTsyhQh50R/r4cXGXnxPnPbDaEjuyc9NEOSqPwgchmRO//kxD+dge8eNqjToB3
Ke6hVAeVmeUBpsf736Rwd1E7GqkJxmUUkZyX2PyOjd58kow+nFN0nX4THhUEWKxNnjFNHM1z97Tw
rLvv+n16R+612yZI39QDAEsBBxp0x5cInF2N11z/NeMi9xuM0/yhIRgAJiznmxSg2wHgHDzIbXXM
kqPmyri6hOH1jw0S5gOrJ4GS6HHmAC/Hj+ofoT4HS5O/qqkRDFTd9K4bNE2xtezi2+UvKT1mZrUr
sXFYlRquR6SdW+2obUMUN7f6hv4ufBCv2IdlVx3D63ZTvqrbh+hnd/V6Wb4w41hpzQWPvtfsfGFv
5oh+N+sXxVj24IPb5pqGPqZNPGALJRLjZX/lWVK4EskFkyoeQ0pYktPXXoN1CjfcgOvSU0bJ9SXx
d8IFFccuW21iqunzgUxBQd+Uv4UuQdcCivwTt/g6a98upoo7H/bpbp3pscx/SjcLvrBqLhwXfwvP
hlODKg1qpEeQoOy0x8TDlNo9ktAW8Dk3FvBx/fpN34aP6Zv9pnp0r98Ovhu8GLsiKGRVAMmh8hd1
U2K3d4i+Pt5zPty73aOZSC4bsQgsbLBuOt4OnH30uUEblXnEvIAULt1n4YsuG+EQZgFA5vh/GZxt
DLYeThqBjCSfX5Ki95LJ3GZT6NV19a00ZXMpQi/DQAqgEIFwhPrUqZM3rdXqhYGkw8EWUWNXHqjw
xjYJmvoqTg+qrI0hrhBhvsLEdDR2rvgtn8Iuu2IqZlR6H7tXDEjDRJIj9uosr7g3b7FmfjmICD16
JY7LqdpwydzZgXqJ+s2cr0hzAOhEQQ6XpZwt739520oMdxsAEb8ktIJWyp48zBv1JrkyqiB/q7+3
nnZId+lVdm/5MtoeoTmupHL3gpXlaLQBwMPvAbhUb9TpLVYkmgmvHgDDY9GcIVrwLzHa5rpdRGhq
5NihBWxktumAxKVPQQdwPmfyFtm6uVCnlUAu6reDrmSGAp1yMutHGymxHw4W+pHqPEpsQ5A6AhwL
vWpg7KFlzS/ZaGGhtAaoGPxhnEZPTe1u19dVJ8lWZApxMWMhdZZOC6YOBzd7WMrYTyLnOp8kK89C
O18dGxc1dASILgIrJFrQO2JcUYCbqLeWbNvlC9TuLOKvxDBzWaUEvR1W2eSyEcolCrC8nastUJdv
m3ozVa9j5ZPkGrtzSQjizccZ8HvW1v1XL3aHLVoCAhTtMO48qZnGJrVZmw39L2M6WvN3WxaDhVa/
ksGdpoG5G9NCp4NVBWIjKIqfTv+jXzZa+NmYm0a2nS/8eCtx3Kl2CnAf2xAqmea7NX9o+rPtXkvL
ewJzN1Caxwon2EcwgM0dHJlzqyrZt+vmyR+bn3EosUGhpa8EcKdGTcDp1g4EtP0uA8Co8SsqJS4r
uq1QhGJccrgg4bqn9oedfyUmEcK5MVflYw3yV9fCcNkypNZVj12520g1s51udsX+coQXfSJMi4JU
wmSIpjzaoz6Vk+WWYE3K7UfHecCs46RfZ7I6jegEDUYm54AIBCuTnCFQvVfqJjaYe+lBmKiHyFoC
pTR2l5URWAKmKRkqPLARCBrJp6fYIRwqCbEA/4UVd1+NQ9XL60aWgX7tc6+DBQY2UV0A+qcO5Al8
NM7gGhdVhsQYLC/qXGB9Lr1zVOLpXekMfZMBot8rBlQf0nF562k9B306m36XJY+RYXynWvSKzbrs
VrHnZZdhA9mLIhAQ/N1B4BcCnhSgYdhDwDwCD8aYo1OL3R0VRBLGc1+/0fL98t/Pmyv/97M/X4XL
suhis8DAmVdpu0x5dfTnKX/Ii51FgjqSFU154+GFccZjpqW51CBf8cI8UKPYy41oi3kwyXV2NjbN
xCBNZMP6aGWehRG960fkkrrpoR7omc6rlX03jBelBAOcdcz0l4Zed+NWDW/0TDZoczbpDtl40uA7
AVj2C/2ZO09nrPLGAGSJrn3TsLYaAn1m3Djmb8fy42HTdhSLzXTj0pcwA1+peyMF1vwa0OWMGj/B
AJUNm+EFScrpT1DsyibTCKN25hol3CADiXSTXPXmJtax46rcDXHmjYzPyfYnlHfLajuh1jJs0IvC
rawj/Mb7Bthxc+hlOvX7dDc6z+X0RNvAUGMMvGd+Y8VbSjCqEoZYPX8y2/1cJt5EWq/sfphlFGTK
TV9/L8xfXfvkkjvT3aWzuovAQQM85bx4GpyrspShO561h/5z+n9U56w5SZxwKQEpAkT2LIjtHATT
8G2wHJp30xDg2RzM6aMFFua/dqKTE+fsOp0mRcn/j7QvW25bV6L9IlZxBvkKDpIsy7Y8xckLy4kd
juA8f/1d8L51IkG8YiU3yc7JrtTZzcbQaDRWrzXAbD+BdgAU8RjHJ4gbYLGFt9AuWDli+H/uygSL
3RQo1KcWUimDFhPqDNMEZdubdBwBnXZUXJHM6UO21gS6FrbuqYsipDFGbd6U8t6gxmiiyAMhK4nR
eF67DF1UdP6bQeAmuVCHCQKQ88ULnc/ATDvYmebRyWwGMeynPPu0jRulOxIiUYifz6mL3tWhTl1T
8VXtA2A+KMRCQ5tB4BuMwqV2GMZNI6MsIpXe9am+ADGIHyjcaAIW6kahYPANpA6tdQOuIJrrDOaw
5wnUPj6zSaG4lHgkfJjjH0W5T3NGWxmPk6PtTDH62O1jp6F7rLq3+hBizHdqY75f/8yLNPjrMyE8
aEE4gPCOz/NxBO2nPE0NxjHEOS0Rx05f4mhXQTIJykCJHbo6ebTAbQ3icLv61pW0Gz/0wloZrcVV
c/IVwn5UoR5J0gBfIbeE6khN+Xt6x1a231LAR6/PH2eF/SdbRZdkAVdqraHCmc+KzKUujP1ozLVT
2nZLu2IGG1mggpE1Z5HXdUFHky4ZvEaLrZUSzMVV+2vsOSge8D60K+ri2MtIYXMFmLesOjLVj+qd
pmc0ihklttvZb6T4LmP+QTGJf96NsfBk+/tQQzTj+foquCh/iV8ijH8BWlhNa/AlTT/TpNp2jY6i
ZLW31Bs7AJld7SqALUnqPX9bRDfWfDdOL7oUuHi06sAAnSQTVbsbqNk5jeUxo3WSWKOj3lKWvREA
zqei3Fz/5ovyy3/fjBY4gM11PPYL9RApzQZiD5NBo+YtUDeEfJe0iNaNvhmhfxT0EFiELhIBUmcN
17K4WjFlRDaReV4QX4dWD9X0eDZolw0F7dqmcNGQ96G34Ea/7qSYq//n4x9LwryEVhDoWg1L4HcD
4R9zpMhvjXFndubKWbFmSdgaKsOkBSkshZrsBji58S5JtexBX7sYfMnJXJxKf0ZPPJX0vLLIFCEK
xlXgWjqdVfwxuym72WXxsZOgNo9QGSoAN94p8kbVbsJ4r9vIil4z+00rX4k1419+DNMB9N+07u4B
xkGTqleor8h8J/t4fQ6WQySn4kXTASinv7bxSepralkAnQZ8sCkFd2MEnEBNjqFCwG85an6q6v4o
z+C+Iy6z7R9p8KuuwQmD7tnNbPdu0fYrwXJ55Z98kBA35kgHfB9NlDQ3Z5+X6hS5Rav+bROpji3h
iTLeN/LDAAFqErvXB2Nh6YPuHRdHflygbUFYJgzkLUPMECjyNgLxq3QI+swDxeAKNm3JRdiBLiuK
dRBeENXSpCZF6YbgQBgNKXGkMBpoMkWly6YWYnpBI/n4/wabIOD80jVOWJaiqJb3Vrbi8FKijgI5
KM3BZsph2EKikWnBlEQMYSapm/cx1NzCVl611nTVEQq4hfEUhMPOktNbW4bwsR4dzUG5j3XdN/p0
pSqxNCpYhJzoGpcG3OD5Jj5ZiUUCSugywyZNUrW5V5MJCXbR/tLsssO1NwOwrmLxKwiZ8n00zbEj
DfK9FXXZSqz4Gn1hCxOkpRCy5qQnF0kDAc1ToEeKQduxZF5kARGsarV8qwTou++NkPdSDoOj28lT
lDEGgo8Z0oixoWLqUHMFXOnx+rJcGpmzWRKyrS61Mzx0YF12nHfV2PRgKzQPxQxmhfBegx6jzG6I
cduxleCwuB9OVgf/+5MZCSqtsXPIxNC4TXYZGfx4Rrtgy1ZWIf98YcANQ+XLEIETahjCjoeMqqnE
3L00uTEV0Pe1K7ir5QE8sSCcNEqvT7GcwxFm34Xk26jtUHhKh2/aeGTFDfQJdfV2KFbcWrqHnfkl
hBNoxoSRbsEvg7wo87dACjaZfCPlD3X8O2uh7gPNpTU5l8UpQ2lKxemNVSyysRotygvmBE91ExEj
0LcMwNcit1eqC3zALqbsxIwwoLVcRxPhZsaQOeWwiVIvyD1tfCw0E/ofK+WfpS0JgaI/XgkjiesQ
r7ghNKTFg8LQwXyAblwcfmaRjZKQx3LkDE6Rf6CrgLJhJRe7PqRoNz7fBVnCMqXNcCBpTeQNtnzf
a8Whz6x/2Wz/8xG0j+dm5iwFqy8Pf6Xx2LT3ifk2rwWSxY12YkJIKotYjuRuxKyls0TBvuj00kqo
Whsr4TwBMko2IJ6GSBVFGw39VeMY3tjFmtI4jwji8oNsECjDwBMBKWQhYoTVKDHeHg5ues2Lq4QG
1kGpWkj77CVzjQJp6f5wdjAJYTDUrdJoEsxMpdz0028jUrd5u62K0THB6hjZ9/LcfXVt1wREUmQj
k2ZjjU92t+2MD1u/k7WPgnyAYlJXH+w2d5uicPVhL5F3ywQHK2Bd18+LhdE5+15hdFB6w723wPdG
FUojqtnKuPV0/S5lkEGAxkxJ0XnXrEQ7vgWFKTkzKkSEkKlW3EowymYvR2ltyCdax7kHmSynS3QQ
X75Y6C647ulSYEeU44Q4qPKp6IE63zRoQdFyc8RCMIaaNjcJ1O17UHtGrnWXkft8qn/rJnuszbXn
1qXL9qlhEaQV9lqWYZT57fa5G74r6u/Qlt3Sei7qXZtAInY+lmRfdSPtjJXYu7DHzvITYaQjtWtQ
2IRp02AO678PUKTt85WN/NXVfTGfJ1mQOLKmWfUBSKxogojep80mnl6LaUZwdzXrvbaoEuUUtVNS
ALglO3MauTOQd8X0VCatm8Z+0b6pNiqoGZ3nt3+adi5RAU46iEEJsbIBtx4rJ6RoRfcyTvtM22mZ
30N0c5y34fTRBHumO2m+u252qSyHkf9jVj1fbSka0yQ7x41usFFkTL0UCWGcxV4Lxd66cS3Fcorg
vU82Cghsiwx06wSUvWA0BLhOemSqqxInyJwE5cnW2jdr38cn/mLKOMmhirs7f3U9/7wCArhVJGFU
TH1wkymmKW/t7h4CsmvS79O8skQu2vVxf+fagf+zJyxEqQizIm4wHEk8blFMUWJ06Sl+We4y6SYu
X3rryTAO4JyJxg4lycNEgGcMP5PRjZWjWa411i3vyZPvEZYs+iCZ0id8eoy3vJt3dTb7CkJeF7+o
kpN2r5MOVp/suZrwRd71tbGU7J0OhtjWhWdCY1TAXYtqa4sj/DYLSt8MDgEexBiuS+WHHf1K1rg1
/h9WbRlFNi5C9BUfTzJ0CYdQTVrNoHP23c5kauRvYZpRUr2Y1q4aG4eQJ0mXVpwVFxoeWE2cuzrX
DQSLzYUkrDxAr1eyIAgj74xkAl3DbWjcoqmm7h+LYiXcXdxROccd1yYECAlv4hcqF1wrsUcraOS8
+T/93efDL+/uKXTXXuUuVjM3Y/GzBMozQCuIACvweGhdNLPYeTXowfcpvYV+PXW87Uoya4vFKG4I
uke44oO+Dw+7PEs7mTM1ULNCDcvYcQ/uwX87/PfD9w/+gcIsfuGH93//wR82dEfxy//657+/9KiX
09tbx90ej9vfx627P74eXz9etyuLmu+Y04iCT4XQHuAb/Jd1QTnHqtbQg6KD+K7TOL7vx87Xj+0a
kcoXecmFIQ1atJD+gYK8SLcjDwVL2YTBd/eu67s+nPboSrlxaYYhq4ASORTWga0Q70bg0WWsiqvY
Sel+/7p3Dz/8zbdfOv3mrUzxRVryNW4nloTIKOehEtgRLO0PB0yb4625sjQxeGAFGSBYYHVAA87X
UFzYRdLEKILsD677dvA/6QbLwdmuJHVfNHjivJzaERxRelZEaQE7hx8/fj4/P4d0ps8jfZwpWrPx
Z/wbTHu3nrN9+l06T7+fBsp//p4o3hv5/6zckr5opC6/CKx9tgWeWETVc89rQEvyqFGwUvh22d3v
MLzUceH71nFW3P/6j10zJpSkBpLLo1FxYy5WP/UfN9iZsORu3RVTX5wrF6Z0AGYIZCKgLCekNPLY
hCA9bbipA98B/o5vex4I4B78c/mv69t7eSxPbAr5TGinY9dUoHR0GdUofgN1O35/hbepEzufm2+b
h9uH21tvZRIvis58fwAU9D9nhWtiV/VqJKcwjAhYUN9/3nx37taCyuJ+P7Winy8VAq4CCOJw99wD
SmWIoA8brNSXtWVykXiI7ghr0oyzWpG/DL25/m5D79YsfNVhL1aHidY0vAajM118TNOSIpdSoHT4
TO0Jfev9znP9zcOv0vv1FSqdLd8DK0fv8vY/MSts/1QLGJsVmOXrI6VvnfP22ngDjoPJad3G612X
YFdQnJQ6bfEzwx+/AXDgtB4erqlJc/zE+K8cTF+I9WvjIaR6Vh4BeaX/N7X8GHUPX79h4/DNw09U
HKN8s/Lf8Dt+3OJ/vzYTthN+uHwbX99PJt8vV75KZPCXqqDq5LOv+vo23/3v9OZfwb8Fv3Ai8B9r
X6DxJS1+AZgsgfuBaj3yGGFcigKVYr0GwIUbRkbx9QMh8pF+g/d3zg0Pk+7RX0tqLnIa1ObAlwCs
H/Q1gIsTdoBWN5HWW7Dbd1NNOxMPpnZH7dTwtCxcuXd80RaeOSkYE6Jym+RSElkaDr+C3oc0pLgG
Oz39xJ9mCi4B/ETm5sFfCrc3tw/O4+5xs/M8uP/79/EDw7Lz+UZ6Pe63R/f4+ro/bjv6O3QH+rHW
ZyUWY3h+zAcFiZSBd3BRM9ZIB5bjqSlFX5oc1KARTIvKA4MTQLnVGHRkM5M53oV1nq0E2YUpMdFW
AoEOqGORC+1QK5CqadbBEIAuBZ3iFte5eP8HbtUAyB19LfT64uehQJgUYBXRB6wCaQHJBWFS7FTT
0rqHn1qL+gug7vpmsByCEgWpPWKvPBZd5D+ob59aE/Kfws5Tw6hlODc/DOg/t+9M83bMNzGAXu0N
nlevO3cBkcQsntkTAmEFpcSkk2Avt+n8FvwGtc52/pn9DHfFLnksab1Jnyd3+GmshBS+b8RR1WQu
XG5AFg9qwPj7k7uCqVVZHRQ2NLzLYzy8hwmeJdfKhSs2vu6YJzY6NVXY0MNGlQaAqKTAOmwHPPRc
H8Kl5XjiiXhTVfGwP5gVrLBMe1YHEPq2rtwPKVW0lez7IgYCzWpZQIsSIBu5zt/5mCEwZKU9sZw3
/zhT0t2Nob6yt5ZNQGwG0F+AZkVgrlrg/UOHwoNTTeGubCBoCSKLX385YHCDd/0Sg3NUg7bs3I0w
6qCSG4AEbTZ+WiOqid9rFLrlYcXMxexzM2AdhaospHVwaAhmuiQdbLPGaOn7orIPTCcuiAhXosOa
FWH/2EM/aEoMK3UJRsO4vk0M/YPlf6s3ztkjudAaxo1XZ0WyiDY2ErvoYSY03+L855gFUBx1V5kN
L+93Z3Zw4p0PWmm2hZEMsJPljStVm3n8oRU3c6TSyEypYd9B8DCvnGyNf/siyAp2haWtopoa9gG3
q7ceKG2cvLcpit5ePwLjqz3KubQS+S62rSVD5kkxwEcJ5mPcN889zccgbscWCGHAfJ1wLPAUPNBA
ew3WCHvWDPEtdxKFTDTRK9oEQ40GYCyJNXUHebliP9XljxSCYCt+LYykDUg5oqpBgPgQhUY7Cfx2
ioYg0ZTpKyT33DbsOgq+FprI+UFjhAYgNfnrHY2dBsUmtCXgzP3Ka05cTIkCzaqkyx0N6NGh72kf
uTaeSYJqJW9f2G28ZMbVudA6ACmw87GM+6EGDAmhw5DsG4vlQMNCWrjQyNoVa2nS8P4G8nS0q+go
C54bsie5RAiHR1OKSrj63NtHLfPiWlsZuUWHTuwIiyOSJTxnxz1iYUA2MSACKmFu2sz+9Qm6eGdG
/AAL/B9/+HeczNAYAIlgMfgDALWbpjPUHPyGeObklOaNktIR2kuV5DbAonTzPtZWgEGLbgLshxVC
IGAvvmbl0Hni1He5g0PeU6TUUyfdU9RiLYGGF2dJBffyjxnx7SrQOyWTMpgJo8jRgx+DVj3pcuG2
qrItyrXFeJEAc2v8IAYIVAGdqJDCxCMeawdrhlNYFnJZ7GX9Zxx/QkTZjbK1h+GFgxnGgGPCpdXQ
IWd/PoGK1MjQg4RrWpw/SEy7JdX79TWyOEcnFoSlWMlTHTIbFkjSO3nYU9yPHyFiurIUFx0BegTs
0iiVXPCPt3E+sV4eEJ+s8CiT8UmLV9Kk5cVu4w0HBVcVUsvCWAENYKisMLDYx+AxKGaIwzwTNrt6
Sa2nPPfU/kj0A/mUkc3nrN1cH8el0KFB9BUfgBQHCsnnM5XrTRUYE2TuEgtYhxp0qb/izguANbxu
ZynQaxwADjehaC82xtYGGxQ1VmBHIwc0ebpjYdJgSqltZ5veUigAfyvb+AszKW4w1MtBrYyBJZqY
tWfzkOeDrueQTNG+6SEQrTHrfpBM25etcci7xnRmPXo2a/IYD+NAjTRSdrU+yDcBq3a4wGt+2VYM
MFHt5fpoXNybsBnxQoaUEv20BpDF56Nel4YyxFPAnHpQgGdxQNIfVj70GgMDMGb7uYtW1vHSNANG
pwGjYUKLQLz+hmhDiU1AGJ1cDWnQ/STEz8vZidOVaV507MSOkGBCoTySrAIY4qB/aceHPt8BMOcy
Y1vaB6X0y+EfjliUafHmxncP0HfnAwl0ryEFQ4QbgAVVrAHYZSjjNfXaxXMp2pya4cN7ciDpLYAa
ioXhM+2HgRS0RTuvZT9fXxRLW4RfNUzcM9ARJuLvrLhhzO7i3FHGuyA6sBqKSWRry36be9H0LwN3
YkyYqEiui4ZlCaKOLtOq2qvxpoHMwnWPls6cU4+EMydtwqaREENB5eZLpHNyUJFExW2Lh+D+Xxb4
H3904SrQg75jyEKYCpXvpbUd02OtPlfl7rpDi9voxIoQLU17SMfGgBXb2tmAgZf3vUT7NaTb4ibC
TRPrAKkxaASE1RZmfRIz5OChFrp29ymjoAdrpAEXHtCKeChyrGktP1ha4pyOGY/Y6FYkoixvnBQq
Q2tF7iC58uysAhQZBIPkeH0ALys4iHwAuaMeABIN0DwKI5hmBd6sod7sVFVDjUijg6lTs6/BYTwm
O7UIfGPQaypVHTWA31HyX8zID2ii93tg0PtqQNvkb6NaY95aGnLcY4hqG8hWVEOIIzj4gyGJUEnI
W+KC1QAx/3daNptCeclnRyoO5Rradmm8iaHpeL5HRQknwfkkl0Rqwf2fYbdXLNlWcgakjBaNh0LL
TPf6oC+awrjj2mhDTUd81dURWYLchnNFPR9sNFIOo/xskuHpuplLhABskC8oAlIlEzesc5eAeDSZ
zK/jM8DRJI1e+jY+NP3nFHxoA/DrURtRo5MdQx+elHj0DEhnupIqA83drdVBL58m8DGn61lIEFsF
vLqSjfUsobfmpUuNvtwGDRDUXm+Q6UkHa0zgo9M5NyiK+B1zS8Xu37EyB3eylRAEL1afAa4SKUrx
aKlS+zp2SpxQKWhs4lZSjZg2RUOxt+uC/GTTbD/2Zp2VKDgo1lMSJPZxNMHe27Og+V7hv5LQBE0I
b1lljZs2KsLUDyW9b6kK2deORm1a9sd6QEHNxRQ1ULhJKijLqZqc+kMEfJ03DIPe+KTJTCj6zJrb
1KR8KINqRu9jktUZ7cqWOGQ0Sr8CJzMLW1AyNXqR4yEo6kqbTtVQ3dl1q8zUNMf8Q+pI/DbxB0Aa
k0qOKXhMcasa9RkpdVOh41pPStW8SXuiATMVyk9D1Y/JodMn80GJmD16IEkcQo+ManYPEarOVUst
NNHhCloNPVPAOlVJcvAalfZIDhHDdRFcWBq5V2pW76KwJv6Y9MgOAivEzq8ai8nwPiEvQ1KFaJTr
+myj1G3hM4A/cz+x0QblqDFQm33YjO+BHCWdM4xorIwMtVxry1iK9qdLSFjP9TzMdQ+JdOhCFbQJ
7rrgkaC2ZKUrB/8FfIjfd9H8DyAXiqUA3wuGmkTmjQ7YoNN4nxdbMPwnsj9VL1DsoWWyB3BMk7bX
N+tSTDg1KWQ0o9U3JJdQeKkjIMfVCi0VUXlEL+3363YWx9CGHDqAURBNFnNwu6nmPs9gpx3r7RDp
m6JKXoBlfCy7YSXMLQ/jH1tiBX2c8iFWeMV5NreK9VOejq0eO5P1rpfePHtNekzqNbnchUsG6le4
64JSmJ8blnigyV1Yxw1ULjP7EFYPxXCox19h9D4VTmL4EzZs/Ix9TkEFpJboAVDdOH1rs5/Xh/ny
/Dr/CvU89A5KbQVthK/oU1DzBE/1lLoATThB5A7ltyh24mbl3nq5gGARzB6E3/BR5Rf8zg3Q9MRR
mzt4AXLKSvL12NoNwZqZhRov7OBcBhKfIxxFPbNg6E10IxVIuQbzSbf7Y9xH9baN7BtTiwvK1HRw
Ig2XvDaud3EB+XIg0q2VpXWZyIKPA0QjKK9ZXN+G//1J/j9bqV3GvOAbN80BmUu0CZjVue0EkCFo
O1D0BRp9JSosDTAB3zJwtRzk9wUKOLFZ9nZpx3JWoIg+ZrRmWeOE1RB4Xal8Xl88CxuHjzFwfRwr
hVY4IRcJlDFjSgr3WPUa259pNFGtxpqRvkvsvZ/uwCw1zX/b4Iqi6JlR/XxMZRZkYa1jyaIxepso
5lsbdX5R6ysFjmXn+JsKivYEDY2Cc7JWqUEBHR00mkPkgd3V9jNDAs3urcbRa481BxasAeIvox58
A6wGwwkkI4p8575BOrmzuxqbo2GfdYPW5eIuCCaaSyszt7RGTu0I2z6w7WLKCHyrm5si+9kyTxmO
1xcHn4bzIsq5K8Lw1dBQNhQGV9r6OMsFHaEdd93C2mAJC8FSG2JEOZxIS/RFSGyXxtaRQL5J7dZQ
AIth8mRe+Hie7ClWWgnejOBMbt1L6AVpTDqPoDIPaKDcDkpAm3btWXfJO+wo7GJAD5C98U86MWlr
aD4YLNSy1VaH8vH9FN/lfexrayyvS0vhxI4IfB6iRpvkCHYiJd+bSg7t9syds9C9PllrZsSVPWa9
3skw04Hl0x4sL2K1W7I1FrhLLBeiAyIRMQ08IYJrSLAzgM08li3Ud8t4mPEqNAS6r0KoYKJj2mrs
kEKn0S+tSrqL5bj3tHrKf1gD6/dqk2vg1aynv2aVxRcRdDqh2wkgaBRLzydSyiGuZksM/biJ1r/J
04xWl2BQCLgzGt16L8ypuTficGgdCY8KSOIQb71/GPyTQRG2O9FqHTcVDIoV9E9FoHw0RHdJsXKP
W9okp0Mv7Hglb+ZyCjDFZPhmg9lVKRQnqI6zdhfJM7Lft3H+F78s1Lxw9eb5m2ARIOy0jFRU2ePY
Cvykko2bQutTvOJma/J0S+EM0n4aWLxwliPfPp/FtsnasOCmuk67BabjIc5N5/osLZ44ePfjC9i2
VE2s7kZBmrSzjKeWCg0XYQ3yta0qb9veB5G9Yj+oJvpOuhWej6Uwg+EDxgj1FWShwhBKkg1RzxH1
dWMMKVFaJ5unHdN1z8zbldm6rFOC/RQvBQaAz7AmJkMktat6jtUcb6eMzpI79yFVzO+1esiHm7x+
uT6ai46dWBMKlYQN7cwYrEWoXFv5RpNBQ1A0tFgjq10MOTiqkczbSDRNQ4jU0lxnTc79mgwZsl2t
D6C6G3cNbRvJSYjiDtM3e8icqRoPQUb8AC0Xf+8rPgCVbOBL+eo5X5yMFWU4DjgJI1z0A/arsyKX
yRVoZeOVOVza42AVQX6CR3AAC4TlEs+mlbNY4siZ+94afDmjdvtgWLdashvGmBJSr5zyS6sGzz9g
stVxTOFV5tw3ywxHpcliqP1Z7zNIbKUH1ui0QQ8WGd2wWVMRWcjYMZC4l/AJxfOdMJRqVZSgcahQ
Leisal9NOsiRpBoMD6OexJ6GKsimba0mWPFyIbyA7UxDIdEwddQ5hXE1x74YC34bMRJjI82WX8Zr
kIlFE5wjAqUfMLuZwkD2JlgoyESw/eZwV6koEeEJ96/XocKZN0zwteEAvkiZuwlkhJ2Bw5exrVqF
0LG/rWOV2tEaJe/C7kYzOB4/obIKGryL8SqSDLRkJiJ/MqA0FIL44sYojqG6st4Xr5EEJF7oYJJB
giTmE0bcYwGmGLWCU85oA+ALT5VNx/yHMd3H6X2p35vmZq5a//pQ8tkQ02e0APIVj6Asi7OlWKTT
wwEOttK7pENfHFWrPFy5iy9UXtF5y8XS8aiIRhQRRmPWAVMNhs1FVLATTZuieBiTo8lQ69xE5lZu
blXVn2PdGZB5Kt9RZbvu5cU08rTIRGcYF6pUgEA539x1V5C6n0c0wEo/dNSSJNtT7QA6NGvTuGgI
RzdqZMBlIIKdGwqHWNYCbkipUbc1nU4dnRjAmhnUdpofSW9h8NLk/ph/U8kG8J5JfcokzzLXLpUX
m5A7fPId/DtPsvoWDxJyBxFdtJ4H1FIDPwNtPBi5BzzbHyqLBvktAVxf8aq8p1Z8a0sryNuLcCp8
gJDHNLNUZpOKD9CVKISYB3T4ZNCZGSiJ5HLqsTDwatVYGf6LoCoYFc7iQCs74O1gtB0jLylv6pHR
LPKlfiuN36+vqEVTaPLlhQ+EOvEtoQnsDjA74JhtqE9K4aZUvQw062rvBsHfPoVyr4CuM2UdwEsg
7M7n0koLooc12NhG+35ud6z/Nq8xn1xEgS8TGt8hSAuRGp6bQH23zysVDeLRVKHI607K72xNr+Qy
fxGMCLeDqI6CuYbsKFiYidyA4U5uoJ0Udm+stzPPtBJ9G6az/JSPWeJnZTnctmVFem/spHiXZrHx
11FJ+CDhMKwidS5jHWjtSHWJjEozuFYt1wj2pH8KoqMd7yrbjzvbNckhNpx6VduOGzgLvl8f8AcM
Lwy72qb6TBg+gCSN0yoOkzxN35nywYD+ApAWheTaNa45YB79pRu76yv48hogWBfmQ5r0yZgqLOFC
3kTt3UwCqsY/LeDTh2+y5We139QrQ768zv44LIw4nqerPud4fC34kaWPUwkc8e/rbi1uzJMGAx4Z
TyJfUckzJE1hAnSScv3Lim+Ydd/PYGX9a7CyMH5CrNdZIVtZwVsZkumu6H7giuOrUb5ydC0FUpR2
kenouHyiVnfuD4g79dqOwEUHbsyw9hl4taa3Lu5AGLEfgs31wVuan1NjwuApmYEMEYhCZwgGzwyP
iT65df/zupGlM/LUiDBuAdYdzmIYIQg2an9gEIEB97AcrC3wRW/w1KsZGkB+FzxtVpuH89QgcJaG
SYtfYz/QyWCuoXh1pXpW9AQpRFcp0A6E63btTtp9NL7X3cpnLLr75yu+eppPFiTIf/tYKvEVeXLL
hvfRuNGyp2BN92PJCpqv0TsEPnjcl4RlYtuInGZagI5vvtNT17bupNG11jhulkYUSQ1njQDf5IXK
oln2UTOwJnOacKS9/b2RMjokK6WCy3ZabCzOzA72Oi55I3aJTYOSyDa3osjgveuyKtPBwlhY21St
wDWJXZfioWrOai9Mre5gWTPEMpJhKg6jSRrUM6zMqj4HCX3RoG4uQlt15iTqXCvM1E+5ySA0UAch
aJyBapQrv5lAzOnpFmvb277XRnmTMWPEeVDrpe7iBT78l3QUGiI6Z4bHSIpPJ1muKlIXt5lTKaqb
Bx5TcO2zaDetIAyXskBk3Bwbyq/RYtNGWSpaJeFB3qnqsPPLhPzOSkP/2yslny3ecABMhaVdQOSD
To8kXbGQahbNPgZReZhHK8fG0uK28BoMlm4gBMFzeh4DzT7qqnmOMydu1dQdxx+1Ap2K0ZjcEZD8
69FpacyAoMLd2IYmhSGi3AJwDFTThOiUToxaxbHPHv7BALpzgdkB8B6Al3NnLLs3pCyDMwYnPu92
SfvrXwxwtKGNV22kjOcG7DAZQ1uPMmceyAfYPhwLLGwrk355X8Ws2yhU4ifuOnhbPjdSQGWoqpMk
c8Ym2CixZ6u4RzBXMl3NeA0hKFZJt7klU1tasbw4PyeG+d+fhNO+DPupztLMIVX+3vfE0UN1Zdss
LbdT34QDCmUg4Dwi+Baq31EKc7XRkyy8lRsrp62NTxXTPzDu44kaL3FI74WJAnsksZIZ5J01UQIn
qn6NNa5KwzeAOh7sMTQdPc9u5XStWXDRPdQQFRmRh6PpzkeQgWqkDXqYnXoTipSV5qYJ+ZkV2msu
fVxfiovnhQZEr2ZwRQYxAFWRrhZTg0AnVfbdEKuOMmi3bZh6180seYSW9/+ZEe59WaN3RWsizk2B
1lNtGB0GEGwM1suky7b/f7b4pJ6sPz0FJanUw1aff7eyfZ4esvKuW1OaWEzOeXss+qVQor9gLAtZ
PDUazioHHaWfXZM4ECqjEDNG07ROWVQ/pHnmFtVP3ix33cHlrY2zHSB4EzwrImmIjGb+3CwqeFhy
cfdbUtxP5l0U71Tts6i2hnGU1GeypkW0lLcDSopMDXANHTddYVzjYkIih1Vp1tGDiles/KMCL72V
bvTBv+7hYggxAfhBcVkHtknYAIXeR6RSYapq0YXcKPU2CJM1ftg1I+q5P4lMcqx9GIH6+usQyOiZ
WDOxOGQ4q3RV4/mlCHGRJmKPs4STZJK6zyqMd+UAjXTd3lrDj6peQzAvXUTsE2uCQ5qMq9WAeqjT
KTMSaRldGDO66Id3K5K+Bb19pxjfrs/TZdmQHzIAGmOWQJqFh8XzMcQbmYRHAJgsgP0aZuYoZfxC
rOI1lyc6QBfFyBW3zcsSrYZvmj25aqe7nVV6BLLc179leaz/fIoQYoI+mbKswrFjGwN6uxBc7trK
64zWy9YechcGGvVf9F1wjmMFv5973UCguGJfnM4jdGWaTULcyNiaaGULrR/SsLLd16wJ0xp3VtvP
LMe+Q1u3Ob9U4dsYopSe4soEDFO+vT6OC6Ga4PYAx8Bgg8RBCJ9NWRuzOnQ4vg2yQbWlkz6M9tGa
K/e6nYWzlSCLwwXCxEVCE59s9bGW4pr10DEAyVv9bA5bQ7rJ9a2SNbRWcXsuV6p0S+OooEKncg0d
NGMLjqEdEEoGAaJmNj+MlRPl4171dh3gvG1zuO7bwlokfH1oBLANFS6eLxBZQqeMXOJUbTprPyKv
oGMHBReDoXUmJQ8mQIXXDS4c4zBI0KOkgeoaGPxzg3NYjEEq4TBKBnXTSRZtUUgesM+um1laGydm
RP3RulFLo+VmAlyLkuZQNk5QqtDbWYn/SyccgeAQKDdkUNNBPe3cn8o2urac8VQ6lzXY4kMpS2mb
q9V+yvSjNDbx0Yon7VdQma0/5UXqR4nZRVSPTHRrX/d56aDHSxbe4XlLOudQO/8W6J+prLWU/0Pa
dzTLjTNB/iJG0IDuCrp2zxtJ78KQnvRAB3r/6zepjfimG81txswqJnSYg6oBFgqFqqxM/JbkVFqY
OQBAYw6X3B1tIF+SEdBQxba35hNX3fXM7HJ9naUx4EPnYx+pyN9H6QlAbreLjPcisgLJnh8rMwEx
6xbR9dqRPF+psOuyxBVzGmAyHj9i+WNQ/WxepAsOuuwwu6Hx1lTU1hqF0DY3YRUXBgwWkwRCx2/V
/MZDRtUicQb+oUQboe16UlLFC/VsT5djdLanOgYkNaB7MqdU/4yQUOyhXLdn9sm09yZ5sNu3jvuV
nmFwBEDUjSfyakwAyBe0BhDygt7spe0OKISCFXCjVkY7tNm1pub3FhThGB2ajd7O+kJRU4Bqn4VQ
J95QKRvDHirWmaMZpQwKlxhkT8MEglNOOO2U8JMw6Jem0aAeVFl5kUJFcwezNRzwlNi4xCO+v32K
1lYPRAtZCAiBSBWBCfZQVomeE+x8aHmmXh4JNFob35LSoOJzcNvYFb8r+vUYZf+fNbGiBwJV1pYx
9PaU/KHDyJhU1RU4958QvJyoIO7AEzcH3KSK/FJxVcfEYOdrmZwQpCX+LJs0eRxdyVWSjR+2knLi
dy1dP5TPLDChX/qApDUSSmrYhRHdqLQqH3A1bGz0WogGvBjD06gvYFZWcHE7DaNaapdolcZm6k59
CgpbCPLu1XquYj8e7fbl9m6vWQRGAgSG0GdDSUaIGn2FPoWVgw4XdCDJQ8ca1MnkOb2reiV2Q9Y2
G4nemj0MPEFTC/WNhTn4chMxTm13Y4XLtcxB4qMw6WPO5kOsqA9ZtIXGWA3+59u5/JiziEG6NlWR
ViOnthOnqH723Zsxe4OCTvG3Ub3jEfL5H7f3c9VJFj1qHF48tmzhC3JZYmlS4wtmg01D3pyGcIt5
em0LMXGAd9yCKgCH5uWqlFBJZ3BZZc7QnOTsCLlySQ3sLeDv6pnHN1o4R4DOEPGOVqHV0LdezjzL
H1NNOlRR9TJZsQeGjnvM7mwklKv7hhkRSFxrmIoT8UEyIJ4tB/O+o3VVc2yMwj4Zs/V+++Msmy9U
hFCw+8eI4A9lglpA1MOIjqlkO62olKRupf68bWXd7YBnXDCAGOgRLwtoQCt5khp44ROOmS4F0PNy
Hw/RTgohnJOSHaaxjoP+x7T/U7qDqufCnQHn064ANWDltMPYRv7faW4b/1AkjGPVqt9HoTN2POD6
x1CMAYhRN4Lj2taijgL6OWAQoZclBEeUTXQJbMQotjWSG3b7GTdR9GdjY5dgJH6/cyOLE52f53Fu
5CGCkV6yAd4pE2dkkpfpWGoy0KIfgxkV0nyZvTPtmM7x7//PHyCc7gJ9Nynj+AFM4j7JA3P+wcJ7
MgVtw7yuflLlV0v7QqPytt21w3G+bsFvm7rVLK4hSOtJ4UtaYBmje9vCWi6ngVoIIQu05XhlXe5s
zRSmNc2E4wdsrKZ4Sv+WSAGRdl2aOBl01m6bW36w+CFRiMK88cKXjTrRpTl9DhHgIoQwRTkpNqBf
LbRsk49C2gI6ru3cuSEhR21KPWeAQ2QOKfOXbs5ftXzeWMua56P7uVBdIS/AZPPlWmISZprVI1uL
2u8W+g3VY/5figjnJpZVnvm9LrdZxf+m9sMbbi8Tuo14vzodc9rqsVI24tfqxzlbkODkdmrLVRzi
40zpQal7RzJLOlgJHbcSqi1DgluPUqJ2fYqdS8KDYr312V3dYMRyI6da+z5oI6BHBomSRWLrcvPG
ZLZmI7RwZjOroL30oyyr3cDyp9suveZpBsDXgE2CpAv8sJdmwkjWZ2IiNFhpQo5yqAD73SrJ220r
azU7DEQAqQCst2oAyH5pRm4TM+8G1JPiTvroKi1QJQ2CKzJQy1D7GKPT0PzSBsutMJ9sd8xjOFJW
yZysszb8fvWZb0EbceGOAZeJCJ3QSmNAfZ0j5M8tpBzjfqTpiN4vKaA/UTiDZDtFXEFWMqbQbXGK
eUtPcA3yhIa8gusGmSQ2XdiMaGHeSiwUGjhWWkP3YoBytlFhFBoax5m0J1qqUkiRHxh0V0JVcXRr
C9e8BEYxkp1vgnA0DbvKuJkv9T2kEnnnp+Yx730APSjjstcVBd6Hzm0fWDs25yaFVeugKmAlAxbB
rkc/bn81cVAMmju3v27bWdte+No/H1g4n3puT7EJOTj4FjDh+ZjTcjBdw6wPrGUJBbe7a7a/tDkN
hiH3EjWGiPbWKN2mlwnHl6S9aoHIB9U4HtJMRbuCU2L9mfXPyvg1RXft2DkpCZruPxQcLYK3PoCm
C5BA2GVLm6IU4ASEdSXZMdOmdhGe1OSltdzE+JX07u3NXku3z80Je10VyNQkNCTBBjZ/y6fK64kB
vUpUU5e6o2J/3Ta36kOYWF5Q3gTJvXhptXFiW02J+m1nuVPlFuX9LEMWe0uqeXVZeMhqy5jBwq1x
Ga6ieC46EsNOxV+WQ9FXwaiAPKe6s7bKJqum/lJpoO0KrkQhAJc1j4w6qRCOZMWR2U6TXF74U/gz
1jYgBmvJ0tK+A08PoN2miGGIJ2tsQbCM7KX1Wh3Cz099+iAbg2Mqp6bdOO2Ln4kB5tyY8GBWMBvF
IhPG8r7Jgx4kElSySLvHAFy74YNbpoQkEEx7FeEKTGnDvTl9ZtIjKgEbNtYcD2StyDJVBXLEYm1L
WTgeigQOUXYVTbvCQduZlqqE+ZMNS6urObMkpH5Qw7Fnu4Al1kKSTIMkZHjf9z9un6O18H++HMG/
k6oHZV8OIzqJoYH33FQxVfRAUV75VNFmfMBA+m2Lqxt4VkAR4iEuG9blEwooY3RPCr+U93H2qiYb
Xrfi4rhZoY4KVk6UsUQXH0uAdMrlZjXJl2p6PYY89X0PPlXZ/Ow30XUrR3dpPwLpjYKQDM6Nyyih
NmPRzEuWzvUequSSD6aMV2KMO6C/j5wZW+ww5PpMLfkCKLmXjiuQn5f2ZqUeO03DHgLU5w2G5aFs
ffsrrTjfArFDDRePcLzEha+UN0021Rr6Y5H0UbJ7jnHUJNuoSW/ZECIDyWLZ5BVsLKOouQV+Vumk
WKN/eyUr/naxEuHbDHGqa6yEJ9RJQcFVl1X7WHtRoKH+/2MHzFfCN2E96lAzVgOwPC3kBwAiuqQE
n9eGZ/8dHRACKugA0Bsl+Mu+mtFS0WWsMC+MbasBhqNdPZUYNcWUkitJHJyAWpHrqse7ygYPokz2
EbgB9yNgDNCI1vIdAWId4DXDXEp8UerOVjUEcxQlPqx1fzB9ASadGlwcj1Zrh9xL6wRFunicmUn5
lAL42+LUmbsOnQxgx4pG89KsVKkuzeO3cJjlHwlr2MmOy+ljZJkZPqWdqv0gHbSfi0hCPXiQTRZY
oNf5Hcbp/GhmKjTNJAxLB2VZ5gOQe2xInHmsuzCow9bsT3adSpWvNakSBQpj0bda74dvUl1pmpMX
RfSjnCwlphILwZ5itWq/Q2Mw94cE4/8bUXktsADOBngmXsvA6Am39FziWuAKyoph3rqtHtRI50qy
G6tTSTxuPd92qrUjcm5NuANYgonxRIU1E8xhXYnJJHBQWSg43DazdkbOzQjxpElnuM8EM4r2W+FP
afjcd5/VVoNvLRWGIrKJ+h5yNhBILqs9KwPUoR7ZGoainab6LEHJxAONPKRR4mjlUUoCAIns6tEw
Nh62m2aX1Z+ZHdqIZciPUXXTfveQyy74c9akYG3zdB1sM+ShkTxogEhbyO6/01zCSQWxI5ohNkI0
3EVYrwWCNAlgOu6AqOqTFB9zP/qAR7EefF7NwWCTZyFBZqm+HzFfkepPeCHu56g4TJoZ3P7CKzfU
xU8R9qCtrQx9GfwUMigG1QrdlfQS4OWWOV2Rgrhuix9uJbHAwnFDLbBf2RRJiEMjzGPCwWiZFcZL
kRWeZZWpo3PQUEnFF2rwu2ZqXkpi/b690Gu5ngXdrgHcgVlJQEhE9kGT6WYz2h0Etac3vZT9SOHv
9pAD6Z292A3gx0C9ZyB/UJoa4pPjY4wWaKvHL636QrrkLlReR7N0JG1rnub6CyBfxOCfZgNxDcJw
4bbTdVBjDqYMQjelDED+BepwzL0ZfhxxKmXjxoletabitOHNsuiaCmEKvbkkSmvM07dj4U65CeUO
gJKmwlUZYJxbJ3sNkn/+tUUuaB30O4MEmS+nL+Z9iGlshVncxNAoae9ko4eCb5mnyTGZG7M4pJEU
HmUzi6HzUjbRVzhpsuS0qaGg6s/7R1mdkl3CLaWgREozFWKhYfsjSvXxvWdACNCERNUhGnr9MMly
9ignyIJyVmy8ktbiBlJjdKKAntOh5Ccc34TNTRv1I2BlUt87IUYJZKvREYrJD0jDpV5dp68oTT3q
GQZvU40qY/d125mv4vIiZQdUO/7gwkE+exm5wpnN3IxMiUaomIbMtwcoYI5uRfa37Vzlk3/tEAQp
3PFACi7edBYh0cxuIjWGnbp8zTTQ+pYftw0sP/QiEgoGBOc30naaebEYGF/gF4rytCmdubUGIc9r
9UlL0hYmrIj5ehdSUKpupHgbJkQAUqEkCGjLNjWRQQl7l+2N77C+TQBNgKsLlGFEiNLhqBo9WCGx
hqSh5uDX9bNq/PuUAqAwwGgXECHAWsJdD1D5LGmxzJHZ82+aFgV2Y74byhb49Mp1oVUEohlUVlFG
Q7NcCEDzkIyGXiEiTAPoGtHAw8xiFwUcOKnbrrUS8JeqNYZ1AKwDgac4z9AoA9q/1sSdSv0xonJC
vveFWysunw+9/EY6PwQ9ZbTTqpFmGEuStYcsBnnjTtYcFf/v9q+5+oJIv0EMC/iYjnOESH95kuQs
mSXEpAWXzQFL3XUTmPW2gvtKuMWXQzKAmTWoAaNDe2lFymw8yKI5W9QLH6Cn+Pq6SApCl+plolDV
3P17XS7M/usYMsaMEEKiGIe6qDe1EdAkhwGRBVzFqH+o6vu4NWZ8db5wdZ+bEdwfzx2tagqY4SCe
Gcj9ZG8RaK1ci7CAd7qx0L9c0efo2RQrXIeFQuu8SQY5rgugfJDNXrglo7y2GDDT4zkAVYvlOF9+
I8OYQ7gC8pDUTtrHNo8BpWg53/C3lUtqmV800PuENsLCM3NpBtAXjdRyxR2W2wwVnFZ1YnN+QLeD
hkXklTNU26dfY8/9rAFiUX+57e8rWIFL+8I3S5ik90Zbc3TywHFc9bSaJNDvKdH9HH7VTexPEsEE
Jd7f41YNeO1jogeL9BI5Du5nYYcLMEhpc94g00PnJO7vVIh54DERjsc53WqSXoczLPMfWyKmKwbr
K4nAcO5ocwuEOxS6xyO0FKyt1/3qmjCPioYfRjtUsa6dRgZ6I8ZCf4uinwK+OjPzu+k+az9yKdj4
dEsIvriUcdxwFv5nS4giY0+aLjVhC8UevGH/yAresDsjLBxi/prRIImJXwAmOL7eNryyRpQuFmqp
ZSYHP+DSZUGjEoP4C5SYA/9iuUTVHEkVBnyTg2kn3n+whbIc3APUzvhzaUsaap4nHTRsbLVBzzlQ
1UAudSdqOtr+e1AABhEAuoYVEOAD4HRpq2ynSmUTGCHtJjCUuzm1UUBV6Nxt7N9KD/XSkHDmSm2q
jWyEoY4f0+huLoNR+61a3ogiu9nRPj+iZyer70WxtxqvS59u7+lyrgS/Ae03+tG4dWVMnC/f9yxb
zHXIR+HxBu59fQBiEdQEMYSIlp6++ZI3JTiff6dbs3Ar5+/CpnCvaoimKl9YMGeS+XbiKzzcmdpB
b7e6wluLE4JKWbV6Uo6YmtK0hFoGIH7mRLv0U9FDtyW9E8t+bP24vaHLj7+xoSL5P3KJyQKNJGgd
TdSoD23jzuRjbgiKYs6Y1Pt/b+38ISp8vmmUe0wQ4mloFWCSwox9Wp8kVMbTavSrDgxT5SbJ8F/F
tMsVol9iYcRYB0wTEwnCrs5pG81Kp0Q4hpjqh5BUUZuWP0xZ09O8lGwpmNLMPtYSawo3rSPlXYHG
NgC6JdlncmjG9/PArK8wLZSvscmLgxQbbD9lExi4ORiKLTYAUN0UWf0yz/MYmHlVPsqSZRyNSSXf
86Gqg8IuCVTV2jIMnUKf5I94bOMPQ0nAdDOUkvENBfU8dC2Sg9JdHceqd6ssrSdaxVavBcYgkZch
TTr7IbXzIsFdsyA/mdaX/d5m3FB8nibWdxB2SblboAhZe10G8UDfCLn9pyxCDJm0TGeFF4YS0TzI
XiljUKdyYjpTgxo2GEQa9KHzviorn1V81PeSSXrrWbWjJqZhrIzjnoTcNJ24b3h6kAHXwMZ1rAKm
WBuDJCJ2+xDGGWv3RlaxXWsbE0zYI/8RYSD+YahQ66fTYIHyJrfAyDur1hS6pSWh983LCWQLuhUC
/j6zLHUyno1mwDUSeqFaQ+QpH5h5SorKLBzUHFBABs4bqb2OiwRENxmZfoM3UEeXuzQwDFv2YFV6
jIZQafdTIrfgFspNu6axNGUvBdQCH1S1HGNvxATFnTpJ4QhBhWxUfBDnSD01YpL/6DU9Bk+PXQ46
dBhnxQfGS/uFOpZhPWX2AIxIG4Gr3tGbpvXIDGCYn2TQO6JtGpUP5kzy7nUGpVnncLvMK882ud3s
27KVf8lKNwVyGOUx1aeEoZBcJ+ZwrJPa+hERZoL1NmRDIM/NhF4sJoje0HaJKyfhRfvUD6VWQwgV
wG27NaGCaqpS/jmU+vC7j4zqezEN8h1BiWNX6cw8dlLKMWLAetN0B7u3OI1kY97bWSm9pnbDn+2x
rzoQ9MWmq/GoOpKOJYzGmam+lBmv/bBSp9lrJ+gF0mZg6Xuh1NVjXUBsgYb20OyspMc0dYPJanDQ
zn34E3Ra42dRSY0FsY9mDoDkkMEcZmLoyU1G28BwWmJW0CHjmC22pCn/yeck3RmJpL1XSmfrbmaF
xR/UbBvigBrA6EFbyGfQHgzmTwa6eqiaKWHxFNd6GdSWrlaeEpnmQ2Xn6kTRRJgT2sc2ajidzEzm
5TwbUGvUwuSnJSlqF9QdXBPejQieGl0++IMeLegbJc7vMt6Gi1JGNrR0lhladwaeBXfSmE6yn+Ow
/jImJWU05b2yJfpyFYxRqgADpYZXFV6teMVd3m7hoA591ykSMECO1DhKBM0XQ3US+c5KnlCyvB2M
r14JizUo+QF1ivfiVb4XxXreZCGsSfbPhmO8m2xUXv5mphehV7AgZHlhREAjmKBBDXq4z3iX7f15
90cLpEP5Hju/egpiBiq7KBT60cYc2hLURcvn1Sv1cif7ojHjKkO5JMfMCZqVfXvfFO/JlABmNVLe
7Mphq0KzZVL4eBkfUBZUUUBh00cG2Iuc0wIHIsOgxc/e0h17i0RmyelurVHYXbWb2z5H45KO472l
+hqUFpR4K1FffvWVESg9oqoIBuarxHIwIkMyehgx3tTge++m79l+GAIlSPd50Oyq3W2fvNYEWKp1
Z/aE/LLKoXKiQuGF9r7yonzvv6vOc+qEjas+noaTejJdOTDdDaOLN9xapJCWkHZOIyBUUftiqcsq
8GnV7mwf+85JiEkN8yGSalp1MU0bV97Sz1k7hgvDIdC8oAICw/alqyosNVKzxorN8K5aqNU3Wt1X
6evfHf3n3xfSV9b3fdJx/PvSBNoGrfcmi8rzXbbF3bC1DiHPqgyN6dPijgX0VLiyC+UtOM//wzn+
txSRqLsmnQSiS5hAkctk7kf8NJ/63SfGMqOv/JhRw+d++VZtbOCmWeEhF4d2PI8DzIKtZ3p+4l+y
g5QF6fhx+PFtcvn+zYZO21Z1ZTWe4DAs06C4EsTnYydDrRuNb4nONq0O+qcaTIF1V3217usjKAGm
hwhngbk1Td7ko7Hxdr2urSxec2ZdCKCV3QDQFOJITDqdI694b2lb0zH0pED9Fm1FmcXHrw6gDQ26
hUxwaXhcnoGCxwpyRKw1OVVf1bvqoHd3NPZKMD4X38dDTQGCO6Yy3fLZ1WUugxfmwieBUygYBsfJ
OA8jljlCENXQMdNOWXIPmU9t2pe6m4T31RZY41rHC1trAl5LgHRG20OsQTRp2HelhMVy7nWe7OUd
rYL8qD+DsOo0+ZZvPw07ZNTeFjBpLRKcGxZiq9FUbdUjcacpGAJkOimvBMDnSt+I4WuB4NyMENDw
LZF8qjAjqz9MyKMb/Z/b8Xo1rzi3IIQ0yQxDNQRgnKIMXVH1UPrksaWUnRrmGtSib80uD560vf64
dS5WthCDY4C5ELSVAYoX1qZC4U2fa8zsVs2bgsZy5U5kP9rvtxe4eJ1wHGAFl8GC6wKdmRBwtGSZ
5qpnxDni5Wg6RnUKrM0Wz/PKd0LFCLosmIVTgAQXArYc1qbW5SMOnf1mm09ytDGLS5afebEMlJ91
9IHB2Q+O3Stq3V6p9AaJe+QcwffmsJ39oFErSFzIVdHWj4+p1x75E0S5vdHBZPn74xDo9waywpzy
x+YBseYYeuT+fg7APbxXKXPfMudf7rTwE5c9OqsnRVbcSpgIgIiwdJ8Ox9TwtPDfHgeYwDdE2x0S
TrItSsj1DCOC9ZBHeMlg5PCZaBv//lXsXP59lOCh6wwGY2DmLpcg9TKL+VBETqt9KfXL0B6GCA8V
N4o3DF35vmBI2CtmhzgXDPrRKpR2h/AQmx8k8+Qtku6/Y6yi2/zNhRYycIBdhTOWzagJa0WHBbnG
+0hNrzylnnb/UbpAgTksaE/xoXf4PqLJvf6UPdt77iIDCKTXwttCTlydEcy8QKMKEOxFdPGKpg7y
6jKv8wFcVOpXG7tdvwWnXNnUCwNCKOMt5HsmzDc6uvkwhz7Gz0vAybdAVis+gpYrfE9HTwjFMOGo
pyFe2nq7WKnusrChuQpNhcKxMrTT3H99os5NGQIWURntQlNGmBrnR1IEXXPorY2EbG01eLlqqAIv
BCripZ0VERm6VsNHIZ8EUs/5MWwwjwpcTbrh8muf/9zS8vXOwkOuGigqGbBU6ADx5EB/bFEUXg+K
wMPOTQjeboOJTi5Kgv3yTZXGDVU9VMW8hgWTSiXEzfn37Q90TZEgWBRcjtkAZGYjLNaSH79LNiVO
5eRHdqqQapFP3XK2JhmuuwaCScH/WmnGFUFgsjvkEgRBYfCP7YyO/D3mjj5RBfR87hTcXujVLUrA
sgMyGrSaEBbR7bn8eO0w9Clp9MjhqKakb8TwknoDp/O3kyrEKtjA6CKIthfSUcGGJhnQ6BvBVYeC
7T3UQ6h1MB/480hR1/WTL8NltHBamp7y+y/NG+g9MLrUuuf050DZr9vr/dt0vPVjBG+1at7obWFG
zuSgLAnJAZdMtHXnE3GiX60X+jkF/U/hho6KKjgNN+77lVB2sReCJ2PAM7TaEHuRaX8sQlE6o1Xy
XDRb+PBrCMLfD/vPpgsOnKSFWjUzDE2eRjlt7msfFOevhcOf252ym4O33iF+RjWPuO29HdiHbofO
2L+lYlx+BViOIA6LaxcZ/aV7WdZgF2ZpR9DNdhPNSZB6Wg/zFufDSgQCVABsD1AWVjUMGV9a6WJN
jY25ix29BRbsNeZvG06zEkwvDCw/4CzE1QwIrBjqUE772SDI2TTbx0fIF++jX/O9/KAHzOGR59n7
Lb6Ov/AA0V3Pl3Z1duJKrXpYbrwio/138tUF80NDI8wa3kkf1amJca9vZfBbGyockl7t8ogrsFqm
fsMf2/Lr9oZenwJg9oC1hHcA5nGV7sXRYGtNzQCRT9R2Z4ftvUVm1P0LoP6rMdrCui6bdLmJqBgv
QF84IOgs/ubgZ5+v50ltWxWGaML8cQaipHrqtgqbK3EFNiDAgUweZJl4n1+6iNlWUtn/JXz8GB8w
yVAFvY8Uvt+xwLQddAw9D8q/NHG4u92+W1sf3kJo3BHM2IuPFMuoRyW2UMFNd0lHx5fcBzeCM3gN
RsYdyalc+89sOPMd88eZNsdu432w4qRY+z/2xZKTnMSlRkbY75zwCWw5NW5Ly8VEbjB4+9kZIldx
Xm570HWBAPX4c5vC8y8eUbCDjBFy2oIme1QdD+Z3qaC/Ugc8rFi8G3mjF34r77YKBCvJCNoACGgg
aiJguRNrkaVadKU1MTC6x9/M0JEhM9DvRhboEMkopMceNEFVS3NDRiV047a+ftRj1bitIYKNjAcX
tuBlMihfE2kGN3By0txkz73Bsz1cYCioUy1IvtireQfaqIma7vjZOd2WqObKXX75A4TIENsGeCJM
/ABOwW62mzGNdrK+2tP335Y/HaC0dByPmOjyMPcCpZBj+koAB3bkw307O1VIgc3ZKAGuhpKzHREu
VLz5xtlOQKJZTZ4B9Waz9mNk7EzacPLrKwCwdZCtIGwhmVZFCG6TzV3YdWEK9rMHJWowIuEP5WOn
Nn45/Lzt21dFTXxkxCnI0eJFrEFM7jKUpJUOADWBKavo7KcUOrtPQ9Yc5ymtd0XfxI46Db+0ZhqP
KXqIt21fR37EELB2gtsR8kzgr720PTBtlGoL2wmSayc0c6/ZYn9YEg8xGEOiC0Z0jP9hFODSAksq
I8uNhRRU7zxTQgpmtse0jL+15uT0QG+Z6Pj+h0WhfQe8FhJQLO3SZKJ1cQS+RXAaVI+JVdJ2a3pj
9Vziq/3PgnAssmwuU4iJIxppiLuYBcXute7wE3qGLlRTwbHlJ/Q9fUVNmjm/ZWA4Npa45jMAbSEJ
Wm6AKzVfYkGQASM0aOLFyGaXdJo8sMeBblahVx3kzJCw0ookWabGMKS/ZCdADGYKOoTyGO+58039
VH0LrFQbR2/1fjlfnHDGU57PemPAJka5XuWD7JAfHfbzj/UQOxhXo/zXFony2nailAF6SeBpge4X
PKY3VQ5FPkzL65VOSeLlkTvajxgIkhNARwb09N3bLnr94LSA9sbXw+2NQrsuVh/QAQalI4egXD75
I3kYljQTNe+5h+Q2lbs7G3Qs1pdV1xR3kqvo1YYDLSu6OJaLfdQhF0Uka5EgvTwjoZRr0rDUO7h6
GDANVT1F7PfGGtWbNjRxBHMy9VA3athobPKkgsWVd8QZ5c9ET092ou60OP9o2fQj6QA67JR9mW51
x66Cz8UqITB5uUp0ViBba+EXFAu9xQhB3ua+jNqj0Y6uDmjGFG8BHFc/LHJPzDmDI1TF++TSZJVp
aTcrBCpTJZuNQNKH+ns3MxSY5GlonyO9L58qWdK5r+oLH0Oom4ydFEbSnVkWveZ3GZEPYFMYtgbY
r65ObAbBHqBIj+c5AOuXvwwqG6SBMATEBLl8VORPuap2zYjhoESXvP/w6VFZA9kH2NeAbhNsgUQG
5RszhXtZ9+HwBk1uKkdg800dXjxIxZvRHTv9wPu3yNh4ca998nPLwkO4z9U6jmronMvTnVndKfke
6h2Ort2b0Zsy7zbWeVXOx57q0KyHCiAg5bo4VoGLm/FJLgqntMmJFOrz1L/afekxhlH6BP1BbbiT
5fRkSdahUcIft82vrVVH02WhjQA/+t/U9eyhE3et3lXAa0Gnz36f9AhcqRrQmJYT1fJ3KCweW0a2
AtfqiqE9iGwF4Ad0YS+9SBonLQoZVjym+uuoygdpUtxRaaHAYbCToYBrPLUPMrjo9fA3R4Hp9pKv
y2bYcQN7DezY/wUIXNrXwkgx+xYKiEVzWu72Zm8BXVtZeGsNO8v2LNQ2oJ+nuRxsbrqfFluffCnW
ipFzwSItzQVNx2jJ5Q+o7ThsOhlqlkOyVzhwy1D+ItJXFKOAJO2yCZDAOwzY3V722pf+yxVrgFpz
ufQvjYJMk1XREsjQQk1OKQD+dAR08s7m9gsqIfdmEv7sU7vdIK1ZCxmoj8MepoNR8xfWqmh1jrZl
CwR6pVHS5dQ0IG85DlRW2EbpaFmBsK0glzUB1/7LkCM+qMMSYxNmIRdOr3/aTRcgUXbbogGPR73f
5oe/bnLj0lvA0mhAwSjGoi43tMuQ3ac25Ldxxb6MKGGD1xnKaqmnWFUwNI+9LTt9F/pMSTZu3pU9
vbAsfEqpMJJqWIS/m/BxAFayzWukj8zXzM0kY+UChimA58BLAdCE2BSQphngAo740M7agcSgWCqL
UyQxVytrL+VQpigjv7CeUTc8zoMRNPLWgM/qYsGRiSeGhvkzkcwun1HPinIsdpY+Wv2ukRpats9N
spXArZwPJKnADqjA72HeS0jgOouHDc4k0imlO9QWRskxvWpUyqeUtzuJj/ssHIPbR/K6JLG4kIUL
FQAlFLdEZCIpTTMHtrhw0nivF7tYPygsqLMddNpzaxfNLje/6ZDVsX01eZNylJ3Bam8+dFtaYqtr
xwAzaITRUcZ4n+DKmj1GAIwWTgJ5Z+hvaK+mfmfVoZNGRzvT/dvLXv2i/1jThV5WP05VnFSI/3nR
g736W9UgVx4JqLw2Qt5aQFAxlIKNJcgixIZ/mOHZ23UzpEUAmiqlGKyn3XOulMdIS59Hu366va7r
Og8+J4IPeiKgjgHkTIh1jTzKMaYsgKW2J8qUkpaNn6JwSMq7nDsgyA7j5zB/j60YNaDX28bJSvA7
t70c5LOLPO0HRa45ZFSUnIFOPjkpUbvhrisJvwp5boyrQjOUgIPn0kTflGVkhVaBYXvLs5LO0eUJ
WWC8v72StfsZPD/g3F4YFpZOwKUdvSPAnwMZ7TS1XQQQGCOY/OXsiVvMdnt9zIKoK+4AYIZxjbnN
RBIaMciMcqa/gaW8xcgFnzaylhVfwofF1B/+wscVj2pWNoRPmHFyirTpDAfJdniyonTOXVsFMJ+a
tZYedSlMtrp8y2qFWw2spEjRINyEuUOxVGrEwFIXCkaDauap9f1gVK6K2qyJsZzM+skbt+23PsBK
0L8wKXzouMvtoV+mkUwLo+nlm13LjjxyD7P7j6ZW0yJaOEs0HeO3KrTzbBvqkepGN/pvYiCsG+cI
/wGph9qP+KDmE5K0pMNhqrWY9plCB8DDK/13r7VHgmHnMMWFR37asUFLvQ5IV2MIPd/F/LG2jF2q
txivQKHXiI8h1JYjwKXHcpMKcO3UoeIGHC90yfEUF1LZvukSNtk4dTlqqENy6NLvkF82NTds2FtC
yj2JvyuNRlVjeIX+kJ8kNa1ldSPOrR1MHEeU88Fce43zwwEAJ9uMxCfWpNaJiTLuwNGHgafm/3B2
ZUt24tj2i4gAxPjKcKacRzv9QthOWxIzAoHg6+/CN27VSZJ7iHJEVz90R+U+Ehq29l6D2HgarUdC
ewmYPugULdGThts2uZyfpqllHjwYKrQ9jHzzrerY2g3hwmUOHFDYloED/vEEUDrRUlsUdegxSLG1
B56986raWZtc25WVPuM2gBBGZf6zpHg5cjvt0qaGFDvAbzEDi35n66JD4qb1L703ul9AcjIOBXPr
69ZtUbp24ApslXUfNoZPN26Qtb0OFToUBWfDnE8XSNXVhjNlfRk67IuT33vJb1Md4bUw5feseNpE
/K1MM2p//4Zb3Blpx02dz+FYcuNB2qyKJ/FqbRbjVp47yKlmrBqqVMguFplVBS9UYieyxnkOAsl1
Ur1L7bfZxa711Tb3TbnPtw7rz9XVuSB1FnIe+dltyFNZ9W6GkGNoROILDDIef0BcHa/oQF6xoAzu
T+yXdi9DNyo2Dq6VSf0Qer5IzkKPrBatn/Z1mJZvDYRpzDwQ491AthorKxfShzhzTncWJykSvWol
4mhmvtMaDax0FcLK5iirOiAa27j/1lLE8xldbMmBMK74gBnNu6+TUMFUPw38UdeiKoG4rr/byAHs
tZ2JdyOB/Tko8DA7+zi8KUU5tSRIEmFB6oLsJZQS+7ZpQX/FGeScRGc2JKaoxu7GohOvOox97jXb
H8mpcwvUtIfaUDsnIzPIc3RHurOmcXwwx0p3QfkmJL/Hcd7s66G03ANPMvU9M1TlADdDScwminuF
grhw1TY+iG5gy1kgKzg9GPjK1sQp1yst5vM5QEoz0UK4QRnvfqe3B7MdsjHSC1/jUc/S0g1blXi3
tgbHkgA2ofU9oZb+3JhG/tXWC4gXaYYHhIPf6hSFam4kgKZWXXqUxUDw8IJmQmS4TOA3ePK2dxNi
BzlMHb6DvAbBJ9MRT6QhQx2NshnAAev0b3CSwuFp6dyp0EygzNnZrDFPFEL7RdDVAxqvRQt21r4t
NEDjcJBNgWXkVpS1k37wGxM0ni6X5gSpZOWjvKfKBmc9momnIWO+DBuaeu+VAeGvUbr+74zWxrEg
Pt+jzDVGfp4w54SGaAU13rHHvFWY5IC2YApFjStlqGedk4RSt4pfTT3KGwe6mGBmZWkidzyRTAZC
pPbvAo3+7wbvRi/MaCt+ytYonypeTUlgNyMaJZ7m/85tTO+jW7n0VhhKT0M6wtoSahNA6HQTZGtF
lh5xe+KSHnxv35eJqUJ0d45FJ9PTBKHgoxwb86h3yvveqHrg4K8zCLWKFitME4qUJ/B5SXFT2pUX
wwuSgx+Qy/KKVH1yA16NJg5jaYA6kUGM/6aQWLvBWJnVV1OMCWR+IC9phWKcGrA6XduvHmqVsitH
jAQYsXpqJigZN00WuCBY2bHKIHeTMpj4aPZkPFlCcbRMGni2BSapTOO+tvuyjuVgSHqjdYJcq8Fs
YyKJ/6P3x2aPRmFpg/5vOsVGorH6wvFRCpzdvLGI/jxozw4dITqsnqLG/a87YWLuWXNjDm8ZvyVZ
UKYHUv0WE2y1rx1vS65hLTSe5ShSzja9gLUtztWq7/ymhXkKuOn2ddv3tzZ9z8wisLN6byLcOPS7
yhyumgLi3nkFx7Jq41BaOQKBWDUA7UaPGNX5xRFYgjgCQV8IxErNCMxwb1/LwcKu1EOIOW3EWjnd
wUBFN9W1TYikLGukhpbbrdFpqJHKwHFu68IJeXsYk+eEbHm9rQ0L1TkA1k30qT/pjdTjgGOzoTXo
YBbqsY1VnQxdyTzgU2ND2VrnMpqokZXQPXCGIbh80q9cl6juGzMGBUXCT2VJlJ97kU5g5+dwuec5
fIU1cdNpOnQOtsTZt0ItbkxIxJlAFiJUo5qD10AwD9+yU1lI/7McMwqsaKyiJw5nKrzcFhkPUaMv
vBG+FWlfxkkBXT5Tq540NcSpW8QQ7ouVqjZS85WnyIeY8+jPtqZLU4f1KWLmYPyXguAV8nT5U60k
/+fp4hI0lNQ+t/6oRNRghEMYHKRPESTeBr11ZTmeR1m+d0uWyn4aJHQhpI/7W3vl4NXw0oHpQ75z
qbXv6ZZuysrAQNiAhB/2tQUww+JzdWRsOdQIcGPaadjqEjlNcsy58d8zQzBD4F8EVAFKUstaaoe2
ilezGpkhVLqFfQC5H8nbs7tV9lp7OgNYMLuYWHMavDyoRkfVpKa8Dkvs16+NygCBdsYJoixdn2uw
znAofgVLsxFCXgP4aMGIfOcbCFR9A0UtClwtNdwr1vb+gVGHQd6gpleMD1oMndQeBdgW3qFR1g3V
vcodD2Qh0bNs47JZXdBnr5NFBshtlLjJvBCEi3LakKLKkzGy8U1WztkPq23+EWe7BgY9ozH4CGJB
ncdUB0O+C+vB5j8dO768e1ZPHxAOUcRBUQv68x8jyVR2rlHhsdWjUgXxhIjwA2Sk/eT1cpzV/XMW
ZzGitPUlOiQYEZn3C3ROPDj2DUa6gxzHm51YpzrLNvDaa60QrGsUqCCSMx94i5h+z0tbl6IOIRMR
QBgkYHkZ59M3BvMFg32DZqiZR4VlRJeHurZvz8Mu9m3WloUJdYc6lPYQ18UzGcd9LjeCzL99UYeC
rRlcwICfg3vW8vXa5cBN9TpKBD26o5Swu4zKjfnbCrE4uo1KIA2gCFEUMOEdE/ZgdnzjeliZKxxs
s+MMJG7mvufH5Sca3e3ztkNJRa8fy1b7TpN8VyT1X1QwzsMsSgqS58LpPIQBdrbO7ypoUTF+kwL/
7Mek/1I4+8tLYG3/6mDD/dElhA7NYgkUDXpWhY1aaDeyqKq6u3Ry405ZJ7NLIrcYd38RzsPfdFGJ
RVtsES6dnMaRBh7dCXp8xpTHduNEZi3QpWc3tXa8HG1tKwNh80+0xbpoeli1piOiCe1uGsBhMd/b
7Kaz4U4LuOjWtbFWfIJIAHxzsIPB/1msECvj5sSGCdGcX5YLYZW9Gn7n6bM/JFEj35W1BSBa+3bA
1sGRB9BYVE+XAYlCt5ZmTci5iu0qqUE8tRSkmdJwZID2SUf+uDyha5sAwBp/1j2cHzGLz1cwVc3s
AnT+KziYKOeOUntv4km7kdSujQxvOujL4aD/DLr1xtHl2GuQf2rjfrpqExH4KmYCL7otptt6qH/a
A8ukjCSon085klpXfK10Paj4y+iwoE4O41aXcF5uH07CWb3uDMa8yJ/rDhgNTgBjNl11VEYM3WlY
3j5OWyijzwCoRaDFQwtlSSMpJwSqr8m72E1fi5N1JDcC9JvY2kGWTB4ur4vP9cKPEZdJZ9q1QCli
LYb6GFrfqoOK0rvxhj72B4gu3KgQ3ImwfIBQ2IsBpPSp3l+O/7kRvIi/2AplaiQo1iA+O2p3/hOF
HEjzCkGqa+95pPF0cPG8Dptn8xbs5cuhP22JReTFgW3k3aA6A8nb5EHpIfvCynrXbSXYn46WRZBF
7iMSPqSzyFE4GXC/AmQNxt+Pra+CqtNfqdEFhRiCdvA3MsjPEhOLuPPFe5bdKYwrS+YVq+/7az09
QPIh5L9GP8ATybwbInUyryAMEJHnv5jUmRiKcw12Hsu2UD20UEuyMKlJDvfpdC+q1+Q/6+fNY4Ok
MMCfeGB+dihpaK/1c4zGd/rDYPu/4MF612ljfQDod+PeW10l/wZb7o/eJxkYmwjGyC9bjycArvES
uzxpn7PIjyNats9dZkNOgiCIpV0nVtQ716nbQ2aK7IQJ6Fs81T9N7evloKtn2tnAFsufpZM/Ggli
+twsUdVLb+x+tCDlgOouvDW3PLW25nGxEQo9KXHppViQ5IEl900Prf4NwNVWiMWaZ37KJpdyfCrv
h2cF0FMNXLpxXq5vLKAAdIgzz/Yk848421jwFbStwcY4bP9GM8KpuamsoAOTiByS/GjzZ1ejIdUD
QneNfWflMCgLzG4jpf3Tbfx0IZ39ikV+5JekhhM1foUSRx1NVqbwEI3d7DtTd4W0waaP8Hj1+y3q
1uqiOYs738lno2doMBt1i7hj+mQ6oZkdpppHUI67vDZXNwTC+NBzhR4u2A8f47SThMd5gjiaBZUk
C+MwHHFIEmj+J7DvYbNCtm5EWktOTGy8ST7lFdiMINvhvYBeL4hLizsYdpv2aJiInTXeCaIgUQ4M
zaDIN6dyj3TrAl79lP+GQ7v/41CV6zXVaGaQKARTxv1VKyOiKDK1j7UHBblSRKzaFeVwBDPs8iSv
fcvzwIub1+F6O5oUgcu0jRriHCkXoIzDL4VuZYWfS9jznM6lzrmrhbxwsW5y2SpZcsTyIAwX9ARc
D4nav51Ho9MHdq3i+X8XLbnNjBkEZsDKZ0PBbX2iz37DIomDHGhX5gN+gwbA5zMEsoarwinBtZ0A
xip12NcPGp32VHnjqeamuCvQd+tAy90Aa/4/kwE3qv+Vy1vm4gbLC8hD4IfoDhSeu6iXh9T9qXW7
zN5RK6hgKDxgktC+U1vH13wELs8NKK+5eOlAOBzV54+LrSEpd4he4Yik4y3RGtgdbTW9V5cV8K42
WMCWByjDxxDm6PsFoDqYZv7Ny/YZefdnW+iNBGftrIcbmg/hc4DO7KVrWKopolW1mPMM+ySd6sAk
HEfHH5e3yGdAFtYt8CU4hFxoA6MK8nEwbl5zw0uRRpk9jlh0215LV0PnpUNlKZG5+ZIQsku7IsGz
ePih6upr27oPELryQ6MgL0lnbRXYV49GvLBQRgX4Fk+5xVZCGRMXk4DhStYWcUKSR0ikH9DtC0FJ
ibKEP1iyiG1glmi+kTGs5uoAZIH0gqU7y9t/nA0zK4aeaOAhZPW9cNSeC+tHPmZB0T1ORhcZlP3y
IHsF+Z8e5h59/dahMh8Pwjy2doZEDbVY/+3yF5o37XJB47t4KPo6+I+/+EAjYDkNAHMz1TA9Zf1D
QVAIs6EXn6jbCuavCR7ZlyOure/ziIu8qe79fBwnRKzTqQkI0rVWz9846PT2phfN2io/j7VImgyt
m5Q5IFaGbNpHe9atX+thI6VZu+/OgyzSJmFrrDV8BBlxBKdpE3C61/xTgnZ/H1+eu7XX0HmoxQKq
8k6yisE7qYW0f1vGaLC7qL5nNDLxzhupDGq5ceyvhwRKDcYaOI2Was3pUAPn42B0etIgUhqKzDyO
vh5Ix79NnDawi7tMm+4uD5TMt/andQmCB+Dbc+6+rM4BIe8AnYLzydrzLxZIxnjGXlc3BMJzV1o8
hsnRv1aRBeJjcVNHU5A8f21CKH+d+HPytXm3Nr7x2rkP+BHSKYBK5v71x52rFcIemYFDGdzzACDP
W043c7bVxYrGH5RRCLgBS5mlqiwmuFFAPTl5sB6NXXWice9HKoSo8p7usqgegnBLbmtt7c4fFR5s
M8l7iZWp6hno0YI/UzruWN8XYz/AOAGnph3xHKjqlHb2Y9tCvDm4/IHXBgv6n42oQFkDP/dxQkVd
IJ3QeyBvx7uM7LqSIef+i5MG9APco74F0PHSdQOojKFELygLpfyuTbeUvXD/xfF2fzEStNnxyYCH
w399HMnkqjHHdYoN4vEnKfvXVADiOkwbW38164EwMFAeHlYIXk8f48B/MaG6Qgco929sFjvZ1VDu
RrEX8l6348qICR5KzrXRP//F+M7iLs5rpgzJBjbNZyi0HgCIIc1jVWgbs7h2D52PbrHBUsonWgyY
ReZaqCMT99cc9IC+cRmadenueC2NqCnL/9ozRoKC/YyXEvRkcScvHiv2UDakhdxsOEH4iBfeVe86
0ThpdyCpBqWh7Rzn9+X5XDtKziIuBf6TruA9gbMmvDlp6KW3vtzynlhNcc5DLJYKXnhW41CE8LwE
3sTYWTGj93T4UjshlMbMskXavLGh1+6JP55AM0HM/nRPJHZttxPItWHWQ4bRfhvACVHZEBEoPXOh
Tp1VXOvDeLw8mRtRl5MJlJbKYOOIkaq7qb5L5b3JXoV231oH0YTNloD22ql1Nshl3wE0I5nBDRBm
fSl8DEEGgfQE+4udcB5jsd8qJSqHmohhZW2gWYFtgVoJir8Yo7GLIXt/eQa3hrTYeGPhZWOjI5zL
vufwzilVLOTGV1oryzvYYrNyJtJflOI+nl0ko13TIpEI5ZjnfGeYPX0DqMj5yWGMsvMrYPNU5WW3
rurEFI6CancQ+oOgFJD7wzVr8vyqs71h3LggVsaO6xwGa+jQAlexhEp5JYxpOzzhUYU6JvTUuirw
+mRjY6ztRghuQnDNASILGfa8hs9qPiKfoM0/gxyGobGvNa8x72lhX+VqwLtV+PuxN4cIOdwNZGbG
gKXV9BfDtEEWQ/5m4JBblmCFC8ZHkeO9nHhPnnVfeQdjqwP42XgNmMDzGIsjB8YXU+mjZg6MXRrC
fD22uiqAAXDkJgKGqtq1Cbkl1jsBN2AyQuA6XMButTSCLFWAQEJFhZgB8KcuaoKXF7iD6V1kkh9+
2WI/eW7WJO1cOAULxievg8QeOtEttZyVUx2LG71IZ+5/4kX98SM76JCDkoJXpSl+Z+KZiZe/GMWc
Y8DEdBZeWuRLra23ydgiHy78uIFaKyS9xybyyi3pmbUtYYMtiRU7s8uXnMnBTLFNM7wwSHIytV9N
D3PmjRfFVoh5Ks/2g26PTToohJDeE/AfENKN9HGjRrQVY/7/z2JUmeg9y8Orxat+N1mcVXeqfrz8
Rda+OECdwB6aEEBHde5jCJhQQIHAxRefsHJnxB5SsMsRVk8OYvizJPCs0rFMkunUJJ1NMVOVc+V3
B9XGM4XOfbOYDk9BNNlRZ9tANa1VbFBk/DfmnKidzZxgIK/2fokF8OQbwbgH8Dyw3qq9fzuB5f7a
XvuRtVGNX/tYYMe5PhzA4HO2hEbkDikAuZ0f0Np1DtUKPKPhp315LlcSBRD3/40xnxLnwzJ0yN93
87CayIAmDo2m4ibhL7obZGYgtx4Fq+chemygIYLhDWrV4sZLE+YarcKDUUKJUn9RIKIFaEyFkPrf
8WvvToc+m3bV7fL9Fix2dTYJJO+Ax53f7MuTAhY1jgR3IeTGyWKnWn3z+MbrfPU+By32nxiLRVKV
Gfj4FE9VeD8E/AB64VtyLXf+Hm5OjzQyNjoK60OCT+lcSXQ/kYyLxuKMTRiSZ+Ce/jkUN2O3EeJ/
AejLe2KucMwIFjzAlyCWLlVizLiWgqPKmxdwru0ftp71r5ZX1AdZJ+a3vC39Y8JT7dYt0+6UFkYR
p0ByHJJKZ0eaiu7NUon+vUmr5ACRgmmXagBnBXhik33V02SnqClPcPvpwUt1y+ktGzsrdKjKsTyU
pdeB1ngiKsZU3nQ8xxppnRrobWnetKOr3YkmUV2ge+O0b4yGfjdTI79xClk/JHWrrq2Ud/e5JiTq
hAyQW1ji+GrHJUTYqW7+8KZMQl3IasESMZH4PEvJOe7pnt/arrDbiNs8ncIa4gciKJnbesFUje1r
52TWHhM3POKSp0fIARmxn+B1FkjpWQdWq5k2NDXimhMy/7IkPfaA4kdmI8syGC2WRqVfDbvGscVO
B5Wi2MOmSh7QHxqOMMTiNNQnRl5oPnmnwWmBDdZVSXicWPlYB1ahW9dmrScHOvhwBapbvW0DiUnc
DQW0NmwIs78pwym0Qy9zHkrX7v1d6vR8X0y+87XoGFAguq49p0g6vk2Jl9y19WDFmsGIhGuERYBY
hyKYFZGcWvDj0DPjC5lMFF+ocq7yQhrfZS7MX1bF9fvBzdO4gjURXvnwocsjsPDzL4DfDU1I/Sp/
LxNbnVKiFa+p0ffHqjSmUAxjcYN/Xd4wDyI4Xe6SmwTiJWiJE3b0lJnemNxuIlFNvA7AKKy+gEvj
PAwl9dPAl4KAEm55+bBLCkrzvayZeazMtnvIUtLsAAXzuzAlZDxBPX345vZMh96ZQJvP0yq6H2BM
CqFEboMZCL++2zxp0hrcqznx9BV9opC9eqzKCaSfFDhjEMGa5o1aDgPswRDDd6tPYbiSG9B0OJkM
PK4UviK7dMrrUyJ18lzKmiRHa8j4QWbm9GAMpIQD2miHWqK5D7bbJMfOQBKz7y2gKuJGNokROCU6
ZqEFMHG/z9tWPeR1P/aByv3kerC1AvaTmjwkvAZpwlVN9QPujeyZYF5Y0DChPVHDbsuoBDzxuUot
9WTSzvjm1z6IPDmI+0Fap+VzSfrmu52jFgxyDhCGActY86Uacv8h8SmoAmVNyF5qVnHlDQqQGdmr
XV61oN02oykCqonqt+oHFRvAoDybDofLYe6hzR+ANK/quOA+eyIZiPMFtxlkhFFReDZHU9tViSQs
0Cs9h29UooZXIuhwTGDi5QOE5zhXQ20mt5R02MCVDlI0meBewIq6vxqGTH8bodwdmFlj4afDi62I
Rtio3RYCpcgA+uHq2CRcw9HhiGzc83oSJ0uAaD2mEwQRfRijHxvPyXalDVm4xJ6YQN3YVjD4S7N3
6JIPL7Xry2Ph5T7099C+uStRWCphW8miWlTiO/USdovTUEaaKMYfbmE2u8kiGh71pWJB69YQHwU3
jl7xnuO97Y9OsodqW/EEQ2Js9bQ1+wCB6BF+e80OYofZjVVX6aOWjOzgMGJjO2Q1NpLDupiSUl3B
JA9knMnJ3mDOpgXWyGRcwMXmMACFqgKH2n0kxOiiXWOY0EV0JYAC1uh6d70FDhtPSyuu+swe9rXj
CD/0CgvyT/CMbv1gqHjTRSZrc4ZKkgCgyIaMhhn0Filj6fKOwMTGzWLHyPJnLyUobpet0kAQsmwx
hlNrAeLo6232mzmzwa6qmu61qfwkHomo31wr6Q49y7PdaOXtG6Fad2igoAQMpgRq3xV1ROZJZ6U2
fbEMqf8erMwLXChVPQA9517Tzm+vXM+bjgYW4ossNOiNXk6DVh9DZ+n9pzTIkzj6kFHWWJiN/cWr
viVFOIit8u5acnz+jFgkIdwwgf63EaeUJ5u8pP1G2W4tIzj/+4sERGtwFSQWUsamiBsohLb2q+G9
Xp6rrRiLd3uamaTPa4yha0+p/CL8pyx5uBxiY5r+PADOslI/KSErIxACvpQsb/AU+u+QHqRN/qxD
iXIKFtvHtHfUJVzyCqShhXECVFYDw01Ptp4Mcy67zJzOgyw+Rk/ywdU7BHEeiu9QXb+dDlroRHI3
9IEM6+/64fKsrb5RzgMuvkyWQ/7WnEc1hAZO0vvpcN9fAXp1T/ZwftKvt1LqeZY+DRBbEH5r0GoA
OvfjLOqwxASVF/nnCHqmGO497UHaNxTq4s5GsWIr0rxgzhZEgzOQlXCXCUd9b7EDFV5gOQ9TBsPS
jQfR6uMSrTVIT1hIMtCD+RgqzQvb6QuESh7SO9eIbUAmTtCAMGPynmy8lVe30r+xluvcNOqkKVPE
6o3Is24na9cPf7OV4J6D5hkqjWDQfRyOUI6ZGwl66xAmA1E26IqNMZhrZ+f5A8H8GIFYuRJDhgcC
GLLXQBZ+7Y53Q0y90Nmn907khgx+UV+7kxP4+/p3GeKueLGM4DCg5hVv7IC5uLBckee/ZbEiGXxT
MzK7s/bkceI7HWAgw30z/S86AJ1YlaBqZePO6neX466dV1CixvxC7glojkVYAal2ULdRytTafQNC
eC62zGbmz/RpYGcRFhuAytqk/ozk9OX4rTbec4AQfZiVOgTNSP7Tz0G+79TGrbi6F8Bxge8YwCo2
DOQ/fto2bUlrpH8+rRnmAFShAnHwIK8X0jv+4/IcbgZbHJdN66ZSaQiWzXYvkO/qdxLnsmfvODso
/iWx3tPm90bQeXEu5/V8hIvtUYkUfZkCQRkPyEG8FydU/EPrpx6lsdqXLxvh5jF8DodXhw3+EVqw
iwm1IO9JE23G/TwIqIfnxx88pDdd4BYw4jDvk117RH/Iu6V3W43EtQUEVN4/kRez64uJUXheoNwL
o89j/pte6z/Fa7p3NyqMn6mSqHifB1rMaOlnPIERMvo0kJV+ql530x4mhNBGtwLnvbixH+HXEIpb
WgbOrXjxNi6KNSyRM/cuUXmEAjNqMYsli9edadX4oDfVY3fn3Vvw3dk3KNuGfkjD9Ft1P17hdQ0j
xC9/823PIi/OQdtnlc/mpdR99ezgDvmxsXci4gbVT49BfBquzlF7xX+kEEwIN00qVhfyWfTFEcQ1
ouGKRPTmdcDj7HBnuEH+OkT1Sdvz3ZbdwNp9PCs0wdUITXeU0z7OMm9ZbjozyLtKbjmUQZxdV0Oh
8SbZ6vqt3ZDngRbnXj+K0e9n7LUmnqX4SuhR6htLZu3wPg8x/4Sz3CJtsFz5fLRO7lEVwJQY5C+y
TSAg0OqDprwHuYWPESqIxFrmjFL1h6thhBdF7NsbteK1S/isz7QkLRlt0epGj26ONnnXg5efOg6N
k4qHJDWjywt9NdS/GcVSbDAvu8rx2NzS6V9gSQ2ZyirZO1tucWsfHiKZAGICJIl/Fl/F1XnZtHIu
TLv7gUKOJ4OW7MaXXxuJ48AecUY5+J/QS1U9eYwOgI4wGFgXwBKBa5tXsbGpP722Oc8DLVaxrqXC
Kro5EDhs1yg/ZqcS5a/Y7dr2Hp66SSh6CaMSx/mmdKONnMne5Q4nobT41qW+tnXRjJt9DcC49P6c
32fLPe/IVE0mHgluttOh22KwR6pfdXDxUMZGPXxtZ52HWpyIZW02uJEQaibtcPIwsC0o03oE6JkB
2Dxr/y7uU5LnhZvORf2u3dfVLek3sufVFYIG9f/9/eWtWfqeIRT+flO+pzKNaIm6mu/GBDpBl3fV
GmEOXRHkjkCJAKSytGnCQgRkQyCU1zsRiDtIebSdTSG3j+pmN7mAc7uBSXlMs+oapKTbEVXiqZWo
ofZBCrsDMukBH/yDNG5lAmvWcmMu1jKI8x+4WMTQpZeTnOdCal885x56RPBbYlXYdKemPpAtgOXq
1J/Nx+IAQHUaNypHLyUD3qPlXeDUIxwdDxSlxMtTv3bUnA9s/iVnO6L0obWejxhYClIEeem0W12P
L4dYXafQb3SR86GZt1yng1ba6IYBT5ia1ywz0HPfBDetz9e/IRZLdXQqC+VyzJcEwSRkRShvyx2N
3biJnDt51KLyN3+WT97GxbNadIBi2D9DW1xu/eQyrZ6/Exhs/La7n2UhT2nwrl+b8Moz8Nzb0i9e
PcH+jegvmC28zP0K6Ewg/jjU4Nrn1t2V+de8vdaKLXbZar/ybHRLFGMyJB3kubA28uN0Ta5IhGru
rR/WMT+2P/WfZuBejwcbOebjtNF521gy/uLwhMSVGBoTS4bx+lCl/Nqx8sPlVbm+8P/5dMssriXm
qNIEE+k7cl+RAXXuMsjdfGPxr7zsoMkOpWtYD/7Rm17k5KPLXEU9DxmDJsC6avVoIPIaA4zcaYxE
4yMxKnDFD3thZVtVuPmPf3xyITjgpxaAPjMqYRFcTVmryUkDpQ2oYTHoB033dy6kPQEt2GmSvEx8
CDkEB9DE6Gv6n78iokPCY/4FEAlZcnJKCERPReKD1kd/DMwLzP+uwQRSPGRDiU6gQ2HhPvp4euU9
VQ3pE9wb8CBmx8a4Uqjal18vL5XVb3geZrEcsUI0XUMXJdRfazOmL+QH+jCR6dxYFGiIy8E+r8uP
Q1q8LlTJDOA7EKt3j0IhdWjufG9rUc5/ZLku0FfAAwbKE7OW9cd5a8XEJ9HC/660FZRcZB1Q6huh
2xnjvvMz4OoBkY7yCiQClXbqFpoLyNCMwT61hXzou2nc+EWfjzWMGrUWdMbh9P5JoIzwZLDQmQOi
0fydu7AQhkuHDkVNf9hXldpIN1ZYa3M08H3gXLxiiUL6Nm9TG3uyNhIQPQsAWNDqillTNW89d9Id
iOR3HZ3cW+DUb1JPc0Fo25K5+XxnYbAQI4aCD2TiPz2Mhhw9Pa5EDoUtH+2mI6+/pd5Xx91dXk9r
M2vNBAUgLLFXloYgQyWILGSTh5Y3xKbK8fzPItZaQU7eqLI2XhV/Vs6nlQVNP31WD7eMJSkxsT2m
+gTdF1U7Q4d8riB6SJ3CetbgsBN1mRRg3aisZFeiabBteZoBJ2XgRXB03VQ8q9muJug01/ru9ZRE
wNZO8CGyiuykN2PJ4mzCXwrazmmfK58bUZ3UcxOz7MYY/jbFi+l00HXoKuNZ72CD0ZQtNAxTzXy1
k6Q55N1YRJDKmq4Zt4pXTSYJdHjQ7ryXVGy6Yq1t5vPJXxwcU2/20GjG5HcTgOomDFDd+0ZtVJ3W
g4B+AckxpFdLTz6TZYq6PizTVDH8HJSj7j23f6nSbksTbnXfzDw1sNVMFEWXzL2066QYLDgXVckA
IMmPdoTg1NXkB1SFnhWb7qkvIOe1BUf+nHxjp/gET2EQh2dZ6o+nlWd1buIUmEWne5nkk6pPNMUr
IMi0F10cDL5xAq+wKoiNbgGaYzOOz1kmrBL+ioVJsTOt7gVZlSIQGI0SHnfQ1Ey/kjykiOrcelu6
HZ+zno9xF1lsCmMKbfAwTq/t9txVh2H8z/ouuDBB/wZc1HAsGHgsLkzRDZ2ZA5sS0vRQt8dmOIwN
zJ0doAm3JDbXluV5qMXazyoK8c3Z5sqjoHpT5+DZeaBDtfy/n2/nYRb3JU3HZhIMYRIDng/qXmVf
ZxeVZHyHrH9wOdb8AZaHmz2XSwC5Rf1vaU5oS2a05Sx3C2EC13/0IUTl2w8ieZK6CJ1y45oy19aD
M/sooVw+u/vMR/vZ28xotL4RZL6lWTB1EHern8wJXy7Wmoc2eYX6rGbdSPod3gaFdyDZ77a+hbJ4
YKR7r7/SrXehNXBUecqnQ+lEvNzqfq1dLee/b7FenaYlmU1x1gNVmOpBjzKv+0DaHx3fSCRX6urw
WoXFEwpVIAR9EpMiwmsNZmMmhAm5bQ6J7/v8D94n6LKHxhkjZpAg66ASV4lA5t9qgrpcmDc/bXLK
1GvpASUCI3PnQdGNC29tSeBggt47VgRk+BbfKFMzca+HUZ9nwlLCdO9L+2fX11Fm4Id4ZKeq98tr
cP0QRr0OCwOJwyfR3PR/OLuu3bh5bvtEAtTLrcoUz4x7i28EJ44lUZXq0tOfJeP8iYYmhvgCBLkx
MEskNzfJXdbqTX3oLBh8NwWOfQfJiqJ7KazHuH+HWmei+jrupUI9b95u1vGQscDWr6HOcfn7yhYH
iJ8Y6NzOIKaLomNlIVNIb8xaF5xlnCrS85VmvEanVhCCWGyK5gdUKcCWAzQE1sTXnEeSb0zi9+mu
BH9ElPuFKvAlvEGaCFWj0tNA0ph9sFBK4tDuU4hKopi6BG1AqHuDiO6Dd5qtQZZ74Wom06ZyCjBE
YCaVH23rGu3Wyjda/DgYuzy8UUVywcvPsT5rDccYKKWTESUT4Eywkdqmq2vXo4ZKMBEdLs8ZLLpK
aOiB8BE6Z86H1U0SdnCJw0tLe08m+3q+j1FlryvvWSZwjJw9h9sHuuWXvAIaORlbtEJUkyU6oBLy
YEa1m1tI+pQ3ERpHNAiqCHY4Z73O0Jj1GogaZdIINLQ5zhQNLE7sJjESeqqb62+oNBvaSHDOcOzw
DJJZMwLK18LoAanWWiC3nT+UJzCRX3YknAU7A2G89zwQEtbL3TQacmioXsWqh2l1UWvcU8GuVrkr
tnBK4KGOjmJW6TEviJ7p0zKH2UMy7gfEygrNa0vfiAK9eEyI7sX9R1N8JOYxBD+ZVvuDbrqavLFR
jJvs22hTh5mvdEE9qN6YdWgb2uCCloLZI74ZRHoB3KlZfS4zNThuukJN8Ps1spVOHXlKvbXozwFC
RZbInYumhrnc1vbQOfNy6Qvpz9LwG+kl0Taa04Kddi9PQZ1sKu3oKIFa3raIOk8gblPvHeM1y+Nt
JTrRee4XjSX/WyhoE53vYrAuhIMs42scTDPS2BEIrDwjld2m36M01w2H164et4ZxW+T+AP3SyzbJ
cVaARzezqSGBjcbAc3iUb2rNuNz0Q3o7Oo/qjEbf8mqMBfcJ7v76C/OVjli5YGkOJadJAFM0r0k9
+FG1K6hIzUcEwjhEQ5fiUV/8hiO9NagM7ZLAFKVveb4J/fILAyUEZ2y2lE/pxiFDiBZxUvNnFu7n
DCQ3+9pCCUl6KMuX8fny8vCGBM4WPAERNNJVdnnkVq46HXoIXjoFkr0z7If5H45gcwXBLk2lDhDt
rgBR01MW/aBmIInI8PmjAG0tCHUQbGI7PFFAPbfQGsbxMe8m/UUmx7q4/4eJQlTSlBGTBC0Q48Dj
XlXq2cIo+vHBAjUG5IV7gfvmBSWRX/yLwTipyUC3R9MAw6lfZ2h0bKbGk4zfavLW9XcZjkWjEwk2
cGcOFEfghFke5GzYkFZtp5dTD1Xqeh9FnwniLNr75ZnjuUOIsv+BYE7bELo/uVECogmDQdrhTWP4
pLienUBtBNkb0WiYRXKmKIt1iKZ7DrgqI2U3JG+GiLOEd5Ksh8MsUtpNQ6PIwKDJ5CaZq1vPk527
jnLQRLJdPN+5hmJ8p2LROlQqQA3lL0W6yprPasS7e3t5fXjBETw8FMi6gvsEvGPLrK5850wG9AKh
ZdubcLtDrxualhQ37PqDRRcNjxoP4+oaYl/byQhPsRXdxVRQ581zeusvYEykGqGeBy0t3DTtfT/9
NvtHVfMm64pGP0t7k8iiES+OmrlBg18HeRQw1y28KNr5iHtnjsdBMfDgqtFIFLtZ8mSVQRZejfrs
js6LhhByi6e44Cz88qbfcKGgiT2OGhmdbYG0cmmqw9JcVOeb5+49D7Sfmh9/lN5QuckeTGbRR+yW
L+3JPkwCbM7WWDSy8aZd4nwqWyeR1i0NUZrx5SJt28/bbT8Glw2Js4qWgqrKryZ4B+rf57Na5VY1
0gQcBiZNvNbemPI21lwoPLtG4uOSR0TRS87+WAN++dOV4ZoqujuqMYTZgPo/Q6vTnOzn7khEGgC8
uVsN7Ov9vsLp5Siy9dxBRACklbaFOPPoNv9wuTgbjHo+e1bVGUWBK7EXD4hBhZ7mvAyiPgGO77IU
JPCgzQf+OvTJnmOkpjTnWgr7AzXtsSk7tMmSQzskQZmDjbMngmQlx/OfwTGuMpEQ6pJk2FymfqQU
+XRVcSFtAr5IG3MpKp4RoTHmVxsdbiEF0FTTr8k76WNXr3dj6hvqXdp9XrZ1zvtHR/4QXg/3WryA
2KyIZWQObVuUvh6qI0ogN+hN205X9R7N23vHk54ST7+JjoVLrqU3CGIG1ZYcfTgctwkiweP5u3me
fwozzbIcmkVnoVbSaiiCYuBg6d1CpG30fa8BBG25IBIEHyMKWc5Nx5hzpJ3HpdS3wZnX+RQdabl1
b4ko7b87EeBAnGTJsOPayL4ryRyVcpUAR1E+U1QmoYObvqhgLOnRdgIllNgQvBy0ZWOdO+VzRGb6
EP8FuXYIRO3mDQWGr03wQPbJtgsefznu/Jrc/8qbIPEaDyQGVYv27uRYudlV+RBt5kALEB/cirK5
3/fp+ScxppzJQ6mAZg6THQZ1seudq6b9gVZbYb8858q5RkLvy/mygjka+naLGc+6qeFFE4bJxmrD
6KRohGwSBwWkVV6XH3psRvexYsdbs3PSx8ubicMWfP4VjHHJkxIN0JxZOn1qhGOC2HOC9mcmu7eT
jz5ZP8G2OUg7S7BxuNMMSrSFMAVRLjYCGtZOreUQuPRaempQCpepd7b1YzR8Wgs8IdeqV0jMBSc3
iFwXFpBSyPA5uNVTE83PoDdHY/Xw0ut3uoj7mLtfV4iMq7f1UJ8UDYgoOC2HYFYtdxxvwuofMu9Y
OwSvkRrGCx+XqXML0se4ADUagCCbmEAdUWncvo9cBFnr7jPU7yFkPTrXCvmntfsDy1JCgSSNRCa4
cj1N8UnmuGCDMp2gcAJZRETLda9/B8hW3ChRbTZ5CSRJD4zsNMy3yvQq2ADLNvvmg1YYzOGvSFJl
dUuXQWP0rlIGOZKu7dygAT9xDejMElea9r0ssErRyJhrsJxYcj9BGdjr1dmXhhAW8hbOyX++eZ4Z
iK6fG0joFNA3Wwwk0Q4xeejAz5mKKJ641o4jA409NmLVrPZfVedlODvAoIZbzMS1bfgyxY0RAb28
UlyXsQJiDovUKdpQWTbyiLSVLv2K6MnRoIrrUlETFsdlgA8TbxQI8IK412IWRwJvrgOedlzYh8Ao
bvrEb62HvrxGLUsK2cxcENDl2IKpwAWCJE9bcnKMvyCxFvV2miCARo6WcpsZr/l/v30i47mCYOYO
lMomGSYkgtLitlVv6/6Jlt483agiuSROmvUcifFJI0UIB5UkCDm9pu9Q1kQZoNs/R96wiY7atUsH
T3fj9yvcf2+aK424n5/ym4hz84u7lNnTSPDCLeLOhIoRNrQy2QiKjh0KoBTF1ToX5BpXIA2BKN5z
uc0ORezNV+Pn2GxUwX7jmOgZLnPW0A6JVSijLzfs20x+INSzbU/H4U6m3eXNwLs9nEExRqP3yC1W
JubZzj5b6dUEm6NXVpPbdCeFPivkFIWdYHScnX4GyRhRJul6YROMDjmbQXmd5W3tHAtRfcryK5fW
jjEgKLA182RjYI7yMfXv4EIInXsa32fJLlQFO487ItDoL8HLJVHJbHS5G5oYPBCoTUE0vkeaN2lA
bHHURBT63B2+wmH8cDpA3TJtgRPNN6rhh9VjL7q3Lj/BThsMHh5kye0b7OW9aO24VEP0XoQqNJ/l
T00US+YDoCnVBumR/K2bWbMRKbLmDGNQNHCjqg+zIZLH4EIghLxU00Afke24S2PFGDDoxUt9lNW9
Cbbly7uGt95LjPp/AOr5eRi3ijrORY6Qa34n45xS0xsru49FVFi85V7DMGZVE9rj1oJxxM1+Lp4t
6pJQsP95nmYNwVhUHDVRPKYYiV0+S8kPyMPboF9JQXWeiejEuauyUO+BKxpNPiy1pJ3qg9LIKJEw
Eog2Qyk+F4mNiRCYwaS4uJblUgkHHggNMcFK1NPGXZDVEJa/r6JIdVshUeagrkQCQ7EOLcLRIyKS
ci4GigZlHRE+FdvwHCMK54KmI2o6yvFGkny7PGr552Xz5d1LUEzxB2Ix79UwshqEYHq1qPdN16DZ
6UAUh0Li6kQl0GdR0PQ4gv3C88UqyJBBC+YgU8SeoyiXAQ2AhqxbPG2o2fgqeKiyyZfMI/wzHYgA
jmvUKzhmfC3adKxhyZfa9XFQdon1bGn+VO8qUSk/f63+jos5PIfepj0UlBETGt9MsqXIVYgo97hj
QfULJHj0pbqNOcZs6uSObCHrrVWPQ/WUxHs9Qg34AyGCIIoAiOUehWhIl+cUjl+edn3+iBdMBj1M
lO+a/5lVElepvyNi6bEj1UZFO4q9PTN+kSDiXdcJ6D4FJsD10A4SYuDGhIYja3FypWYk6RcT11wd
ed7a9uXuORSRIHA9zgqGsTSlJUSJI8Co8p0kvVKRHB/3eoZWACwxZLvB5sAcASUxSREuxY10Bn+O
FB9skkJVVt0p8XCQh+uxKFD/qhbULZxG0CzJqTtAxMhAcg/cSggNsAlTAmY3y25nuKJr5ZBvEf73
ZclFddRWG90wwCNtFEByeg7PIZm7ITxFR0kDSHVb7JP7x2IfNa7y4njUrz4RSdrG18qd8qZ5kl9L
rvRx2THyrEbDtQcEyEij4TF/7hhbLXegpYXNNto3ZZq5BtkNEooI95dheG4DtaPL/QFRegh6nMPE
LWSBGhs7oFS2avi7n24mS5SL4FQkYib/grBN0aAB62huAaRDv1sJ3Qn7FIKQ1No6hqegaKq4J862
EVHG8jbEGpUJA0aThsqoBbUpDgmIhSv95fLccZfIwkbA3pYd1Pyez12t9nM1V9gQ7SiZnadbpNlq
U6iCQ9xKTUiTdLKT+5cxl99k78QaghKobUN31DdS7FGbIZJmAhMqN8XkomeD9G5TSdQDFZm9NQZV
9SuwZp+kNkScd8qV7eUP4G8LZyHMQVmr8r1CvLCpns0DaiBv5NiL7oveW56h104wXydeso8ena0N
qh5/8KHkfV3uRTde7rquPoC58WYRldRIwQfkKHteju9eFA3kZFZhsCsIZvNZkpxLI0GqfNwoG+Mh
foxjv/f1K7qtDpS4c+xZV170Q36F0Kpfby7PMO/0g0lBwgSJC1lhI4R5XoFFLga4Tj41CHDOg6uB
LaR4MirBycTd/H8NmI16ouKuSe3FgGn5nlvg/fvRdYLB8E+NFQazC+nQh7SagaGYe0jeuENtoFr3
NmtvZ6R+mtCH8qGsBv8whTilUIIATmrUFJ7vzCyTbK3LAKrjWpxpAYUDDaF7I2XPaiF4tnC9wJL5
R+YO2TtWn0nOta53nA6RtTrxZ1IEoPCjUCRXcec3rH9ZsRXY8jGr6/JcFlk4UtiGXN2CerQdnlIR
CzHf/P7sb5aPQ4piK4NkGxaMFluaSq5lvyNIgh6QEiWHhmBAXH+22mlMxoiatEXRMAY0JfpDbP+Y
69fIme9A5H+QCxv3PrQagg/rH8xjtcPU81lEGnmMm2UWOxn9ig0Esjwtuet71Bn8+BcklN8tV5Yl
ynCOhDZ9EHWaIyI/KJG02mvwXfb2I5qSemg0X4bibeavliTU+Cioel7+vjINM7WnRMsXv2z0QVoN
4EtFNEB9vozCKe+BNv3S+fT/MIwFJrFESrUGjLQLT+W71LjjvV4H6XHwjVu0UeSiMmTe/tJltJGA
bu4rgH0+LlCcFhAimvBWt96J9jmimYWCi9cU0NDwzB6dyOiSQ3up8q1TuGu6IapjrFQkHbtoL6vX
2XBQy7vOFFQncW9DayTG+mSUr3Vxu9iEUm3n2jmQFtW8WqH5jlp1vtKj9bKkWxVtmGPTfFTG6+Ul
5E4oRojaRkS+vqkCdLU9z62zTChUkB1J9yMatNjf0edlHK5BrnCY+7MtSRkqaWTMqH0gxkEnG6kR
3IY4hFawxhUGs79ykAujfg53dPnOvFP2MZhj75rfiOa0O/OhtXzpKYzc2UtAtiCKTvI81wr6S4xs
td/S0QQdaoJpHPuXyUHKZtyRcXIj7XNC1ludrmUR6w934VBUiWcQWO8Vtpndsid1gHA3Lj7IoOuT
Zyqf8eRHauJdXjjuVkDaxkYpPuraDObIzqekU4kBA03nHUpfquRRGoKmujFEcXHugJYgDMaDKzR7
08m6qCkjomInZNLerD9tpwdZX+LJNRXsbhESs+fqLEymsAbSoN459kbPX7TG8tBmI7h4cG+OoMb8
MyTm5ohID3ocQgVDovZp7ktXM2uvL8hT1ej3ddodE7nyxvhRrZ6LJL41cLZJyRwM9g8d8YepqoPZ
TDyLkr3ex/vL6yqahOVivbLYLjOoqVN8m0L9xgkq/STHeLreX0ZZtjX7QkG+TF6qISFcw0a8I+oM
qtKjGtIe37Lus++9mexlejVV3vBxGYqbFFtjMcsa5zgH8XbGEy8oXvFMv0HXR+PZftT6eIb4aIkB
22X5U0TwxnuBQKbDQThCQ3U9m0zVJ6IMdrpskPGmVG7Aj+1eHhh3pVYAzEqlmlRNKQUANaFlrR2n
1s+otun/Jaq/HghzZ7DUss/NDjhG8pbks2sgoJH+vDwWrjdZjWUZ68rqJF1CQ8CCMXW5S9LXsYq8
VIk90t3bosIY7ryh/1AHY5ENjtrlW1ZYQ9QjzjABq67A2P46Nq4se6Oo0IFr4SsU5mCL62ZAMgme
P8aWNUnQhi7qfTv51g43uv14efq4x8wKjDnh5CgbNGUpp07kU4j2ogYdThtHeYwjr6l3NPlxGU4w
g2yoBkK7aL+Zvi4Hr125HRHl0h4j2b+Mwj+3cS1e6sOh/caGkvVq0iDesJzb+cHa9K9yELkycUvi
TreF29waW/Oh898nV0SByb2U/AVmQ8tKVaZdUQK4keztrKQ+NdtT2FoCV8v1ECsY5gg1EmQWQ0gd
eDGY6xIQ6Kkvghnk1PiA0ObPDFqM66OalkNPBQiz+ql3skvr3eA86/q9Sl9iVMZKypVdik437l5e
gTKn2xj3YLtOAWpUOM0Q6cVt3E8haoHHD8g8P7rE2MTFfWfiBeL8GJPYk7qXUi4eezBnQOHEJfrw
dHkiuAa7+iTGVUqdHBlVhE/qyYCn6kNVoe/vvpa2l2F4C4ome9Q5o04X1WnMNsyrNu/L1kSsT/WT
qffyWSS4xn1ZrSC+bT0jiewSj28vuk4DyDqgmW6TPM3bbpN+oM0QKrqXhyQEZIzULCM5kpcSZ3Ls
Pot9eNUf0KkKIZX5UwaZniti2eUt1XqAjMk6UWrWeWJjDvuXUfZH606xXg0RYZ0IhbHRkMAcNIpR
TdnvEZxSUeq241vrfF6ePZ4jQT4fDPnIWTtoeDo/asyhbAgqg3AZR+gVDw5D38xElDpafoS9S61A
WG9lQ8AmVmuAUDTe5tGDQ32H3Nm125AD5On8qm8ERsE729aIjE3IINJGKz8QTbrRI69TscehVFYc
h4+0EKXhBXPI+jDb6Xp1Ah+rJ5WPaeeP/ZP24/Iq8WqBTYigoSAXSVh0RDDW0LaSXk8dIoFG3Txa
YKTYjZO6sej8CgHJ1E0He9iODWQyk6hXr2wzex0gY+NREjjJLzBEHY182Gjj3AqKJXmeFKlHxHdN
GW6czTw6agc9tqWNze4lRLhAdG2GCE++E9NtLYHb5k3zGovZdzVq4KW8AVZFBzC+q95c/9JFda28
bbcGYSYaV6LInpZmuWJCKVWk+GXWX+dS6kLpbnN5UXm+GPkkRKAQD1oIss63Hq59dtxA/8oDZ5Ix
pm5cvF8G4C7OCmAZ6+oaKRM7cqwcAJGC+nE0j2ld4ob9c6kHSpG7l8F4owHNmAXFaYivQRzwHAxq
WJOcjPpSZPFWDb/oIJgt3uqvf58ZDI073YpCDS9SpC0irfFj67EdRZ2fvClboyx/X01ZgcRxmKOJ
3yuh42VsQxnEDj0Uj/DCfbg8X9zxgN0ErYM4jZF4O0fKhry07aXrbdLB591stC7cqJbAb3AX5S/I
V1ZjPRwj7NVGBggkKFzb2sa96PRdpp117Ra6BDQVpoysNjOMokZXxkhwTGl0NzeeA+Ho8Z78y1ZZ
odhMeL2wDGTKVIxDjTa58jmCy+zyanAYTvGABL2faePNj/4sZhxdZ8C/TEAwkc4p9D1iC2Z3k4zb
VPbtcF/VL9ihabutIjChY7/ilXn5C/gT+ecDTGaIBKIINRqAlnBq7EH6JDSfyuZ17PeXYfhm9xeG
ORgjOVFKpcE4FQXSUzgbsgdHdHXhbiIoxagIKzgoSmRcQThpDfjgEKApQEZXPxjJXi72ZRMQUeyS
d8pD3/4PEOsT1HKKSIxwGKKI6nAahqdJ2unta53vdFF+TF2Ol2+WvgJjXINeQokOunS49nXuvLEe
HDdxJwK1Qff26L68zJ4bHIPAdHeaKL/J3cUrZOahPpSkyCYLyAS5vxmkX0LlU25t+HomGfMn+UCc
aASEdtPlfnMvedK15NFtdFq4hem+8gJ3DKKHwS+e9GPki96z3Jf06gNY8y/s2oxnCTZjvykP0XX5
DMJDiNg9/AapxK1yd9X5tVufzODybhAYEEsaWaqj3kw2UNUckm4p8oRHuztCKE1P3zLz9r+D2QvP
HoI66Cln5YXnyNGzbnHGY1puElVdxBr33VzvGsUBtdgIYeNKUPzDdWu2hqpHpJ7Qy85yQGhtmCRh
hqspVAJCTXaRh9S0BLSTNyHdG7abhL9xV3YJvU7Vo5X67bi9PGhu4nz9BYtxr44gya57JenxBVF5
rY7+HPnGsKmyUxydatgXuQ/x4P0XTMTNlgQYZG/ZwCaKFds26Rw8atApOOiosLhNqlupPsRm44Fi
0aVl6oLuRgC73A1ZD4GyMpweaGIHFxXjITKoW+aFCVin0KSPKp0bpFIgBwHFm3xfNEvPAcq0txQd
4Z5FiIYHiTrgkWrPMr4MZS99N/xLPeWSDJQh5IFaEDYJ0pEZetBqlHthfd9oL1mtYc1FfIG8s2sN
srjO1RqrxTy1eQg6cl0K7PjKtG9wXRIqOfDc4BqFuZpDHdHqJRlDwTvDtajmWqLSbdE4GFsNZSWH
LDsQjPRuyBE1BIbuQJbev2wpvAPSASWvZajLxmQvG6ktl7SqSe5JEeR5LOe2VqRrzRwPYJzYNmq7
uwzHnbi/cKxvTfOEGHOY5F5vdNtRGe9mOJ7LELxrBcQ1IB8F0iuQRjLXChOKnH2UA6KpfmmgiEjj
YIh+/AMGmirhPHENt9gbM0X0uHDmhUlBLiGS/UrtzwpVTJdBuHP1F4S9MY/IhOqQV8Q5tKgu6DKq
l0RugnfoOIotg2BoyV2zb+YyGsKoCDEOyFHR3M0/pZvkMB6qTXHAGy05WsGAE28OzOv4SrRO3Kw9
qqvBnguuWbT4Mge9gniPTRuYeBl7vePinD2mJzo8pPvUJ5AmFkwn19L/uh823mikIGiNWtjFBB7L
MvrVgakzdT6K6lbYTcw1wb9QbNxR0aGVkSQY2RhlPsScj8kY+yp04i8bCK9wECTs6PdH7hqclywX
VW5mdQ+JLyiHevPGOepedBX9rnfxS3RX/UTgUbu3K1f9AMHhkrMvvLLYpy+Xv4Ez1LNPYC6EndlE
BpWq3JObKdTdKZTlW7R/EsvXiyJLBJckXoDVVgwU8eHZsKjUM5tb1rJQ63WMWIcEJJFweBnHEEWL
nYUCHa+aU9fu4p2S3Wp1uyGtiEiSs1/O4JnTRe5VkpppDd+ibySkpsDB3PsOmmk0+UaWBAEt3n3l
DI05ZRp0NadpAjRNu28RbpghX4v2Myt+7jQc7AjAHcNWJFLE8TpnoMvfVweoMTm63qqY4bi6qaIB
l3zR85L3fDmDWGxqBRFpNiTwMoxLku5CY9PYgRZHvi6fjPA1lYKkkNz6Q8uhbA3Bl+QlJt3SqoCo
jmehajs5DOYvOfox0Ue7D0UGxkkCgWzAgO68s9gYWxWPhvycgiIecibVcw4qrP7dmDdDZW/z+lGf
fRgfmnaEPfqcXWSjtBKZkCW5DuWI8xnREqPMYhuTPl3Jv/UfFA07O+obXvpoeN1B2dNgkFGTf3nr
8h46eMbLiDZYqItV2ahfTKS2kFTs3XEzBep7+KYGMyg18nIT/S6uzU1+48Cy9+ROdO5whwvdYJSR
gukIUjTnw5UnPaQKmva9cISU0LNZnki7uTw4jrf/ostCSxJCmhbLIJVJsjZqFujYGlXbWuMvNdtM
UeONxXYk28tQnKvaGRSzY6B7jJdWCahY8TMJnSg7p9hOIlEB3r5c+L/+N6BlTlebBsxNrQOFMijJ
p9tRvWlsUU8Bd1FWAMswVwADMUq1SgBAVM+MnpJ+EycC+jfekY/KflQmoekFDdds/2kMtfg66dHz
aCVygCZe11aCPP2Zhn6iHCEtWqabLFHBTSFK+/B86Rkyc05JWgaWY+h3eTG965AWz1HK8hPBQQjC
QFsLAgnC8BYXEgwBKOxE1Q6Cq4uJriZUcUiYaT0SJYjSQDaoBGdLBwb91m2nziV5B8oIvB/8y8bI
WUV0X/0FZccp22RKlwL0Yr4tzVtZ+TTHX5chOIfgGQRzb6vDaNboCAho7sqTW1uuuY+OtjvZghvb
F90V84pdI7HJuqZvjUGRgaRVw6PR0SsSTpDlgxQFetjTVvNb7bPOXk3lAddwah7zMQ4UG3U3tiun
IJkw4n3Sm5spr/3IfFJD2cvVXwmYVlBE6fZGcTsOxg0BUdLlCeI4hLPPZt1b0seK0eCze8Qz1HIz
KM8O6iWL4DIMdx3AG4uaQgfVvGxsM9LjsGomdONM5qw/J46Tv0UwQ5Az61qM+7sBz94WJgh7ZBCW
/vfXiQFKHuxhtEmDnJy9vQ8ZzcFLlKBiK3so5UMhUnH6bsj4fQuHEyAM9N4vf1/tnryvkjok+P0G
iVqHQktVTjeO/Hp5DjnVhYBB4S4iJcjTAescZin4MEoDTfdZcl9DNAEihdp2jHwzitBKcWPMPu1d
yzm2Hn00dCgRe6prVJtZ5Bp5w4WQLFrGMGQQwDE208aVQiYVw6Xl7zI1j+0kbadOFVVKfz8WF+0b
EwqD4PtVQAJwPtw2KxSatRRBuMk1HuVt78vP+VV4tE5G7UEX+JR/FF5+yK5EVE5fLAnnexnIEDaU
IW9mOsgcnyPPstxJlQwHPJjmHLsSCh0/FZQbHqZS7VNXzlrU8rd07r2k1Jq7cszAtjDnSq35SpKU
twpCUzeo3WoSMFg4DZRuh1ANhqbuUSFvdnnhSmoWQXCcpvFjaHXN4zCXWDtNTu2dGpL/fh4vNak4
jdGjsmw+1j7DEmz28eJoLXPj6CE4qQSttLy1WiMwB/JEkcevUiCM5V0PzZfhQSYHJ21cR3u4vAsW
I/+2NqhbB6EbYrPQnzxfG9rlmamTGlUDeoQ4U2V1QeZkEKeSbNulan6c6gzPjQwEBbgzikozOVIT
MA285SDzgQatby0dkItHzXwNR0b26lv4rkHXXUK83fH0PZqZXnuE23fD4BbuVX6jX8e//3sVzRn+
10G+cjWSMjq17AC/hE61eQiTbR++GPn28iRzd/jfUX7djVYoRlr1xFg6o+3mPoVYbg2aPuXpMgbX
ZMC+gBJ+kHnjRXG+kB00zZtK65dGvupW7YxT7GhbM5xx3ShdWwoFl43vd1LsAXSD2WggtiERwjxb
GqpJkdJhSDW6mZxaddX4/fKAvp9xQHAWOkOEiRT8xwwo7GuwiAwwjfka7QAy3YVxUAyuYXuxsNJ8
+Vx2G6zAHCbvCTLfqC6WNsia+rl6gnRyTgM7DZRoZ+qbUfPL5iZP/DLc2ZpIZJLDV3k2UlYmKJRy
G4sKcHrd3MmjKz053hQM24/sZPinNnZj39q+KDs32kNuBg0tlTe5hWd7Q5CjMldwheEZ63oq2ECH
ji4rusy7TI81MpoOdFA3l5eW53TWEIzxVLEThsrS9dplfjfuQdeFwxb6ZcTZSLbXlLvLcJz80zLB
OOMRr4IxsaGjsUhTvUAVqRdVm6a9ledXlezs5mZC62n729b2mf5WSQMqsyAzLr83hiBax9sscHC4
zKDCHQ8C5sAIqRmRTsN4c/ALoona7VWBh+EiWEsBsApmTvSZnG8Wea6qVDWXElkNbfX5SU6EBMnL
urNbBPIfOMex5dGQwOzHmkoyDVM0zAwGygIO+XSvODspPUVtUJp+5KQubVDohn+C9CHPEayA2b2Z
Wn3U9j2A0azmSFtF+0naa2V6aqor5b/X8MOl/R0kuxXJBFdULYOsonLTTO/VrF5JcSJwnqIRsVuM
Fpk5Lc1cMdiszfkmKw54iYTmT7ndodBZgMbb0OsxMbutQ9lek8rLmFB7Zb017RUZflzeYbzDBz37
8kIBZKEInbGNqjKgbdKibdcOdZSs1MnvpIc671BCujIeozkAT6OI7o83iUuYDglWVL3bLGH3KMVa
4iyFeHn60LbQ5PIk+alU3Mm5GkQsqJwphDI8hPgW1hFw3TDjA2+9UkomsFoHgV9VNx+r1pw3mQWe
+cszufwSs8sUUFshw4iH3cKec76RIznEwxdUWl4CkWNlSq6j8hbNTNeSUl1V2nUsaxvbwPX4MipH
fBh9cH9hv6Utxg6nvAH/kYzODn3REI20/Ch51iZ1J0nmVVM91lF86OPGx4UXHGI6jijIWpK5QInl
k07ind7pnq78uvxh3wwL8X6k2iDoC1pA22HTHKUWqqh2L+BYUJhWdj8oZJUaOdkXXXSFgPz+Mto3
k2LQlr+v7mm46xCzg4Sl19O9pDyR+soY4rsZmiUlmik0W6R9KBods9hFPvckqYGXNeMmt7TbymzA
QpEFSUuux1LNBMv8LTpxPj62gM2GGqFlJSXGp7QIwD7WzSe1PkZR09r3WB+Dwz417TAhVQGc1lHf
mpTEbk0K6QAm4aOa52BRHUczgExcic77PA9atf+U2ioV+D3RaBkv2yT2pCjLaGtpo9p+hVrdDj1G
o+UIgLjL6KCwxbEQDQZF9rnZOKqZq86EZYyrU043Y3qHM8Q165dYVBrANdAVkn6ONEiWU8wjkBz1
GRkuZdwUKAMrIH6X2m40iJwRdwYhtoc4PeROESc5h9Mh29Im/bKOFEhQf83hedpZPZlo57689URQ
y99XW4/UaSVXGqAqS3mw1eEHMRAiHcx9bYhIy74588U6V6NalnMF1RCpKNQWk6hHzp3umCjK737q
diMYEX8XrHAYb0J05NeHuGrQGRtos19AeFeNK7+AbdDsEU3iOWg70CouusOIppLxKqkVj11ZYyqp
hqiV6pRuVncozi/9oYAo6OV1+941+jWbSJxBdBxlJGwUjeZlJTsK0Awy/s4qxUMl1409Rvs2T17D
IkcYtOk+iQG5OKc4xraMQpbGJzT0kcN+0dHQe/mDltGdHaDn38OWmfSSVVRD9zXrhatAKdQG5X4W
m4FRbiTTz9Cq2wwCB8CbcVwLkNRAEAX3EcaipDIztLGosdJyObjoAgog3OPPVe3jSBGEhr7nFjDA
NRhjVlkvlXY/4q6d04MG4VHT05PjkPul9ZSYbua8xMhqXJ7T76FSBpMxqZzOLXoZgakrV0Vyk7eY
yMpvyUOK+2vn6+UpkncpCZraDdvTZO+U4er/SPuuHrd1rutfJEBd4q2a7fF4+kwmuREyKepdpMqv
/5bmw0lkWq+Jc56LU4AAWaa4ubm5y1px/2QlCPyOSSRqRd06watPwFPtSNKkxVqOn9MZ0bch636a
araD2si/fbZ9rhotkugpX2hNOfen4A2gJRVgUgsdS2b5FYnIx+tfduvqQArxDwTn9kikmSHGgvBh
087p9GOHy3+WHpTsLZQF+RQRFGekJukXfj4cjBbEQXHx2ElNUFtHQyrx4hZ8ue0N+rsszkb7Lg6L
HB0+LhyRK49eJKHLUKReug2yKFQjd4haBLegbCR20kk4dRkCUQQZbhGFx1orBVu0deeCuvwPDLeW
NsmrsJm7zp3L09i+mFL33pV3Vd5DRGd0Yp0IX9pLeMS7sDUid9pmTS/ltAciLUc3rvbkFxan3U21
c5NIYOV2KROptG0ahwpqPAJWc7wEuBCmRxza0xHfUo762xQNWJI1+Hl/h9noXhOVgpco5WJ9KzAu
iqnzqIyMBOtLas0fwTkfF+jyrls3rAMWKY7CMO/yVpFHjOGC3BFk8bmILGPzcgab1Z8Fc2c7Kucc
qV8sGJpaJPw26k9g+C96X5dwg9V+OLSOrd931tfr512Iyx342rJAYdoBt0XDEkoiMnuEiHKjBnWT
YWStcGoTHGy6pyAyuA69eVxWK+aOS1kwKS0nINdI8cvsZjbHHRO9aLa3dhm3QOCE5O1i2qvYShpm
uZIi2rnqLHugcsCrqafv1xfyGU9f2s9fEC6wH0jbW2TsO1chUM1AiPOFkF0r3Rb6HUug2PmFqLuu
v7OrHz0RfMRNZ6D+hebOidRkusQIoLW8d6khQ9bqBYmI2mll1yT7WrJEJZKteMbUVOgaoEkI3Tqc
MzDqMpWjGYhS/TKxU08cKwnCenByrXFovxfPpV/0QS3X3l9E/nZltpp3UwlEZu161TerhymbMbFX
eWW8UCthYLZG0e5fj9EssLoKDSM0iEDwjvMKc1sUM0r2rZsrb/UYOyRnzpDQAw2/asO3rpn3181o
88Ou8DgP0KBQnw4MtU+DzDttHnfqIPt1BZ1hwu6jxtzJC9tArnjXYTctaAXLOYBiZKMmL7Aqkd6k
8IPlTez02hRU2jeFFf6g1qKHyObJR2kZ1yQ0zBW+IYrGEEjrZ3zZRJ0CVR1flbk+JeDLsu35LlVe
E2XajxF+hjUlNQI4tI8S6YucEcfuwl1lioYoN52EvmSS0QtEMO527iR0tDfT1LBbd27GXa7SpzHW
Dte/8uZ99gfC5LWTWI2XzhwDAuoOg3GHqDjNdraO4WNBpLMZ+q+AeIdHDatArgx3lxm6CZraKOo1
GLrYl8Ii1fY2/vPZQEh+/tkwR14l8rKNrN8z89EevvSKyNtsvy5W6+EcXGn2szz1WI8F2TmmaM6A
ttMsv0lClGdKH+PUaoR3VSca3hACc8cfrei0jhUAM7n3ofmFUWeQKu0Z5lXa0ZnMvdbcNZYgthN9
Us4H2KzK7FQCaKl6FgYGwmhndUzwRN4EwSwydGLwD5oSz/dNK/NitJd9K9GOMCb1Tp9MHyQ1gqtp
0+RXMJxjaVRzslMTMEgsO7T+aDFdFFXo00qDMBwFYJtmvwLjggmF9FbVTgBrptKZ8rua6e4Ufe8q
UfFCBLS401VAYUZKi+AbQEn5kA47BYuybPBbCmpMoj3iXJJR4wLIUhiCbOFhHRXPsTwFYE1/vu6W
tmHQWoxhUQxC8XReTV3FRTfDLUH+yxm0CQnS5xH8Mv8bCucoyqxuI+TUW3fsjb1C4pepSXZpSQTi
KJs3GYau/1kM5ypoYuURtQl8LB6Uc7zTw9I3kn2Pd0oDaUDRs0j07TgHYbfhoNMKcBjhg3ZUrTIn
TUTFb9GauLOKLEBMzBGfrkCflteqJE6dZC6+J7k9+z06CzsMywyar+Uzfbm+a9tPA1xVMhLGCPb4
IppOpbgfBlDZt71vtMeZ+mA8dbTqrq5uSO+llkOb1okwAX4dePM6/ov7OWqyOmJlNDcTy7DmWVGd
HC2W4SiKQDZDyhUEd0tOTOrzXAGEXaIbEquorb0JR4vxlAzC9xMNzCnIo3/dqLiElCtY7iBYZYm2
MwaTMSTrMNb0bW7z3fWPt2mVKwjuEBhmQju5w6aR6tQWJTrYXiyhstlmqLoC4Uwf/Ii2NIEW00Vu
E8pmh24ZHFU1p8OGmeNTn93M0v76ukRGwR2EfJCLkqqALEM0Yln5TViV365DbLr21aq4C8vUQhSj
bPjcBv1QZXsqw2pHzVMCepD/AgQFROQ2FhoKbo9SMx5CXZNakMpjpq1II1cFGzIbS6eyRTT2m7cw
mKv/weK2qoXQRm8S2ENhHPF4GpXW03pPi11Z+S+ZbrB2/IHitqjLMSxV1oBSNHqrRZOb6k9jgbKx
TKMP1uYHDYX3oQ5FImbbJv8Xl9s3Xc5Glmb4nCp8PAW7FkYGonEQ5Lk3PfFqdVyEoWVkCLVldTaY
ufOnGqw+ChpAeiOoW+ILW5K2jfHvopafs3KCM2WUKAUWlUc+Q52A1Tut+6ab9H+0RS7QUPJFW0bG
stSmd8bl7dckqE1kz7QSSTz/HxfKP2tS+EdQaUtFmNjAIlA1Gg4x+FOzEiR67gw9yTx7nsnvUX6p
dNGk7+V00aff/QvMuXsIOOTmXAA46SDPkv7uQhIF9ig7PQISsKDvivqZsckhzPYGPDlrBtYZSPiq
GjQImPU06s3DVMiiwt91k0JDx/kel72lo18Ee9ynrz07GvZjX8U3af5mmt+y1hTs9LbTBs+CoqIA
BvXVczRNmeq6zXHntRDLTSC5U41OonVOqRzG8jtkWR0Su//B0X2OkilIo+CpcQ45ZqGqJlDOdZG/
waygD2XiTvvViNi9txNwKxzOA0h0StMuxNIscHKUhwIKzNKPvN0X7HFSdoqKu/ZnS1+b/BHjXt71
NW5u4gqb8wu63ai9udzpoPrJTXRNZW8dSpvUDmiEASzRTOSmX1jBcX7BrDslVXrARcWvJrnTa7ex
70tDsKjN23aFwnmFjqQmhpSAwrL5YBj0p0L/tZThcib/QKCedW4buZySukwAkTStF8OvSdoizJs3
wfX92bwdbJRB0VCk60TlbBCs02qfFpi3U8fqJOnaySzkN7O1nq7DbDu3FQ5ng5iayGiowcdowxfU
SKA5mCaBpji9Efly60l0Dw64GFyeAtzl2F4kn1e4nP2pk9R1dAYuWtqcljU34aw5eDx6YTk6Zdb6
MfnelfGPOu2durGckna3lgUat+u/Y9MuVz+Ds0sNanLa0C++LKc3tV4fO3QLFZCtViXR0O5mSLOC
4oyzIEY94PXVurT4acBw2hSPOzTSDl9AVLr/n5Z1wQPfZWGJ1lMctzaI4gTiJh6ZXFkXhJ6bTmQ5
EGDZAi0Mr6ir66OZWgOMtJl2evcLLSA1xgIT2TP611buBKd78yZYoXF7RaiV9daIvZKHb2r7arKj
St6GMMb8yLGsg6kX6cSIALkdy7pQ0qtqWV6ZOpHpltJJQYt+W90Vmm+YviZKB236r78r5Ft0jTgm
6FqKcehtEAEg0zCn/ct1y9juQVhhcEFF2KGPpByxKDmXH0kyEKfLK4ZxTpV5Sj7eQW7wXu67H602
zK6lz69dOB8kO0T+MLlP2oXPrM1Tv8q10C0ZCFWGqQKHNgklwS18yVSAX4kpK0j7LZMLF52peSj1
cmFBKjbXUC/uoh0mnDBCU9V7NcUcYpPdxKzf6XUGDkl4qnQ4jD35L0mg9Y/g/KOOfCBqqfgRSvU4
QNHKREWzKEXpuU03vIbh3KHeFxK4k7HzuLhaO+i623l4MyXTTfL3Ln2Vq73RHJpZ4P23L5k/55eo
55dZiEk6I25gC6k830goFOW1fhc1mUh4VITDxXCWLad1auHkIm2718LKbyy01+uirPu2OwKJjyWj
zmfynDKYwKrQIIXlWOYrM2enKzzaY/Zw8kGTI5uice/NTVvmkiECA8pPNG6ff75osMYw07Fpeebm
1uRU9LZANRFKCmN8Gso9QberBJG30hAcjU0/sQJe/nz1yooSAmFIlP7dyWp20jjsBpGw4ua9uELg
wo88LgzETviUo42kwhzUZuhl1r7SLcEFvHkrgg4PAyWEoDea+4ZgziJjNcA0yvjJaPwEpXsZYaju
YwRYALVphSso7quFo8rkslygmkddGRyzk8FfnAbXHawIhftyRRRDoGV51kvJLUGJOUHfoJCfdfNm
QpssaHotDf3tHEg8oOtI67A9CviCo+R2gqKEDLaa7p7kfgphsUYTXPWXpMWf3hhDKzJ6MQ2IEp3b
XJ2zrMgsQPalk52Mp+nBfOnu1IcwkL1Fcw5j7OwQ/UYUd/17bh3qz2GZ/4/LhzJqm5Wp8pl1mg+2
5RtowUwf1OhIFW9KBXWsyznK80XyhYWkNDOGyBeX4444kW9FTuTo7uyYD8VNAZ09MjtfZCd/bYLI
Aw0BWvglQTVg6zysl8u75L7XElOH+cxjQNPjNCEN9WK3nql8v/5dNyuFayTu5BkFKdUhApKaHuGS
6UQ9TT4aBnoUtH1rBk1huo1oZO1yQoL7wtwhtG0WqUzCF+6c6jQjrsdIrjNGUJlx4i/9a/h07DUH
8xPe99CPROVsTWRM3LlR5yyRWQqPDR64IHwxH9IvnWf5iY+y2y7Chj6mnu3pbnswnhpP+taDmGHX
vdewbghy7xEnEbBlpoe99rUNIGl7TEQPoy3XvszsWyZRoRnCz59ioGnO0iLFHTbehckIZgLRtbXl
oNahBrfvbVn0uTzh8ihDxwCBiFTsQmHL+2ZuY43C7XObG4k+L1dUAYcOCTYrP4FMQY9/ahTNE7kE
uRC/kV9neTeQwJhk/7p1b91fa3jurSDVI5prC8DrjXSTzdZxyH+DkPRLN4k0cUWfk/OLLZOrsgT3
t2tND4byOrHnPvx9fTECCP5ZkNKcllaExajZ7KqJCvLPOZjz0rsOsxnPrD4aP7U32yQ26LB8NHBz
4UWOu5jah1a9Z4Y/KD9T5VgpnmwWh+u4ouVxLi+KR6bIMWAj471F3Ywpj4b65TrG9sH/85bgQzXD
xlR3UWOXkgGdewykTIP0btvDsTXUj9R+7uxkfx1x+yD/ReQOwESyNtdDILbNKZQRBRYQmhDcjZsY
ysJQuvDjXHQklRBJVoblkKk0vqvIgPQI0Sv64/pKNr+dohMbUsyqbfDfTkYHEOQXFpTG9CbJmSD6
A3V6VdIgVHMfoVr3v+FxX66I5ikDRQ3eQs1Tq9+HWZBNt6n9tQgfR3CzXAfbNL7V4pY/X4XSlpyk
mWwCbGIzupAPbdZhFlzQqrvpjVYgy5+vQLKIDSh5AyQcGh80R66cELy/7Xs0egjMTrRZ3EPSjMpU
zWRAgRJSI2hZ8fv5YxqfNfUo9YLa0ua3g+afASUtTD3yqXmr76Y6D3GXW+ABnoYbxfaSRjR1vh2T
rVA4cyh1tZby5Wlsn+L7dj/vUb06FKca+kWpg8Jt5SSedihd6VQEcuHkJ9tXBft3Sb2yRC2r38BZ
SU910GtkOALsxz00cKI39PT9fH9RDei6NR5zjZ3lzu70xfapq93MhtsHuuA3bE4IrX8DZ0TIjY5F
F+E7ULAWeMXgGk/jsduxffrR/IgfNdA3+iiDKf71A7Idsa3WzllUXqqT2TXAhVSSLTmY/Dv2e/Vn
+JNqDmpLcqA6zQeqpPc1upQtvxA1PWwenhX+YvGrwxPqepaRBPjG84mAqOFLeDukPvZeDiDF9USP
4ZN6B4KO6OP6wkW43MWeml1tmCX2HJTWCVII+mmWfKHEqwDlM0pfrc7K0Pw9alhd0n6k4RGSARnE
0+dG8Hxbfiyfbl8Zz+fVv4JRjS7UUrJ8RHCq5rH1S0OYDXECR9Z+z7GMyF9G3lbUMrvpjP5u3WeG
b4Wql3MbswmotP4phbqXZyAfyUFz9mIib5h0wfUdu6TFPD+mn0HpCi+qCyLRJX86uRBAAkmZa73j
P5gWtO6Mzun9r/JH78pP0m256zFt7eaP0u20u/4rBF7xk0Vj9SN6DTyztQS7aSDUMg5KUOmuqYny
JiIUziNVoIdn8WI3TVuC8qBxDe1Ln4lCQtEGLta7WkvelkubAlDk9Een+B31mviHkfkQgnRSEZH2
5esM3IwYUwelJVj1QT/NramNUlZZJRgW7AqqvBKNkOE1Kll1c5KkbyCfm7/aJCeHRKPDPtWnzGsp
Wr2cWu0zN+rn0GnmLP5StrX8UIZqGnry0Bv5PuwyqjvVMPY35aiNiQNtEM2zMEX6k6YsGhDKFOPP
vEz1X3HYJkGnj9MI+zTVD4u1xqEcpuw4RTYdwQLczk+UtAqYC+Tsa9g1yQESzR1ey0lX3EolJadM
ZtXDdZu62Ad8GYR5BuQ9dQstc9yXiaiss2IR+rAmKdlJ5ox5goYcUBlvD5qGmstk26EzVTq7uQ58
+Y4DMnp9FiJwDGVeTKIkRQ3mCAs0+Oojxa1X+JoKHh35MN9UAZ7D8ku3v454EdNygNxrAFRyIC3+
5N3vHjUwglsimYgLj8sBcO/fXo96W4Idod/HB4lhJaFXP5HR9eNdX8jFCV1wMCmAiW8T/8P3IUoN
a2iy8M/bZuNTmt2VaKKnrBW03F7GBcBB+Q3KyGDmAc8fV9Cp9TBF0I+LAyS/gw/i8X11q6VufQz3
keqQnVE75Q4yHIIX1dZnXMNy+5SnvaLHNWCV7gaUc5L2c6pOOeaIrn/FyyYYLE9RQRCvLIuzeaZb
DPOwvol16DCwtpTdOI7ZCcd8+J1QqdvLOrUjx8zq8cMudXpXjkONsIQhFkJHZHeDFH37lGcVuu97
aS5e20TPHppcoh81kWbBKd0wXdAPg3Rk4SDGc4yLlDAa1qRDNoD52B68RIJ7EhUIl7/h7BoHKz80
jcA8CJUpjVicHxhiRR9YC5tSJ7dVfLX0GVWdrmROK2yE39hgUIYYJjjtCQGrLXdOmKwj5/vJbF85
rPzWjvd9hdyy4Jtt7e8ZDBfes2FoxnQCR/+0I89R7qhu9WQd8/vwIXH73yBKyNDQFKCQ4jWCyPIy
XFi+Jp4ukBaBbJvNy2noWtaHWQbufuXZeNZvdF/y0w/98cO4Y5HD3OwAhmC6nwrHTQ6aO+3T3SBi
jNkwmbOfwJ2izCCJak+LfED51bRPqajp4DKnw62R28VUTpixlItc48ciFRNC54g5upeojhz79MMU
vVI2bqqzBXHbGSc5ZMliWGh8oKfKxEslvJ13Oug1bjDv8ghKzi+g7nXftJf+q8BTiL4ldzgkKddy
XcVS2/f0UB4S22NfdKjDOMpiSG7/lAX//q46WywXHsXIGbB8USmw0QQrS340inIhojVxLiWVU7Mv
ljWVanYwWbpH9fv6Z9s+5n8PwbKhqxCvqeO8mSesoSmjgGhIc49fTDAsi0aFN3GQPQJLLKQWEOWd
4xhMqWOGkRC3gByGMTqR/R0j0QQj2dfXs3HtGugV+IPDGaAJes8JD5vCjaQHDHqivUaiIktbrtQL
N7zC4CwtM0O1Gxkw5ugpDaHlWvilhRaRYd/PJ7V9TMqDTL5jPOn60kSfkDM3E82KUmIvzkLH0Cxe
VY3s1tVRE22V6BPyRhdXU08olhfaz0Z930YQ/hWxCokwOLObqjks1B4YbfQ02/tqcCE+KoodNk8P
iHJthK6QWuW5zaitJpHe4YM1BLKxhkeSPeivFyZWS35FaU1P3tr8uQvxgsJbjeYvkigIvKyyLf53
4VdDfhYzFJ+ZpdXxqroGKqcVzJ42gWY9siKAJlEwNm5YIHcCtT55vM2r4LqhbMWEBlEXqjVYKXoI
uR3sjdhspwQxbuuNHgQPP+bCwZONuLkT3RtufZKfRskR8pssZ5g/F2tYblNTSUvxFSAPZu4goL4f
g8hx2uPo0vfmuTlaglLp1nFYo3EJGsvM5qlVLBQLi32tn9BZZ3deywSHbvnNV9bEE+G0pLDjfkEx
2vey9vT5ZLPayVDAHIOweL++cZshyWpNPLu0IjXj3KhA65xoB8IPbFl6b90hBEod1OmgRfMeebUX
Pz1rN2iyT70Bza6ieZ/LlB+Mdv0ruKikGmndhzHMZ77/lqDaP+9ByvVM/F/qoQtCp93VmJk/HkeB
X93yCYsgsg6eGAuN15zVzrWSVbaMUDBvvbZtwYgH/uSn619460GLtf0F4Wx0mBU7ayesrQ+YZ+zp
HURUvhe3gxc6bDfswdkhANy6LNaAnJnSViFqpwBQ3Sl5EO7Gl+ixeh9nVzEdSJL8h+uPQItKQej+
OX98fs2iGU8nzRLvJSWC59s+3Q+iF+fmNml4EYDRDIkaXiW2Gtp0SEa4tEVBKF4UEEH0zgTr2HLd
5C8Iz7E32rGVzjNA+volhJxNIuQLFiyD59gY8Iab0gI3kNTUDsQzTHoTinZjsdgL56FD0xR88Z8k
/+e7UUwW7qUB2nC9cgv+Hsq+MivQssM0vAmsbHM1OlhDQU8AecDPZ9bqnqFaakVTiLND3fFHDxdR
OFYAl++oz8lhduvH0RUys23u0QqTO0o26N+YGcHWxkD/nR0H3/bmXXWb3zWH3o0C4yAasVyOyuXn
/LtI7ijlRt+akA0E3csueipek9vsMPo1ErrXP+amy/+7Ln6S06iTGG2egGGBhSYcpwsMLIcJvJ0I
hcvbpGU8KVqzfL0fsxc9hrdqhUeuqOVF8Mk+L5yVXdiRGvb5AJT0FhwUbox+F+Yngegu3oxz0Bj2
j/3xcQ5V9D5KR+Dojwqu/v7Y+khIvue74fH65ggM/VP8drWgWbUKHf1gi3Dgfg69qD2E6ut1iK1H
M4ImMDRD83hhGuDsjFY92BNmCN0p+ddaukHS16uYP5lPoRXYZJepvy05qCxBOXUjngGqBjKl5fxe
jHwYMQ1N6Osg7CYMbR49tD33DbLPlSDv8X8sz8KItEogQCJzlqfkNO/UIoOyk0n9Ch2rof2lkt+h
/Q0VTsWHJhj0cyWIV4IOL5qzj+tfd8NrLBHpH3T13CeyLJMlGyJhULHFpId9p4jyOpvf0URWB74Q
qWLesecW63oIP2B5CK8z6fc4PknxKRaF9huGCIC/MNw6+ljrMSQGGC26jdJbFu+NMPgPn2oFscTb
Z7Yu2U2UFZAXU0HsjnbVOnq5jiBaxLJZKwSpjVok/bEI1F2civxGRz3EWQTFx62Yy4S2ogl2Sw0E
7p/PlRXK3NmZVKtASSPdqRdyHFQBS80pyzukdIE3Gt7cgTXodaSvoailbsMFnqEv9rJCzySNpZIM
gytYuuuI9Syz5jhZpQPWQB+iGV46FjDEbnf9027c/WewXDSb5GmEvCoWPWtPXXibG6dR+aq137RZ
ECpd7iFSwpYuq8ucGIQrOG9VdEODVmYrxdC8HDsZbe4KU3JyORb4p8vvuND+g0AL7e5IB19kcHra
9OVkgt+tBL0yPdXj89BM7qAd5H7HrIdSpM65tTDIz0JgD8dYhszp+caNNahN69pCcz10VZTXLH6S
uq/XN0kAwbfWGdQsSVgBooaabqu/a9T0usm7DrIhnPCpX6aBjwsxLfT6zhcSgucFyS87AzUEFGLt
2i1+EwezZprTt471TTqZz5knapy59LPnoJzZT1JtDcMI0AYchOhw8gZRjL7xWgWEraMoqSnQLuFL
Tw0oruIEagZu45cvLACHfJDuygO5zQ+d6VRuudfKN2tXu4+DQ27THbkVSeBe+vrzX8A54UKXzFJO
8Ass5tTSwVB9pjG8Rt6u7+AGDFiHlioextyWU32+gTheBSM0wQLpq0GO2hhY8gtVBAf5cjZLt8FM
t5AbqTKYSz7f5StPJXcqaYq8QK7BKZ6yN4WhBz1VXCTsneQm2YVe7miQ8ToxPwqKZ6Eg2acfPo+v
z/G5A9fks9oRhCAuvZkDSDEG+lflDu266Hi3Tz+t3fef1z/rxsVwBshH2lQGXV1qAzD8BmbjQXaz
N3ZUHOIbJzoGyu/UGRwB5KVbRqEU6ll4IsNpGrxQaCpPUmtgbgepMek5fWju2DOkds3bhS/SmXfk
m+JmXhO6miF8V2xZEfSubciGQe0HsmznVmRIk6lkYQQrysMcPT7hUy7Tu2GWuoMihyLqka2FrtGW
X7Mypswy0lnSpMwtE3Bi6vX3scxf1OirPav7qf99/bNu+FEbjT7oD0XcuohTnoOlaR2HTYONJFXk
jvL3EQKNZv18HWTDo0HYFZ7GxFy0YvDVz1EZ+8oikMcYIX1mOIjRrUeEgLbAKrdg0JCDO9VC/V67
2KbELjCsNiB5ihIuBGBqW5QW2LhJQYSr4grFLPnl+2KKSaE0i66lFQbZ/B63AziYDuC5rpQAos0o
t4o6haEsgx3gzjY8NerGUI9T4We4oD+epYLEUbkoQdrd7Mh6OLlFKIcPEHmFfVgxagtObNTombIZ
9cgQD2gmtJF6QTEAQt8SylDoDB8k1ECTuRsOwyDpb0XYIYrHUEW9T2stmz2mIRCRC7OPd3TINcVj
CEpuu3agtyjvt3eNMkX0WFuJ/mDOJjz2PM2B2k/x0VQL+Zs6VfZxTOzuQGHA4CpRCsQ0+qwrGL1E
rRYcrxExfxdyNQazbk8fiTQZj1UXgmoM8ixf6symR51kY2AA47G2oUZWg6c+9oqRsBs9N8131sTN
Ts2mWAFj/dBPnhJJYCJOIEQ9y3kXuVMrs++IV9MuUCOlOlBzRsTTDlbxMJRtPx8hHTSEDwQKufcp
6JOZO4CMEzwkZVwdLCOe3mraxoGVMBI5ldKrHtoCzF2caDOIFuyqnrwI3A9QhlZj6T5XS/k9a+bw
seq7BKIgFkY9F5ZZz6qnob1hOjj2UaCLS0w5Z9UNtlEDEz7Jpl9qo2L2dh6y4iWhao2CgiHLQdl1
ye8OEoVqAE6+Emlxy6IZChARfVf1of9azRGG61hspx9K1Gp+G1F9dCBXot1imhF1xt4MJYHf3XIQ
Ft6beFRrINDk81MJSWBAiyIQPqWnWm+kQJ+1iP9hEwTdMIgVgQWVmXMvpFt5ghl79KRI9iPrgpx6
huZd90EbPhyZ1b8QXMBBINlphqCZQPr/W2aYXkqhfVsO6H/515PH6OpfI3EuVa5oVQ8SFtNNe6W9
6RBti7R/Nq4I8OdBExn/RpaDb4BI2KQyBN+L9k8ZFGD2L3bmczwXvh4qu+vf7TLbhaKsLCuoxUGK
Dlzt51uTACaWmgpZ8GJ29RGFDKnfzam8S/raDVnxK5VEmffPVBDv8gxEUxAcglYyVniOyYqmiaNF
Tkl6RsmmvH2vXGt2ipP+8hLdsWPims/GXeY3Hn0oPmIfShI4745ogHHrOkEJ0AB3DUZc0S1//iuM
MLL0ZebK1bLAhDgkHYX1mi2jXENwVz10PMfK7gFBwgADkuppcj9QWbUc9YGUnvbYHJLb1iEHUaJU
tLTFvlYhRl3mVtUPwI005C7zyRnKw3WzESFwKeZ+Uqg+fd6U8K9dcjeqgnTiVgiKUAzxmGJBeAI0
uudr6DEEXZX9hJi7UqVvFrOsr2UcoazW2GBxdcjc5UEB4iXcQoWJGZE+DhPV6zO1+NlGWgr7Tbpj
nQysEXiaraWvwxDu/OdROA7RImc40FcJTwEzFnQOblnNGmD5Aavds9s+q9QGGlnNoL5larlrCPrD
p/qmVAVIIj/DOc2xkotsklDVDOtkP0SHMkd1oPd6+RTH++sGI4LivtqoWBHLQpSgqzH0ejPxJrSd
V2+63Hgl6BSug205tUVUC0kXqAErfItcE1WMdgT+c6jB0ZU4NWZu9D1pNccYD0MquhG2NmwNx21Y
p2T6VEqAmwr0cTFvkn+HzGH52/VVbZR/bdtGHQmdA0i8YLrn3DAYMdp4qCHTRn3qW3vy/AvdQT/g
OjHAhm48bSfvhyNY2t8H4olKPFtXOIJ8pG1VXb3smjXpSI3cAHYs9Q56u210ACpz5V9fogCFf3dO
ZSSbYM9GVSQuHTt+MPUnU8Qes7Vbq5XwyZFibucmm7ASA3Mku0HLWrR+KKdZWdiVijB9vr4kERx3
xpJJb/IuB5ym/citHyUi/Ro82nH65TrOVpIA+oR/doiv9KRNYSvS8gpLvpMXGblGZ75F0gyXwK3l
o1WBOfadHSQfAtiFWIu/zG1cn7jO0fcKzfZzo2zhQtqQKijK4SYoDJcYT1R9VsDQFiVeXAX9JO5Z
2zrfS2M1hM1BRAlG/XNMEivxEFU6vmlV1m49a8eK0mc61IWvtHcM7UMSEfTDbvkvomIG0EBEZKH5
9hwSEf2gWYOKmAU0vb6kPRjg53LspJQPtd28m7Yl6pLaREQdf2mSwpCnyS3SpL3eNRnizGrKLXR6
Kcm8z4ZE+aZmoRS7jd6E+a4YaSGoCmzcb6DQBnsF5krxPOIvXmxxmZkDKtZlbBwqerLCZnfdZjZO
OYHcIUwVs5foheJWJqHuaesUZTw5ywrfmOUYmprdiHZ/69d1pI3y5zIeQdBxgfEEReczvEnBJghb
Tugy7XeDD92X74R5pZNCX1j0yNk4gOdYiydY3dsSCALUuAUWOEqLu+Jk/4wD06OBGqj3LlSOT/KH
LNirjQz2OSZnlkrVTOqAw+ZWfgzR+8rB683L3MTVTvFd79ygCV/wRS837xyRi/wkWQE9Kp3Rqofe
4R/yWxa5vTMdJgfSmX74rLj5DT1Y3nXUy7NwDsoFg0OnVpAcW5ZJnmfpCJrCwXS1HuUhMKxch9oI
PM+weGKTqmCG2Y/Akkqn82UszLVc/bk8pt6D9dg9R4K1bX5QCwcOZXoURXn1Zui3lajvyKXb0smd
4WFS/aUZRft24TLxN4PJXIEevA0hR3P5FSvjtMoBaceZlhAByp029OL4qZsggVC5mfEjZiK9g4tb
7xNuGYowTRXappxdThGUvlQLkoBphJIXu6sX/oDk0cj+9VN5ATJUy1ySF6jbcamFOcRbWS4A1OUQ
tj9JedAi0VUSv4Hw0nXL2PyEKyjuJi/rkVijBqhJupUz1VELKA3lN5GKb5jdGv+6xZxbGecltUSL
ZdIun1BugiwOj9Ew7K+v6DKi5DC4yLVISJHodPl607fSfJoUjKePjj3d9OlNOwfZ4IJlMq/3aFeT
IFhpJq8DeTL7B1Qb0YnwIvg1ywc8CyW4X8PZaKrSqvp/pF1Zj6w4s/xFSGCwgVeW2rp63/sFnZUd
zL78+hs++jRT5UKFztwZzdNInWWTTqczIyNUA7+m7t2uvjEoOMLszukxJMTZDVinHaJuquYmKvxu
lQBHOMqFcRSWLcioA2IiIzwVVqWhBWJZgKvJZ4pckFTDndJFjqWl2wkqk9Ah9cb6q7BBbcuDfO1T
LNq3QFgGlAlBP1f63Kj3TEOsIK52GsPsICaHFPTiu1eVoc2U6zsFMOw+D75BUvLDUFeym8t7BFsP
TgyUgZBvEPIHmnISHkq961lmYfX98D4UzAtIjdnFHGPJ1Vtgk71Zmj4HNb81jX5I049hKPyAtcc6
L9d4cJZCx+lPkY4ZDSA2mbXYiAK92DDyVfuXjruzCv/Ljp8akna8tXIV9QEYqkwOqrg33doSlTtN
+cJQaFfw7u4bJ+EPOmShVjz9Imn+s90i/xEcnahvnEdjW23TvoKm7p8Cjc5BWvlTVx9zzU9G6qfJ
fTTd5cS/bnR5X/+1KcLbySeeDZysDnombhWXc+WTeNIzjyX5sK2zePzsbT48Xbco/qJ8pLDQf1Yp
3drRHPO8F8kJNX4myk3KHSUonWh0dfU2ydZGqi7u0bM9BfH++foCrZoSwkViUpQH6CLveBMgfvy6
vqaLTESyIt03/Vx3mSHWNI2dC+XEndaZt0X8DNYuFz2TldxggWtTnEtMXauqjnTckLYwA51i2alI
DmhkOdHsquojNTLoS7xY7HsyuFk5ObHxUQb3XbFyPpb95R/TsmZ6Myo0tSaYbqGOPJBN3nVeDpKN
eE19/jJJF3sK/IqFj4a+s9yDMOtRmWsCS3n5FgWbenJJeItWjqPpB0Dpzdmd+5XFXWLtJJvSaTBn
8DRpJWyyFNgcc5OphqsERyvZKPSGVds58JnixavsbiKoXJyJk7VKHzTuLaXLNNjFVKpb2/u6vaMM
wd1th2PeYVit9YJsg3cz5kcDcGVe997Fb4oiAZqnOrrtcgtVa5IptXOjgN/Ur92QPMbD4A7RW6as
3aeLp/HEkvglJ9GmHftMHQdYKoPM41Hk6X284UrxH4KaeEuCkw3cuyhCnJsptX5UYqJhQVApdsFa
GTpWiDhaGMZXqnUrU5RL24fimw4KU/xnyI5qVXWuKSoUZRVSuGMApo4WsqxK9RgYnXv9Sy3t36kp
yT91tDlDHf1P1Nvy2kv1ljoZ9K88zuj2uqXLdyuOwqkpaQ9NWkR9n8NUWYBm+4vYD4zfddUx4j/Q
ONbnL1V704Id6d/L9EkbMRu48guWYurJD5CrfsUInBxm/5H6lD/z/KBaRw0cIBZ5yOM1mInYNvn4
nZqSw3cVGI0dhqXbzObvNHpL8VYvWe9xdLksHm164+8VdLC7tvBOQGshMi9ZVBKmpE0f4EMWdG83
3St04LyqD/7LQTgxI2VNuhVlsQaJKhdZ5E1bGpsZJuKR7uqcrOANF/YQowwY/wcCFYKLcgFVibP/
fS7THho/Cwzbg5wOGOND8yFpFbCM19C3BNq3XsknxGtE+ngUPCQUNWjYZ7L+Q8E7FuV5VKIlFCtP
epebbg5QxIo3CneXrRio9AGCZKIGJiuSzhWIkHMdD+O8eoP4twoWV1AWB1+WPUHRNne0tbmdy34o
iEPQrMAEHsU8Csqa50GsKqHIUldq6cYWd3TMuGdd73SzCeEo1FMHurPJ7McEKtBU2evQCzbN0Kdt
vG3nxKnD4S4uMCbFBn9m5otaao5lZdvMTjeJnXq8sN2UrI2JLkRC/GQbQRD8YgL0c/6Tp3HIqpFr
gBI2jccDZCOJkyU/8/bxenBa8jVA4dHsAMsEMP8idJxcI2ZfKHHaGyW03raUoEQY7cPhhaR4E7U7
E+f4/2dOirqlVs+qOQtz4WtpR45m3yX9fRS8FkPv5P/lGUDRxoEiGjoquiYXZXJexWOjstIF101m
OTUq6EmqeQ15iy2nofu5vC2Dv08BAPIHwA5TFIYJ+ZbzHQ1JR8coG0q3r71WR5U3+1VML4O6Jt+0
ENTP7EgBKcztgVUajhG1dr19gA41hQKlNrsZXwVRLSRVIrKC6Q4cTnhvyN4YjnVtxLBlag+j8aCM
LsEDmsSuoBmn9sbUvJJvauDFEn1r9b+uO81S/grnhGmGgWKwZUtOmjMzYfk0/nHSVv2RVl8mheDP
joNMkAIH1G2zceVcLIXCU5OSo0ZtMBYNw1dkDSiJZ/s519cmMhc/4MmqpLQgYvo00B4mlCo6VrTe
KGG16ev4lqbZex9Na4xGwvHkuHuyJBnyTVjWcKvFLprV8LOO7k3oCmVReI8a2IHr3bMSWhsbhcrW
+GistcR46aF1+g1ljlW7tCHsaGO1UbNPK79KQDTFn5TuZxC+WdGx5M+a5df6C4j4V7xn0Xn/3Wdb
OiixQkgxWbBcV4mnQKdpbqMjZcl9zcrXhmebaXia9GirhL2XJs+T/qb12do7c23zxY88ibOpzqZy
4Nj8tPqZBY9dNXgQF8+Te1CyZv2+mPEWe2/W8JZLtwgm02zAUw1gkOSrdppCdSwMWI00r2ifzeYh
GDZJsZI2LN0hJ1YMqTCQJkFXKhRWqIE7vcPtupm1HaFfRIAHX65/zoXsgalAeepihAtTH9Kpic2p
MDQQjbm29aoU6Zbxt8lWnmu1cJSSHRMK0DaNVibHVozKT3WDMk0ZWhiFiHnZv9LgJsGDEuqaRD2C
oNhha/xzIqBKZxWcCYJu3kLBEkRQ5+6CNoYdkhoZC0hDeEscUu+nVV2ABe84MyIdDJqzPGh1GJnH
hxav9MyGng1ysDXVhrXFSL4fK5ZWmlzYsb4D8otaOBq7jXPdLxaiKVNB2CbeqGC8kF29qDDanppI
mNDQNbI3u/ShuDrRBAXGtY+zuG+6oeN6RzEFL+Pzj2MTzF2UKkzx4H7uf1XDsxk+0zWS2YVThQX9
a0XcUCcRY07RUcoUWFFMFEqhbGD5LPCr7jPUK3dYk0VbumMBTtQwhMkQK6GvcG6uttBSIsKcmYP4
5PuA6Uigoxh9NOedNvhDt1XW/GLpk6G5ZIJnCy1/VEzOTdLSsoxMJIOYb/ZisNDbpl+Gd7V1rIx4
JQAvnWBM7eMoAV0qxhDObVlNVJLAgq0yj5wy3dvaa1R+WBC8ou0PSIXXiMDXHXLJS+AewLIiYQL+
UdrQqWIQpB1gEfBvqKFAMcEIjxomd0n21/goTAacmJLf9+g5pLRKhSllEIK4O4W869AzmEtrrY+x
vCo8oWygOtETlFKxBmPVfAxp6U5tnf0sgrD8bnFN+RhIw58bkwTUn8osvBlolB2zeTaPbCJ5u9Wg
I72vFI73HTHmUnsA1F/r/HiOqt5TdSj/Xd/9pdODZEezxbwe2k3S7nM6jk03mSUy1AyOvGHNAwVt
YwbKBr2MnKH+vG5vyZcBXQGegyDnB+ri3L9C1vGeN7AXtZWTloCpf45Ix5n6YMXRii8vrg1tX9BQ
oGp90dwAI3PZ6WJtc1Vr7yOJJp+Y/LYOOYZlZ36XZmW8w+LXsBALTRVIBWOKz8aElo1iy/kaAw5O
sCEFbJmXn8S4JXbmUfbIySMhoxeNh8bw0b+7vq8Laz2zKfzxJAoa5lz3htVwF8I/zpzNXj59EwU7
mmVOC+Bti973dYtLrbozk5KLj9MQjqYhTNa+CrJPY5vPW9Gw1Mwd1zCdzvd2eIuiTFttCv7I7bfr
P2B5yaB91CA+jZxZcl3c8+AfzDrQO6i3vPSa9skCi74OLV4UtcNpJUwtFUdMTUdjFn1ZIBjkKBxl
ehWjrMvB88OCN6tQpyczNLTnOR6J5up91n4OTE93xMjp74p29jd7jHq/6UG94Yzo5O0xp0E/EMfx
20DaZj1ZSUrTrVIaw+Cxqo8iv+5Z+k4jZfRypjdeotTa73DWUcXStFD7L89VfMF/dlBO11LMffFA
g6MmKoCpZFfad1O/7ypXwYhhh6HngL1xsCigIcJ+jvWa0vzSXXpmX7psStUCeVKILxjO+yR1jfid
J26oulP8Gum7kX7wVanyhRzrzKQUf4YY2T8RTkPIY9T/Uuc7o/t93S+F30k56ZkJ6brmfZ/No4pd
jSKQCgOfoWobCvy7ne/y2auFs/rXLS4EVZBTgslLB5csuFClfVQGzR5mfebubB8mKAH3lmPX3+Ng
a65+syVTqNpogDSDtgYV5fM4Y9c55sJCwJlH5assPDoDpZH6OsmdcV6D1CzcoRhDwygNslTNvqgQ
GS14/MCjx902R8evOCLT95PkR1/trm/fkh9ixAnvP4RrMVQjRTKtV1nQZxp3jY4ChF6YRpc5RmZE
3tC05exMjUoiZ7TV4sgUqx28PMHsmleFY/63QHj0WE9/iYh5J2EcouaG2usq0OLR+NjMP8r4o0XP
cUrRdZnX6NgW9xdcUOYfOtoLYmDg1sM66bDsbG5KJzBBbse04qO0zQ8lAxTh+i4vnTwNHEcEmBZq
XIxI92EUWEDJ4VhUGKYLQQMEgofAMlfMLDgo1qMJdSRxM8iPDtVQrVabU45+KrYscFTyjP6pnX7X
14hmls45qLl0EFzhXUtknHNfYJrPAP+1a4EgpXjjExQHmgMofXNl3OZltEf0v76FS81iQbYL8hdb
xdySzORgKXXNwRqPO0j9raZbZOuO1sUOOCT6ESoo9mdZvoX6W1KsMOn9aSjKMe3EsCmVLkbepWqr
w7Ch9G7VgYxD8RL7gQbfCFQhq2ETBwe72tJ5B+GSxniozY84/JzLu2bNaRfTjtOfIgW7sZ3yvmP4
KQqkySjO5aABI5V7VP2WmI2r1zuSH8PZKyYnVICtd4Vg8PXvsOTKKKkYGAtC6nExFmfqgR4aeoU/
bdl+Qu+jCExt5ed1I0tRCS8xHBkdBQ5MxUmhlpgtyUHcD0VzNFqGTUa+BfnWEo5cb5LpUCe9y4B9
vW71YmkAdwg9VfEUA6Bdju8ztxnodzBCkpQghACnO9gZSLXix3/QzmfuBCugMGDgFsLrCGfoPMxh
iCOMcn0GkT+GVHzjNvLIXveKm2mTQV5thmhK5I0uJk5dSI4XW+/bwbX8tTrvxfmVfoRUOIhNTmtD
xWDXtAUzOtgEvts3gdfcxvtyb99aTvUz/XUkTnrPPevp+i6LP31t/eIrnIR5bbaiOq2xfsomZ1R1
R19DVP7ZwmsmRPA/MaFXtdVbGlaH6TvoPRpfX8mGff6gB+sebI0Oe2yP8Vf+WL60d/N36LuHhqv5
wbfr67wIxtIWSxerOUO7S9XxI2oMCCUPibrR9F2eH0vEyuuWLsOCZEq6OcNMLcD3BFOmk31iXp2N
Dv+evx77N+W3tTOe2tQ3Vx75i1/RQL6FyVUkXXK3Jy1G1MsnjCxHWuiYne3y6Mf1VZHFDTwxIX/F
OFYLBUPnbpl52n3lxPm29RTHvH9JTOeH6kS/2ct77Si2W/v5tvIGjmklp8N0DbvrbpK1Ie2LjAGb
DNgJCgZEiDrI1aF0SEyuczTrDO1AhkNh+JP1u0Rr6a+XLdhwgaMWHBz4Vwp9NMu7KRZzx20Slxu7
C/td0dv17JgFZaFn2pF1G6t5dBfaUVd6dZlXd8OQZc/xrMeHLCd5uQ1qTUmcqoJULGFB9kzAlXUk
yThOqKyM1Y6B4zT+aoYB6LykTJTYZ3E8EdAfxPQ5s5UE9KkNYfukaSrscKYpa/XRywCE9Zk6ZmpU
ABiA9z0/osGUhkENhjAM/lLVn4YicI2mUfZDKwxWLcoVZDC2dOoAjewrayVTugz1MA+QLeRmcY+B
TvXcfA72nzjlYNCMCak2rZmGH9akc8g+1sXm+gddNIVhHkC9IAmBsH9uarQTLSkSUGkCUDA5plbE
+4gzNJr7cQ1Ys2QKXw7uCegywUD1uamE60o5ZA345Sfe3JQW448kaS1U33QQUVxf1gK/kajtoZyO
bQR89s/xPQmyY9x2Q8MrXFNu8WLfl7vRo5qHx0PsNImTHlsf/B3HcGt51M98BKL3Yrs2Pr6w4LPf
IAU+LYXETTjgN/TJkdK3yPxERXxloWs2pE2dUjXsSgs25uI+6O7BXZHEz9f38jKYnm2lPO1Sj3MD
AQ6YMOZpo2nZDrJQ3t+bANTQsIEVsakqw1tMoAArI4AJJTE3MTNB1pGurGJpaIed2pACdo9qb9Eq
sFH5WeQnD/mrdVT3JPS1g71Fts6dee3jLO3cqUnpHDexGYG6ASazGTP8OfQbVmqLl9k/YHmnFiQX
CyFHi8YlLNRH8zlySQ3hLPqE16KTbwYPhKGudW8eClddKzGKP3yexJwblvwOr9AYRbS6cK3H7KH3
MNxpfdIbAuUPa2/6Gczbb9pbfxusDtEtWkaDh6FzihtIJmVgtG/bGNJZLitjxyhekg+QwGFq22Og
xhm/X3fMhYuA4V61cQWAdcqW8WQIL3bW1S2Aj9r91PeONoaeCpok5lnBdgrYdhUUs3SgsbUWHuJ4
WaCoeR4luyQqbV72KJQi9VPHQ5586xr3+qoukwVYOLEh/PYkONZ6raAJABuYX4t/9827GnpJtHbg
LortgsQaRRs8lDBhf9FkbGgrOsPQ1Qhe1QN/ZsItyKayoBE9/W13WzIlLSgaSDDWCqrLOb1RgDPL
o2cGjHhkOxqDTqxbzSvP7oUdxNHCoCsVIHEUM853EGPuNkP9OHc5v690cJUaGF6btgZX/v5TgU8O
Q3KobzOdqNI5CwmrzCLtwdgNBvkpBsHaHN9FoAVsjOrpulcsRKtTU39evSdeEXCjVOcWpiZWOWNT
3E8d/7xuYsG54REENXpQWdkXb9jKyJHTcZgY+tDLA/0hxbRAlK7p+C3FevR/hdASOsIUqzr/PB1k
c4Ywm0DgOWy6+SnObpTkLSR7anhWDEGi6mYe3SG54xkUpV6ur/EPuFUKjaiL4luhaUcFC/G5cdZS
E7N4BpSeHiHODSHBo7X30226xeDt5Ewb+1HBOxYUUp3zqmzXADNLX1FAZaBCjjf8BexSVRSzj1MK
AuQ8BOchjkT8H1JGgF6B7ADE3QLY9nx9tKNlwPC0cGP+RsvDTB5XU8WFN6OtgmcNNV9A9y/rOEDq
TSzXGN6m9CYdPNspNr0zPsa38yO6oZWy+UZ2a8VmsnSowXQEVAT6n8D2Sod65rRsaYWF5ZiR7g4f
jd8Csho7mGLunNy57z2yte/4Tr8LdvXkW/vcBXsldUJQjK/9mMu5SwM7cPJjyPkup3Ne86zBjwEr
kGY7SQ+9gRCcHe1DssFzUv0wn2I3xAMpdu9+rniw+NsXHnxiW76DrCLW0gK2+4/093QAy5pfOcZD
9/nD+jlvR0hKtLvhyEwneTS3pVBpWq0lLkWK0+ULNz8JRl1lJLwW36L07Wf9A5VMzKvTLZzOHX3l
9pE88hXM+mVVD2yoCEl4R8O1Re1YMonLfghrzIho7XaK3MlvblH3um8aP30YV4wtLE+80tElERys
pkzIO4VpWc81RyBMd2quODPKs5jrvv4dF0IBqC8AKBKTKCgJSJ/RomUVc0uDC2Fqt0MvyFjDv/wp
pEieApgwZD9xUNGVkHm6gqCImqI0Qdh912yjd2NwQIaPGaXnh/Qj8sNkh4LEGk5q6WicGRXn+MQ3
iBLlhZXDKIBY23AHMDvy313zyd/NW7Ij94BM1ZvoNr/REP1WMo0/BY6LFSO2oywAHkjkf+fGTXse
MdqLuVdMYW2r22RvHcCMPX4nD0gLH4u32KP7+DN9j5+TbbtyfS4EKEYJpt+E9gRMS7X+vNJqPQoi
5IbFbRDdxdWtaf8eyO6v3QZyR4BRIfKiyCMPb1hpXECONsXTuXrTjA+W/b3vo84gwOWiNXpRciia
rp1Soyhc3gGhlXqkuNe7lfxMfAXpK+F9AOwZChsY0pDbMQQjJwy8XnjsaVstfxmsbWm+G2yv0qeA
Zg6GKZzrm3ZxoDF2AjOA6gjkHr7QuVuoKiRukZqBWqdNHW3yuFY4Zrz9/xmRXnsVBxt1MMIIDSDz
hkFZvdg2a5/nImqIARoDmQseH2Dfk1NbVRtGNo4p+gwAv0a6NwBYcX0ZF278xwJsgGgC06lyrbLt
OI97AsbZsbK9ovIs+0kDclP9ft3MwidB3MPgHyWa4JQU//8kTARlzZE9c7AwVq2DWRRnmN7Dv06G
wJZhAPoFPC/IY4BQPjeiNGVEaxPcTUWkP2JE3qOFtiXhyjt/aSmnVqRkYMqGoEvQCHcLKNBgRHar
xd29bq7x3i+a0bFfqCQbKD5Ksa0fUYpkM2jl+owe21G/NcHNDQ6Lv3djTOsgkglGehUVn/M9m2aF
sJoC5dqAbg1h3Kx0B3y917/+RZkAHwa8Ijj7YA8C2ku+JMqqQB2TQWyE0s1gx345TxABFXRXCRTU
BtCbrNX7LoKOZFKKAYnFK3NsAVMAY4Zbqn7Mv4VB66WQrTZAyF1vabxyG4m/eBbmUCtD2RaXL4ip
TWBMznfSnEvGqWCPtKwGqQQSsgFMASnfstl66v8DA4WwJ1jzNCKIF+WrIQr0LuhyQWwIxqcu8zkD
p+22TNzSfE3Beq49RtGHHa70A5dWCRSqYeAhhytD5t3AXTLEeY0Sk14fwgj0gIJP8qYZbadcg84t
hCb0NMTkk0Eg1mvLXlOk2VyVMIWrf5/rwbHL0g7vxd+dvTa3tmRKDHWpoN/HlSG/UY2ibDA8A2+h
rFedRuPdrRVN7ZE3leK04fQfIhVUpjF7BNQOWLjlG2ogVqMFGKFxa8J8cP06FnQvwZZ+/dgtfSvo
7wh1MZRxLxJbG9zG8B50TkotNb3UDE1gHovHWMuAuCrKzVQUH//FIrQZdKirG+hNnZ+Byqz7rK5A
G2n19Fc2jVtiVM4c1iDmsNJNw9bIR5ZX+K896WXSjAAemRHs8Tz+rUat2xTjYQQZWqNUj6xeI5ta
iMkmpIX+WZ50xCdk11WWYkOtYsB0/AsgPJsy9q/v4aIR5HygcgPP8wWzTFFOtgXWTdzIKdlX+mPb
Ux+E9yu+sejxJ1aknQvzrk4TgWAYI7JR6+Cja6tbff4RxvVK/3dpPWgxCbZ+JDPoOJ37hD5PSTIn
EyJx/5QNNgRlFSdaC74LNwxqcugu4x/0CeWr30iMqQ4Uwcalal6kvqvxe4DeUhE0j1X8LTcfr3+j
RXMmnBw88Bib1KU1TWME8myh2t7M/GCmx0z/WQ+Vz35x0LL2+vN1awtZoInhZiQBSGywi1JeU6tD
pzbAS7qpbf9QMsvXi3jlHbDkDkjPdBS6kaaZcpMeh0g1SINYi8frXu0KrxumL1Ryoa1KV+7JJX9A
/oRhbcxqYFRD/P+TVDDWwF1fmGjWJ+BE1XUo7Owakq08AS6LVrgdT61IlwcD5KywKyyozYz8pzJT
dghGvX4oST+9aspsQvOe8S169RlKkmZzk3B0CJ2iTux7Yg/9M8t9MvT7v/+S2GIbL1bwC0Dj4Xzt
XQbCmywCE6ZmBw96zB/G6vW6hcUPCRV2HQEEBHUy/pqEtLCnWlgAbDk+9GquJdtR16oIo0sAorVR
v1YfWjKJcgPQ3haKG3Ch80Vh6EsPGoogHGf5x6C+z6n+yAWXCIrLm+urW/IdNGNQHMFtBqZI6X4x
qx4zIlA6wdwjTR1Ojd92mx9Q5K5WwuPSkUN7HPtnomGNeZjzNcWtXpSz0OEDxOKzrDBbjhGJlcVc
FrkkH5WM2PFEg4jhJCjVLsiGLWTk2OyGNHJY4pWV7hrRdnWIcyl0AZiCvAOzzxhpkYKJpoS1OVOA
U3jd7mOm7+e4OwbZuJsQl4O6O6RG7V3/amsmJQfpSzYFRQiTdV1hHpg5o/WjhQpPGPgAzhXxfwjO
eCxj1kG8mFEZP/92/TT1RigY/9si3nam+lGo/FBytNVMcttOsafkpn99hUtHADhHoWuEZiEmSs9N
RtU80gQqZa6JHooxq5spL26MEqVyi65UUy7RrcJrTDRAMbWKcp/clCQm5iHKDmcAipQQFB8cA7mC
GW6S9MdoOop+VwXPJtkY5kpIXTp7qFwiGRcMKRcTaBEQj3NqCFRTYzpakT+A+HwTAFd7fSuF08vP
qBMz8vRZg8lBcB7AjFqHfti+Kag7V+UmAqtHn6xcRUufjRJk4HjRYK5LfmOHVNESkokEeQQDeBNY
P+1qMF2lHSNnstPt9ZUtnvfTQCl5SWj3FjA3+Fqs0+/i+qm0zBLTXcM2o+GGzNnnONOPOr9P2Jrm
3OJCKdjVwYhsq/gN5/6ZYEplAOBCgPahLpARp0wgL2MQJ2cr78PFReKtjxIPTh5GqiVTVqlM8zAD
xMTa1tIOra2H2S2STT46oLSzod/SJ43lsIGkd5hdiJ5IRLobC0ovK3WayzXjOYfDiF8iNILklIbq
Ax04sgAX9Vt/YM4UlF4IXqZibWD90mNhCCyt6MOJd5ZsSO8H2uk26ptBcyzY15iDEabY4akKHM3K
4bg8g+emxJpPcieq2VwfDZjSptppbN8ukUatpRBrRqRrqae0qTQBAMoDP2y+20oPJpuVRGjJBhAc
CCSolzCEsvOFQCSoVscQIIEUck0s63e5mW10ZY2mc8EMAKe4BCAWhqxBLj1PGm5Y/oe+rTG/2aqx
NQMcuZCHK4FkxY4M/NcVhLhBxwQYiEWciCubRhn9gK6pvyyawSCaiL+4aWQyGMUGPXZTMezaFPSu
apWYYGJg9Gy74O+PsQaoCEY2UFzBZKj8wgmrGmc4A0tiDEW33PIxgZImt1YZe1b9xUC9ZUFKal5D
zl5mCqLJgZccirgAvMvULCxuoiSIYRVidi+8rt8Ix8WmojOvQjqKQoUtD23/elheiBNCC43ZWCVD
FVJOF/Qwybo5LqEYpW56/Xs2DdsZ6clEh811S+IvnV9tcMR/LcleEsRl2IwjLLXWK3RocOv4Ciac
5/GLEtzmfrXWPlgzKF04WVsGwM7CYNRUYjjCMO+SYcPIe2xafqN8mGtKHot7SYAowYwYUAnyhdph
JIyOTVq6GgO6InocyeSpgdOv6WQv+QlgYP+zc0EeWpdc5QHDwhJNR0333bBnN0hchX7k9rulrNFj
X547QDgAskDrwjQv0bI05p1lo9PppnX7itIMlHdJ4hU6H1Yy5cXbEyIJohkjcCMy+DKhWpRZFRJJ
VFQOugV+xDSs/KCJvoJ++Dnb5A0TIS4piwcNlbXr7nn55gFfA6pOOPjiLpMhF+YcDVEI5hO3Yjdk
ArVZGK5YuNxHTYzoIN1CF0C84M6j/lhlKDR0iF8c82/OpA6Jn7a57YDRd41pcmkxqB2D+vFPNJFf
2uioZQoozQH3DLlD6cPq6+1PIiqdZki7AEKFOCmY9cRiT+7iroYcQh0gVo20KUAxTW/MnLYbZQIf
sKrc541BDwEZjpqiHCyr3iukfK2q+ZaTMARdMWJNEz2gh2Qg/esPJWl3gYKMLFT1fiXuXLIlISkB
zxUuWoiUIQ2UQtxQ94AOpRE4ixS24Vq+UyPg/pjq8d524xHqFEngquOPcKZeooWu3a/Riy18eYhW
E1SXQNeNh7sUiRoeoAM5CdJK7RD2phPWT0QjKwn2shFoVoLbC41mOfpA8rXK+RQi3OHwBI26ZdAh
M9aIdv9grKUPD45kIsZqcWdc1AaazJgTYiP4QB1xo9x9xxj6N1ATeZZbNc52+lG/Pwmob3FzTO9r
J3t7Vl6iA/8yvVVo3QWqUzRg8NzEm8wEsF5O67ukKjQ9xYLLMfVBPm5OYvijHXegcvDquvOmoH7S
eG05tFkLVYubjYeasI4cTqZvQNpd6TGFbSOxv01j64Jf8CaL1sCdC+cYS/zXjLhxTk4ZLWqQuHUw
E5foNGXsro3iz+txb+GWFM1JvN8xrkOJTEJiVXxOcwXfk9VPRnDXFx86oF3jk9V8GMauC1ZyxYUH
vHZmT1xuJ0tqp9YKpjgRhBteWd+loIRGGV4D2cbBUL5sqFkPr8oqg/LSRqKfACphASOB9MK51bTn
dsXrDExXO0gGWo+qX7rkE+8h5hlevu+36Y+f1/d1yUNOLUrrhEpnmXOAq9CcUe8nvTyA6eU+Vj7+
3goadxgvBcITdS0psrDKBsA0ywVT0+TX7bSv6sbD6Mxa2YVgf+RTD0EOHHsgLcFcIFZ7+tXsIR2t
scRXu4+O46bfNwAcal/l0fiBieY1SP+aNcntQVkWoEoOa+0Gk2w7to232k19M9+BTHwECPL6Hi75
BthBBcYPKKOLBsOQWFGFfB6HDDpQevMLb9frBi6xaYJ+9sSCWO/J7pmYIu3UHBZAfJLt2w/iYkAA
rVWHaV567A+z+w3147/v1wHRghsHU+d4oaNWdm6VJBgh7VmDGKW+aPSgE3/I1vxiIRUFuAntd8zo
inEZ6VwFtCZBPQ6gVt0n99btC/tJ9vbdfFChRe+CFtTDNJCrrBFQLZ0tQKqEYh4wVQhd5ysLILtb
AgCAmAX2mqJmTqijwrFaoV7I5wVy6x8zwnFOPhsE3syo5oIe7x7M9b2HjLB0rRegCtOteVse6ze2
q27s/bwSOv7UaOXTdmpYOm2UY4CA51gf2X6NMDzfF8cBUWujP6Nk9osfKwgngXq3BcQQnfN35eB3
nZt9m7zJoftVAPDSFXH6c6TjyEALHaoMP6dtfLoznxu3vwG5t0+eBaXOZvRtz9hVx/g+fXfTNd7Z
ReMAgaGxCS/DC/L8I4TMKm1UCXE62U0HDbEGQ67DYxp5RfCrBstGufL2X/BooM2EECO4IdCBk/Y+
68HOagtiJj1WIRs1OmR4bMuH2AKFQhID8L1yIS74MqRzBcQDPO0YRhDrP3EyZepphWoQyCyLHsKg
1g+QYCBQkL+eAMPNh74RMGjiWYAK9rmdQtd4EMUgDmytWjnMA2nRkqbjSufoEpQKM8B0CIZgBD0A
fs/NJJEZsnyYcDRfrS/z2HomJKkgcx07kBcbXbBCHIjmKLfWJlyDQyyF2TPb0nmtknqqIBqCY+M2
v/O3+pg96Dd55VhwUhvENy54+Pir+n49ui9cH2dWJYex0goOk8Fqk9+M/Vu5xnCzcAAgI49KFISp
MMohYxRJZ6Yl4DjgLqx9rqKnkgJO8qI1xyj1Sbid1kayFprH+IQnBqXbiqep3XIuDN6wbXvUjubN
fGP7yq/GmyAy4ag3ze76Fi4uUQBLUDmBNL0MkgCmkA6tCt80y/HQ2eMWDTOH2b918zvemU6gmVvV
XNOTXfxu4OYAfwb41y54mIe+qIYUz1Kk8IKde7jLwW1zfV2LHollgQkJQEYhLnN+GoxOj0qKf90Q
ZXEo3WfxPlZvW9RqOrfuX8nkWPMDwYMw/pZ12x7J1Vrmu7TK018gfcyUjv1YFaAzJMGsHHSzI/dG
RX9cX+dlzCTA/iFAg6sPzWld/IiTGJYr0KceG7C8dekzuGNZcmjHm9a4V9SDYfy6bktkFOd347kt
6bgBsqCUuYjPU/fNNLYF5k7Goxbf2snKx1tblHTr/R9p37UjN89E+UQClMOtQqfpydk3gmc8Vs6i
JOrp93B297OaLTRh/xfGXBjoUpHFYrHCOSwDTPQKgnoMiNk3afjshJjUeqjK46QKLp2VzBdq0qi1
I9vsIEegs49ZrKAjY0orQ5+oFyf2vopfAVXopQVIzCzAnpTGlk6fcpQ/ho7IRNeun6V9cP661TIF
ZwAWmmZyIOFvN/R7KxHd4iuh1HfHC0bg0COKYPFUP+rINJkcdvvgrdzXtqdMma8kt01VbS7bx5pC
rLfm/0n6XunFShrtnCRxAezVXJt3ACID4lEazKP5cFnMmkIAv0EvAQrtKCty65ZnSpMSFNW8CCVL
y4k+JoCNy0gwYZxLECEoK7LQl+SAwwDjFgjpucUDgHGRaxFkqWl9RUh0N1MTsG2FiyTNJsv6nazd
KZg8zhvVdaYbVXk0zfYYdYbbaB9tlglUX3vCL7+HX+K+QS6/I/ie2Qhfq0EJ9FY5GHV5SLP4rkO5
JMfYgYWkDJoUAIlW/rW3QayEoRDkKlQGL8e9OcZBpdnYYxag7By3UPaT4gGbJweCfiEhdfF+eaNX
7MlGPMP6zdGPiyHAU8udzailRZ1AGmDsepzE/Oc8CBDdRDI4J22EVZY7YVx7bVK6c7gtaeSDIMy9
rMmqGS004Uw2aupJVjpoogMVrH+XML2b+3Ea/G9SuLsgrh1wARPoYlIgbKI3cI8sq2o/XZayvmLI
RABjkLVVckfCVubUghkClk4BYALo0jEcSR2BK1lfsP+E8NCX8URGeW7Z1kvXpX5bWLuUehMRNB+e
3zMwZ6TpMR4MjBV0Dp8aWFNaYTpZWDCp0xCX9/taa45Er3OQsqveqIRbdRRVkNaWj9U5MPmExwAw
DU9l5qmVtU6B68a2U5RTnaNclFunV54v7xLb69O7Gu81uCzm8iGIb9JvsiZVaA10MkS313TGhGb4
cVnCeTTAknmIGwFIBjwXvmQajx1RWw2vJ8tOCn8cwMSexSOYtbvyx0hTAr8YFQL/d24W7K5GDyPK
YsBu5gFdDLMzyIwHugfgpf0kOVeNo92nrXkNdFZRVepcPxUsm8jrobkC3YV8p8CM0Kp3dMTifeIP
zruuBSE5jPoPInt/u5AQhJQ+G1ODc+XvmCRUNNJViIZr8jaZ72G7j8hLqx5mEczPuU2cCOIvj67K
LCMfcT8r7Rum091p2l7WhB39U6MD4RJ4g1kyj0FJMttfBACdPsxV35uIaKarub8zy60Uv7bRrhmv
avUq6gTJyrUdWopj1rIQV0VlSlpgDYIqhnpU3s+03YbJD2kCD62or3dVFobpMWCALmU025zKGmbG
yYT+eG+WX3o73enGfF9pbSC1xEVrjCDuOHcSDH2P9eDbjoq/7GsWmhlSn0YVu5XGsQCL02a0n8M6
uLxZa2eJjUcC1wR/dJ6/vUoHG1weQOIk1ZdBH5r0GFN0KgrSlGs2h+ErIFcgCGVAnKeaKEpTlJrF
pCj3ZpigxHB/WY1zH45HCRw4XpHfXohbKiI3dVk3wC0F3K1ZP6vhZ6Tfaum+oJmbifK6a1awFMa9
FZBHjgnJcS3Zsw6Cy71h3RtG7VryvhPlAtZMwEJuCqOrCD/PBtH70R5LI8bCNQ3wB9qtk6EPJRYF
JqtSNMaTgDFZdmOcbk/cVgYqwnntOdI9dWpXdR4kS/7r6AdbtBDCrZrdjBI8LYTMOJzVvks+Z+Ug
K5lAzOrmoH0AsSnyxmeolWUN4PosgRg7M64KYGDskMHoXD2afljEvFajsBAcoVWJgHRGnxdaQTBW
xa2eAa4+OcR1FBa/2HXeWV4j7aWx9vtqe9nM104rkoj/TxRaNE5FDXrZd2kFWNWG7rps3wBJ0DEQ
QgrErNrDQgx3XM3QaAgZISbMA3N4J/FDnbxc1mR10VCTAdMDihZnXdJOGustGva/Ib6HdNMbB9kJ
0RcK1nCBa1hVBs5HxjQTvAM/+xsDLWfUCigzduAUpZqXYk5g0qng/l7dmoUY9v8LZ50XI1jtmJiM
FEhUe1MSUMV0++ofXCnCnv/UYQu7kANENND8ZpDTGjHo/eyXco7+ZfsXIriTikR1VKK4A0zb6MFI
bhPndp4E+Zb17f+jBXdmOt0hjcEMuVOyTRxdkWzbRIAD1Ct3ED7fmbnyAcliyfhnBMAbx67RIYyU
MeDBRjYOOIMB5odJbL+3imCYdb8xSQo83WGXzc7/tp581ADCt3BoIsiHeyXq06Bvw05UXRBYuaGe
mgUAnpPMriEjbx3fim/l3nEtUf+vwMb56Z7GrEZFViFEiXynDwZ7Y6gHS5RAWrUNzBajDw0ZF5sf
ftFkGsfKBClj/RmWbkODIb/Pw8izAJF72Qut5IdxKS1kcaYeK2MyWQNkqVtlQw7JTXUDGrXNtLNm
F1AeCB7uyM7667czE4pBLCwWLigeUjTWrQ45yBruVX7SAEFYfFkiD86++8zkFyJYQLbwEmmU95od
Qi+zBAvGx6T8zBxvsB/tEUwHusC+V/JRpwox41xIC+M+V/IGCtUAAEpc9b28al3rWtomvrPVfl3e
s3Xz+LN6nKO1BpCnjDretK0ESOaEgKxl8hB/j8ZHZbxclnUO4IWn33Kr2McsNMv6qTO6GMJkuisC
2UtedC8KrJvh0O7Au/QsuU4wBP1B2mrb9iHxa1FoJtpIzkC7KBrkpsLSxq2xQwPDML0a6BBWtHe1
vh7Uf3hxLNXl3DJaDbM20iFNLfWP3KIgg1P1DW2V/eV1FVnMd5PbYl0xp1SjeRHr2kdBGz4ZpW+h
62lOdxPxK3NXJbhD410oi6aImAIXzgXfZDorU2zUDK49bLOXwUn3zvRkhEwmRvudFHhPqde0gghE
sIca55urcO7iKINQAlD4AnBVzegBK0Ht3seicotRkJ5dvQr+nH2+7QRjUk0mM/dSEswRAVSj7euH
XLIEWomWknMxqtQb81BAjFx9GqlX9weLhMgB7uLRo47bid4PIrU4JxPlNSh3NMgL6bXV31TVk9o8
XjZL9smXrINzLUOT10glQcQ8Pk70QxOylp53TJ64k7MOZDuMzHSAAHvqX2YqPShO6tZKfA+EwoCa
xlVS3tY5RgULU3TiRKI5R9LaaiOnCUSbevWiFeSYgtjMsugh15ND68jeXJdupZiBMcmC+2Hd/hHl
g9McE+vfzmBx2EvghBCtx2WUSrqXy59yGm/jYt4w/riiTa8BXSLICa3aCgIIjEXh0Qx4klO3rWFS
cMpTduKMMTCbMSgVHfhS/5IcBOTKf2K4g60Tu3VSijXtk2FT2LbXjsntkKh+oX3FjgiSZ6UMBetZ
VHk5rUy8/BK9QEE0/CHFLiMGMPfNdbuLgMyzxw10AA2t8p7uRd0Bq/u3kMupaba9NgDdAmFfr7h9
kXkO2fYAdJdnV61ewa59+RSuXvALcdrp5ulGOoO8EcXssHqR0Dtsv3YVuEw2YOi6LGjNgy3zyNyR
AFZ8Wckl7HJSs20c+WN1T+YdMi2BI7kReKEmTApeFrmm21Ik+6TFUdCLqG7yBLmCLv9d2FcS+T31
z4AI9WJJ8y+LWts19uBlVFMYJef5ploy9BM4tODMso0VAvPih2ofQ1ptVNW3I0Mgbb2AvhDHGUlR
WVpNOohrEKVY+j6PQRRp39voMpqdo10FdfFFTFMgdu1FslSSt5U4762aUd5M6GiatkOFiB0NK6YI
CG/NoSzlsJtjsW9ahbHnHrklrxp/ZLInx3eZCLiY/QR/+bCcuWoDSZgB4p2KQPmERGYDn1XZ1c1Q
hw+4wwWXgEgEd7+VlVTbVd/iyq7DI5ohgqYTPd5WF4pNogLylmHIcAaORE+TlIziUANCghK/d/Lk
piKsydWD+5+Qs/krJKcSu5vgkCxKf8z9UwI6zgRJ2Omjkx7TRLm3AVl4+TStLh06UVHutByMsnC7
U6LZwA477E5Gf7TOnf73KBaoaS1+n9uaSS7pILGgLTHNne0kt3GGWnpUSUFI/yUfAaxRG9V79CJq
PLuwGQ/JCBwU7BHQH9zIkgo3If2hiUU1rXVj+E8Qz6VNrClXQebK7A1hfv36f+eFBS511QX80Ya/
60G3SqwEr0904GOIPndt4O6Q50TEmr3SWIkdAhQwtgktJ0BAOD2fqAWr9oB2ZI/eAyIjvPenz+oA
gPFwU+zL12g7Hcot9bN96OYHUQfwqi9fyOacayl1PbU16EjZNE2Ux15cJBgsmxKwCYJDJ8t3I14w
l01+5a4CmiGmowFsjrb8sw6b0khjzLeh4zoPksHXB0B3uW3lSyKO0LXXIDrYAQCE9lsGK8EdrgxI
YGZhOugENEig02Ir5fMmBLtt3s67Xv9CufzGQFIrpYwTXVT/X9MTjUToNWZIDPh7urHmLI/lmKKb
RicgTdNytQyUMXNcklW9h0NU+nIMyMjLi7tyNEBLhy1VUaaAw+esqQTPXo8+Y1itFe/LCBgoJTIZ
5O9HR9UTMZzhgCmQzpWFeAMtlq1auDqJ3FE0XXdOPQGMmqUy3C08Z84cRewWNm6Lm/y23zhuEtyV
G6DzzSBdYlm07mO4BvyKIQJaXPHLGOzDlAV6HDDV+Z3gW1zMaklKGioo/OUhGF2c+WOkQMu5vFcr
DbmgLAAHK0qwjBqHLyEMs9GZBUEVzqT6XTGg8QvS+ivQRJYHiVKkDibpDjk360pBHOepc/oTwB5o
ETOHzE0iUC+lfw+EyD4JQwFAWQLIBF9kr6kqF5MGvQfj02gesyjzQRME66Xgg3UEl9+asS6FcZcT
QYlbrk0Im6IJzVGSQT3VbA1XiunH5aVeudmhFqrEeLVhnXmfUzZIxDgd7LWlQ+blMZ42eZJIvkKl
fUMTY9PmjuICeO+rn6qny7JXnOyJFTNTW5hSOZiNmbAygUHvFNVTh/u+e1CzY4HUnxL8b7I4j5cP
jTJPHWRF03gsiem2aefpQxcMaXyXDg74/AbBJq64OeAaIOmMhiAAdFuceoMDRFJiApcI23dXA288
bvINunYeO/QzmJZoGGDFZtBxDTgutLIDScHifAJSwrluTwyTiMRB1XafWj95piQLymGrYkDIgpMA
L3rWvMVKpTgIgCMa0vqtHCQQTbZ3jvDyX3EzyHSy7gVGdgBRp7ZhJWZh6DEQbECPagR2k6UPshm/
zVmUBgkgq4sQTOWp+VrhknaH2bwOo0Jz5X4GfUbYOPusM0RB8Np+fg8aY3ENINdyh7IwaiWZG6AC
DBroNdETkM03Ru8pGXBYBSdjJcRCmIgqLXtGyqjSn2pfIm8Ud1kKipORKNcpiULwdfYjYGCycATu
jNSL2pXPSbvYkxXjZeizNsB58k30vTiM6Gkr4zQCPUjSuk1gucjdWO7w/lZtCxejCb+qrYUye+7B
nI+zdzB+0Z0oSb225xbwmVgnM+Zy+ZAfKMuVomv4hHZGmxRRUzcl6etlP7BmvksZ3CZGYKEddAMy
Qntut2gQU/ZqF39YRSfKHp1pg7QDojgw1aCLBNBIzJwWCwo+WqARRRWQ8mXt1aLdfYezeVmZNYsE
jY/JkEPRp8s772FQm25gFukAdn90wMlc9iZoUctW8TBgAghAU6TVqkj2YEZeER6ATy3GkxVhCL0o
vGkCA+EB45D494MC0KQWldTWMhwYnP4ji4ul9MQcUlOHLIpaZBGD7DAF+LAHdvJ+9jXtniL50ErB
5TU9ZyJhENwLqZwfNQE4WHUTyIPHImMPnMlKr1Wl6n6EoU2v7T7RbpXQNL7CcbLrTdQToEHkphzu
I1kZwDqTl/48qwoGFqVJ3jvK0A4A2+5Ah1xrRAFAheQon3EXmcGYRCAW7McUL4pc1epdmCXRc1zq
FCzaUh+DPngwflxWb80qVeBGAfUTBLom3+ImTyOZgBOMy6gmJsbDMBQnRSKWiDMjgenrWEJgEeO9
C5TWU9NvE6uq0fsLHpxcdu3xSSt7wBw+SLrmzZog83zmKiELU34Y1QYiJUJ77pglYTE4FJif3mg/
muFvSfGL+Y5ML5eX7ftFxCWLGKUPo0PXgL/NowYB1HYwNIKOCW2DnHq4V3w8X9wp+FR8sNhtyH0U
aAeArUng2bLd9JDuMaYaFDuEU/vpigbllrgkeFSPzWPpiR6OK4HU8uN4oCFNqUZJYu0cs4F5Te2R
OHt8ZKxvR+u6HATd22sedLESfJoTMO6GI7GVAAOZqrqj1MpfytjYD0RK8vfLy762uRjMQwSlAt4U
YDWnhgRIJvQQMbojOZruU+1Dr6brurTROzKLnhzsWJ9sMMsSg9sZnZ/oNEU/26moRscUZ2lBVNs1
/kQOg4bjuHOqnaRfKYY3zYFpYvJqfE+tq0J0+67piSwHfLgB6wLW16lwh4CwAeip4AosgWZibS17
z1DCE2SkLi/o2svqxFQ4n1oXs2UWzFTM+zYOlCs1sEFUCFRHwINvypswkP3fl0WK7IXTjUKJqsnY
yYkeen1fK9tQBG69gs2DM/nndPKhtm4Ai78bIcN6fEuCeT/42Q/Vi2+Pinc37+5CkNK5+jHZaEG0
uaydcEE5EzVmBwajQjT5bT3Nb8PtB2pCW1RRDnfFdgLenWAH15cTDwvMcMLb8b5VrTUkBgju/Nz4
PZV3wFIUjq6tigCWOUOlshDhcy6VOFWajC1ib9mgQEyWXWQBgqwWYe6uwBRh1zDNAMNHHgggUadW
r+YkU8m3ZSSVS6n+EZWfBcmPagdfSfNfrWJ5ip56RpHtZkyHRFlyJ9g9JuLk1OOyX8b03O5ludwr
rcaME52/AWZEXmXQ120MIEIj2E0BRGfoj3Jr564sJ1eTkUjvFhCkC4WYAZ7If804yD4HCTH4OrBm
4CF3uiIycOYzjcX9qfbVK8EIdNlm3pnEu6z2mbvhxHBOAHwmzajUEJNVN2Hq1+E1SbEDhmDIa32D
Mf8IsCxQDYEn8lQdMuZZ0jVZ4UWZlW4GNCulTnpMKX1yyGtc5tdtTrwG2O3ElDZlPu8N9e2ypud8
VUzVxSewq3MZhStpHBU6PsGK/PjJrt00dvPfNGiCW1VyX0c/elSo2+2d/TC6qeCqPIuDmHB2ewEx
CQTP/CzLEHUFHhsIYHsdjcovMDZ3qrZt8qsYBa/y1QhgIYmFfQs1AZ6AMTcWKre94Tvg/4oB2TGB
Cb2pdgkZ93U4Cjb3LJBkujHuMeQC0TzH6yZFdMAYEsJkDIxObpFN1G+JLqK0WHNFOruUASaD7NTZ
gaCJjjH5EivY+Gn2PKHcIM++wEZWOjUwiSFj5sgGCgYQ/k8Xr5l7S28kJGjALjsCtoi+EHvTzkcb
pTQ0SCuWb4UPAplrG7aUyY7oYsOiJMQIgAOZKp66FSaD4Wrqn4N2o4WbRvVn8zZuPApPJL01qpeP
xK1kvy/2ZrV3gAB6+WtW708kNlkOkCUD+YPqlB2b/GKUeNVV5LiG/hVO92itk0J3VBFWI6scKBj0
aG+N7Eqr/NCGZR0ICerxPQe9Tyq4VdcclI4nBCI+7PpZ/teZKqR9cgL2PPlr7t5q00IhxvZ0RdSe
pq9KAmeYzuot5llZwHLCKG5NSOqC3K92+hbhw0bx8+OgusPO2LyNrrKxbhPXuZHcbksGF0073nsc
aF4BuJ/pSgmyfXljo5fB3fVvFEHG8DJvQ/e+9sPrOHi5vFNr5wGvKgyOMICYs+cbybpuMvQR4Rue
lrCcObmz/6GIiLsfcTADcUBUyl1CXWJXJGlgDCUF9o0BortK2UlKJ3COK5ln0FDhvAGpFwNyPKTR
mOVVlAPOH2MCJcBS5lGRbwfUhQ6t3BS+1vby/UBUcihoL5seLeLy9fJarlVRTAOTWEjT4COQZTw9
g/LchW1F8QV1vFXlw9AGsXNdSl7RbKPct5t828oHswbysv4Z2kGsv8ftPiR3iajTbq3UefIlnAfK
0iiJ0glWmL0AWXD224/GB9yu90W2Gbo69vHRuIsDOyA780bUBrF2ApBDYs1iFqPr5bbbaGYA29iQ
LaHeoBg7IBwl0YszCxIPa5aLoAblO5baU85czJg3VEGbKRCslG07KRu7iwMaaoFgU9ecOWb4FKCZ
YzzoDOQkMsyhG7/ZPamTD0ExxsZvaWhJBkBwNQ03TkJCAKw2/UOO5KrlDYBUVBBaFnH/L/cKhktx
htj07FkOG4Gc1CJrjJXdoYGMgKgS3OVGu5E24P7WBKHs2vou87dcTKekPbFCRlYN2mVH+1EWwFsT
FTfXLq2lDC5gz2RSN/HM3HLkz0gRg/AzR6mt2gA8HMwSl3dyTSEDlDsMWB50OHzrJuYXk9kkOJ1S
s4+GdzncFiLvv6bPUgT7/8Ul3NQaRekBIhq8D6XwOJtBMvtoAMckrY3Ku8A2VzVa+BvupGlNpnV2
y8QNqqcXznU8GQFNZkFssarVQgxnCaRpzKZvsEuoiqKRz2pbt5Reze7Jkfa1iAljNcZfOlHOJtQo
UWd9hDRkt/v8bQbpWFw8I8SP69feDqoKGcAvudmjpUAQtaxF18tUPve6AISEJUUl7sL8qatuzP52
mq/l9DZ5vGyHa8u5FMMZSWGPTVfLUDDMHqNOdwGp2ek+xhxnfYvgXqDU2q2IYiy6hFQ0c+kO89YL
k9SHqVSjYUIg/waMSzt21ff0ED7QyA3/wRpRXYfjB0UnCj/sSxaSWqM3MUUCSbJxZafbXAWB2j+8
Mxci+Ml3lWptMzZsh8bXefylAqiz9Yp2e3mD1l4iSyncsVITNdPICEV6oO2opHPpIPDkawcXyUFg
1gHZgeXNT5cKpI6otBggcy61ozGVbjH7pibQYm3jv4vFMi5i5Ji5c+RM6NfpVBOBKEU5ZTtjUrPA
Iw6A+O5Ub/sy89NRYAGrBZalTC4AMstMMXFhwsVGmL4qj33Uuv1wJRebkXpddIPGlXYUGDhbKy7j
Atw/4MQaYG0DmiW3W1IfpW1cojagqhg9RDucU3yldHLn9kMLd5ct47tOei7smy4TEFN4SpxuXJJn
EUnaEBUkT/eGx1F3i8KlYD5+Sa76vbYpAERaPji5O4HY/s7ZO1tSuo5vummgd54oHbCWK4Tu/32O
yWKXxZEzqzArWwm6l0d7a3rlUxRk1+EO4IDxlXZIHuWHy/oLBXKLHY20qasU+iema+8T4AJG94B+
g6jpJfTyfb39JZDIzPTCipvqqYrzWITakEHiiB59V3Izbzqkm7sZ1ZESM38iptm1l+vJknLHJibj
aBcN5PV+f9SO8+A5buZWbnmre/LP6iZyX83Wv8EWx8BlhDvdCBRe8T4nH8CdoRKz/ECc/f6A7rpT
N7Axc/MZHV5RBgotdCQAvVeEoLli1yh2IaXGaKHgkvjuCCPKSWkNaE8kBmtgDX3THlyaBYNlYrL7
l52iHGy81chsOSBt1ZUNKn5uBnjBdL4ukGwl3U6fjo712Mt7036ISAlEjdy3uk0hAlQ4P+/sU8F8
CkwFVPV53yknDq3nAp+ad0EyPijFO7Isg4xkwvR1eSvOdgI9TAxZA+8LoHicJU87R5rNLgbJKqmA
sdbMeu+CUVaE33F2FzApjsEqgbg5z/wXiJVrs0zQ/wI4svnQVd3z5KgYbi7N579XBwVNFZ3dwFZA
Yub0JA1aH6LNDw8mOY5+Fkg8z2rkXRZxFtpAF9YBjzI+GpTAYnwqAgxRWo70JEp59TvVHvsZ3Zeo
XgD1t0xeDFNw3aytHGoTyOoA2lYFr8apNK2saTYbLUrPSftiKNHRjtsXJ6oFqdCz9yxqwegbhCA2
y4yGz1MxRd7bDhxQj3jtt0kDJ3kyu0MuqvucGxukIHrCPYbEAVpWTqUYVmc7MU178E3EWqDXZuTr
NBEt2aouCylcNAgAQdA35lkPoG7bL4i9VRlLk8QqIgI/dm4KTB/QSgNACLEnbwpVXiSaMkAS0oBI
6TK4zrD42aNu79xKsQjOWiSN/f/iIpwBl4auzxwkAm1/pYVD5zZ1l7j1oPQbdJ5Q0IWZiVs4jugF
u76gf9TkbJBkYLV0IqjZ0se6UNCGD86+GcGvJjhaZ+Ec60hgEOHokkU9x+KOlm4NBHSE6Hso7dA1
ewsPIeC1qVKQwSkj8wSATccbtXz3tyeaidVZm+r30eaMv0n0KFNaGH8/3SDOiNvHSNlHxUdcU3Q8
WgIlzwPIby3/iOMuv6rs1UEeIA58skFm3Fhlijz1LtTujPE5STYF8RC4/m8qcidvqFEpyHPIjPrv
uaeyRfhm3JhRIFv3tuhx8V1PPQlovlVEH6IMTjlA53LipgkgS7aBxnQneTZk1Am3nbTPgNabakdF
hetEF4jtW/CZl9U8zwlygvmzPzahCZ6x3hvC8ii3P1L7Z1U/N1LnoVkf2UmcD03a0z5zCYhtHUQ5
lQFE3ULbdnHlOg7ZhHXqy6W2MdEMcvnjzl05M7M/i8JZd990ACyRYN0z3gdq+FCab6kIWPsscGD6
A5EcfWask4hPGLZta4YthQwp7luMOZfIv8fj4A5mTgJKyhu8oURltPNyISeUc0xDYc3gqat7j1rV
czqNW/AX+XU5ukmCOT60lA4ocaXNe41qcGr81rL5Wleec1lyNWvwS4P6ujYf27DcXl7wdTNcrAbn
uGQzIhOipt7TJuSjpVeV7IZhm9NPHS0/5RhE9bVVHAayvyx3daMBOAoOXjQ+oUR06qjLtJniVGHr
MZU7wwL8vh3t0C4uUu8sa/u97mg1gHcHIBYPdOIgqYhSIw710FIvBPX1bADlAR2nAAME2qX6pMeV
P1jZPZ1jgey1m5zxtP1/0ZwP00fgpznMhxFzOCRNs9cM0WWwvop/RHA+pAT3JakzbJ7TT5up1eFC
wGasK//kMhaqcC5jNEtZTSlUafCO97Md6lW/kx0KGsd2V+5K27tTH0EhOLqIkXdU8NgUKcmZSl32
0ZijS9lLssnvAEGcm10w0kKAmLF6sS505E6oFXbE6tjFaid7Y97Y1YODqyc7pgTz0TuS3f/LAfiz
dfy5A58pakRY0lzxu/HaNI/m9OuyCIEB8lmBNA1Hp1YQDEnV06TdCoPI1d/Hm4h1Y6JXkn8sah3g
b+yZqVDe9u1j4/xLzAGaMVRdAJwIIOpTH2EWQ2XlHXxEL2fHMTNdTUkfjfrJ1Otda+ZXw9R9XF4x
9otnd/JCImcDTWHKjaNCoklREPeodNdIO6P6FfYCY1u16YUgbvdHRwafEYWg2L4lnYGBNTeZ/r5b
FhcdHq0aIKbRxMpfdNk4S6muNXBAI663Ip/2Ms0rN5bfZNp4/SwL9mstBkazFWsxkgFyyTMb6aQK
w6pomVK7Tn+1Fd90Nv0guDnYHpztkQ12DxgEsGrPWD6QEolsE0sXmbnf9miuyRvc3R2grHZImriS
aBB61Sj+CHS45FoMvIukGCGwqba2etO2QV99yeCNECF7iATxSTXJbqKpYZpJDUJ7H9S8WfahKp4z
C3psvt+q/CICTAOVfmAJIwnA2V9h0SiicY+Qr3RjD8XogwkWOnBtJrvEBU3v3rgeNzfp4f0u9B2P
vD12V8TPr4xtsyldLLmHJLLgSJwPiuCqXnwTP2Ncy2PbaiaAN+fbNymIDtquv6ru81ftugZfVfqa
7OfgPpNd4665inwULibRIM55WpN9ApvAQVssCFd4UKGsrUutcEjnUSS3Dtp28mMfyIyD1weYyrnT
XHUrYtQ+TzRyMtVTL0fzcGhNGzI/otlTjtOrfEfv5LfGfy89UP15mNT144N+hVXfidiTz4FIOOHc
s250tNRxygEKH1iPSoUZdS/bSt64Ge+MLZ6xx/zG3tiCKH/1CbJcZy40ivC8DesMYlHs8pvAcKtD
lrmO130emyf91nYl37y2fNlXt6IB7O/mizPTX+wxFzP1tBllCoRmD+MWm9l9sW6nzceD6RKw6gDG
9E6+dTxtq4P/KXt9JBtE6CLU2dXHwFJ9Lpwayr4dzRCfoF5rCkysDx5md9pI3vfRKzfFW721DhrI
oC5fb+vrDrAANmWL+S8+GsaEEu2iAetuuSlMqwswDeUObxq44axN4tVXKUUbUtp4xSZEnUYQRq7F
C6Cm+U86v+tdjslFG9JDVXf1IVAd+g8SwP+JM4zRKIz5cuZcS3kCc546LwduJzp7vVSYlmeekTcf
HQ1MlorlAw8NZz5KmY9pIkNE17qK3+zgpPsPWM7VZ/lSu1/RPnoCc/ceLAovtmgB1y7YpWzObvRO
0WYlhGwnG7xo9KLSj5E6kESltFU7Qc8bOOLRP4WpAW4dTTB3ZQ3GWj2NuPMnIMDYPPhPcAh7xn3u
Gq2XeINXvSNBMrp0K/RKa9HRUjxnKGOTJIU5sTUGCdvn9JZdp62LiaZocFH097KfGh4axe0vwelY
eysCkxcaAxwENVku3kz7IQ2bUcPyKi8W4CeyL9M6DtlTpr6kwObNDoMIhnP1zluK5AJOK9HGeEgh
sk3c7H7YYcbutvTLq3qf7UZQamqucgP4lcFLXVZaSwOA8MTPKEBcVn3FqA28jTFXiBwt3qtc5BG2
XRFP4Lz1JvO5AklfcVvrW+QUbfQJkObWFkWmKxuMzPY3AAum8CyeNEFVqV2aStN66MgbtpODZh89
TAc8hHJRx+eK07HBua2BTI1NoPLdPgD3TgZd7loPleONXdOfsy4LoqlVbRYiuE0skwGhtgERStcA
Jnj2+/F2EHH0rpx9APGzuhCiazbQcxommA1JtaSGkBnoWVWUBQTqZJsifL9sCmupVwhCYgxgU8hn
86+6SCm0TiJ9C76Mw4TwECAMwLnVQjeS3FLZ2/l1HT9elrm2Rzag8YH7gLkQjG6c6hYB/SDNBtJ6
nV1syrDe51a7uSxiLc8Ftf7I4MKs2YjNMs8gI6vRKiIHeH4DYr52e23T9v5M3Wj24x4IxgJ85DXj
QK8rWKTRC4oHC+dKa6esE8dGw4NGb8LwK5keK/L7sm6rpgHsOgV7ZmAugBMBxkMKzCFQbff1UwNQ
hUj7tPIUN+zLZTnrqvyRw7nluExQ0+shB2gHmXajkxul9y6LOO/6wh7Z6N5FWhzU22DjPTUFCQBA
Uygz6yuq+zkN2exq9dLOGkHLth7taDTP6J6ty2OlxPvW0d4dTMb6gM4WcZN8Y4FwNz0+BZgHKsos
uOm5ZVX0UguVbGq9IZ+i3O0cq3sZqzi6s/Kp/qR6OaleOtZW4QJkKvOHrrRv4izG8CuRssaDQyt3
+PFqW2aAT3IbxCXHye5Gy20dM6rcZJ7vIgczsolUT1vQUjfHOo76Z1CKmKD7HmsMSMmRkdyVk278
iuzMee2p2u/liVoviYNBGz/WE3KfhJkCA27dSZ1SL+7V9LYCqTwIp2tqu2ozJJsqo9XvMZbwaAKt
pRxE6Fm/U8oGL+dGIepBJQSknJe38rudm1s/jB2i2R7d9rpl8z0yo9TP1G5p65Wm5NnVM5Y4qKZi
MzvzrrMVV6PaAbHUR2T8lpv+0aaqG6vpKy4MvzDQVoHWybL9kTHq9W5E97CCatogqOmumPT/Ie27
liPHmWafiBH05hZ0bdUtL80NY0aaofeeT/8ndeLsdEOIRux+e6uNyS6wUADKZKIdHUQISA+vUu+U
u2XoghBrDd9Y7uL9iBaLErKJk/F6eykYx+sVyrqBL6qS8WIWvSYCxWqr8U4FYX5EIhNNm0TU42Ur
Fm36kIqWHxpo96im8XwbnhEfLLDd4HxftX3gctfwqiQlYiEg7HWJSMp5sNXxUTHdueXgMPIXVzjU
hhECU5mnHKe62YBZefGgNouJdaceH4eBR7/I+HDYnFDSQB5I/H5DxSBDGYomYhE6Ng6ZBMYFoTgE
Yfgfjna4LwbNMLaATUFdCbUpzPUqWRo76o1TJQ4Oer8jjLFwaUkYd0/raxoZzKqm8W1KeKmlcTBA
SGR31qy7Vr9qWM46mvXRjfPYhLgILyH0UOVMGolutoUr90X49L/5CRXfC3QEDF3aYE3zmEA7lECw
JstBLcjJ9DD9UUK/mo7AiJoyddz3odUpcgs/UbrIgcxLox0r1SSGxMlHsvwRPRQgrYFQzfqeuPb7
KJiqLFm3XVMi/ak8JhX0Xi1vGJ+ncPb+/dpdYtF7LIjwtp6BJVg7q/G1qDuKkGwzhO1/wEG9DA8U
pD/RKXRtE0R+NH0J4SdxJJv36DLviCa00h9LB0X0omvF8208xtXMkvDmhOw5pitEmpWrmNJ4wQwe
QleOGTZlfMhHXuKPsZWvIKjoOHRqbc0WzokRfKOJInkWNA+7of0PoR6sKRiZxC0Mo7DUyoWxKZXz
upXV5leDifgpeEyE37dXS1pD3Lcz7wKEcoM8jLQWTaeNXRtfdSQxhfTAWyFuJelZyXzNBMXfYI/d
XW/56Jq/jc7IjGMh8YYD0T16iel9tYDVqEBjGp4IegvJiM3YolsyvEuR3I2cduCRqbFONdDEovcO
uRCc8OvfL061fACVyNysLl+N2yBRfWmafqBHZF+Gw0FVwTmwqFtNGV9uW8nyyJWOCqqVaMVDqLyG
rYJQSPUWViZT63dyeYcp3X8f9dchtX8gqECYDUmu6KuraGJ8P4j5QwIm9A4THLctYTk+vpaE6IT7
pUbzUCIXly5GX+DdCKWPpVw8uVq2Vj5zYAyWX+BFh9uNBpFmjIFfr1htIMMsq2Vj95FUlySz8MFI
Ax4fR8zTRvOGSNM9c6inR7Ovhrsqy1Ink+sA/5OAH0liMe5miGJFrQyF4K42SDeBPVLUGmG2myhJ
z5qQKUcBCV13LLPgJHdJNJFAFKdDMBjLTkWn8Ou0yAmmzq2gfu0CK3fNSALdBWYF4sPYNsu9pY7V
U5tYy24AD5YzdNViEuSBDIyxLtBPQwKoShIwnSq5RkIkaz4ULQsHF0p74NIoJMsJpyg4Qxejxjkp
G6OXqVNha5U6+Eo9gZ5dxpAMSkTRuRmU2BOlOtgKRbBNS0HeGoLmStWieEVlzN4yVhba7qz5BFKP
BdMYgnrQarweSZT1Ze4qRSreK5MOUo18UpXNvLTLy9zoUk5GI6nOyoJ6P8mmqAOPflJkrqlFw9OU
TZLf13n6LoSxBNXlWEcPFa5NAefqzXrDoz8MFwoEOoy50g9q2RLaIjNw4xPBf3qIg7q668em24Lo
Rn1Bq16QkKboJ6cSJvNOMvukIFMy87RY2ec80knIViBG0POe9TAndVetbznklIb+TwNaJVVzp+DP
7X3Ew6GCblMWeaVgGsmW5Myz9BqEyMFLkpm70Voi+3/DovZSmNdzmxlIw2hW8EvHO4qEaCJqm8wk
Y2k83AZjhbrLz0gZlqGAV40aPiMMOUyp8ZAWvX8bghXE1wkUpK+grQ56quvYMOLNCJlHrF1hSvbS
g3yuxGBIBAIqiLP8KjH4EiTmttJ5tWLW3QxEI0jL4T0CtXPqYm1ZozAo6x2wkA6QGy6FkMjIbSbZ
BnVAznZg+cclFpWfy/tkyo0By1gZNQhA+iz3BF186rK6eUBzt8I5PVhwGPz+x+2p02MGM0mNSdH1
Kpg6EKtv9NSt5Kcg4tnF+naXQNS3KyHenPUqgFKMDhn9hC79hojWy6KgtBOn57ypyNzWnITWd/PA
PbmWj2TsazAbUDtAjA3ZMEvUiCYzfzWrbtjIsYkJ56VCAjuYm+1tB/1+SAIODAJQIkXBChx+1w4K
3tDYrC3kU8QE50Ffp4UbSDKuVZ367/c2mO5UtJsg+4lUHd2qHOM0sSKxqW1JqfyoKdxiGLZTbGxA
xca5jH7f2YDS9DWvtCop0lUkNGQYQ9sCygSdb25MfmS0nGOftXBo+kCrOl6UaDCl7rtBJIi1rhQ1
CIMziYAy5NOIhN6RF+P37S/EOG2QJjHQfG+A/G19bV1/IgywSVXVjJgrHwpbFfv9kCG/OgTbSjR8
5PLuUrneSWnlSYH5ycFerbi+cGPiG6fYOgmNT0f3nEhD2SeRsdS2HMxuFyxu2WVbKR88vW6Oox5t
1wRbDkmGPNcgBh4lnFX+HseAD1YvHHAaEki0enbTF51SK2JtV6MOsj2k5mxlHO7CCSRYagI+dtHo
eZSzrC97gamtuYSLi3cvDHDKQartKHKs3vgh6ikpMuTJbq8ta6NDcQVzfMizKBivuIZByITUUCDX
EGe2fHGcPmoM8WtLs0EC37sNxcjOY1AERWmoW6+PCZoZKm6sTF00pYYqg2wXhYXkteqEBeqqMfoN
xYiYfe3kw0saivYw8GQSufCUqeaUK2FYA77tJ8PN8zIgaoweiEqtD1GMW644KKcpFGZSJ+EvQ0sO
gdn84qzB9xQQ1kBa1WFRJcBTm9qwMSjSDWvUaht8qWddS0YyNuDCDOqf0izvkkDxe7Qj9pEF4u/R
4LAosD72qrGD9zHej0jOXH/sAolaSOAYSFur+nFsp4cqXB6EEH0oi/V+21CW+15AfYWTC/edQbiS
YtAJUF0Fva65yE/JoEe23qgBZ3eqjOhgYlQCdT+sK4pn11bJc2cqIRgybXSBu0pdvY+q9nHbmq/5
WToCWRiVM/Dy1tFLRX22vNPiZU5laEKa21p1xHq/zJ99uskyhRTtW9Tpez18nqttMD3W0mdiQVgl
OwqVly8bo/DV2dYWtwp9rfJGHtXB96+KEWwUWJH7QlEFdYxr+0HpEqrlAH1jqXZkaSE9kjiz/JFY
D7cXgYmDnhpc9NHOjZP6GmeyBmVovkSbs4Bo80pn2JNM2amF/q/v37AIJiHoY+5WogUGIqSxg3EV
BZ6XgnTLg6G+zcFpyn/eNui748hYMSRTTFQuTJmGsVYuHDMAT3w3ZjpEgDvdDgIuvSBr2bATwOMh
oToo0w2ubS+garzKMQ3VlO0tJOmPZSPrjjxGL+E88ohxvm88kPtjeg1nNWivvuUOJdTVpgVvQbuB
itDU9b4GmhK9NPx/v3YWFNXXlAMqP/STIqo6Jc0KCMdMxiYPPuXs7fa/vwbj6w0HM8B6BlvWURG6
iQlK98iM5wM6EDVHqUiAyWvk41HJJom6VXvO7YblCZdo698vopUkBbGSpUCLR81dkNPVM8O5bdC6
C78ZZOKuhiQQWEnoXVpbCqqa5QRxlV65EzLTlcp3a3ow5BcZ4wtE63/hBc+j5roN+k15R8nMWte6
EdqswqbtvUjzZ3QSTbkf67ENWR5S8YR3GO4nKxaaslZ6N0yfUsHIxMCHNUD3z67QJmEtnrCITspV
MGWggNINpRRk/NGJTKd5g2ksZ4wd16CxzB29nGzDFOxwSWx5Tl7nRH8ayhekq5w0uEdn7McsVnuI
w6KQ7NQyV5RW/v5lr37M+vcL52lHiIME6x3csu6FBWG+c8MwdlIcgaQzX4u+3A9p7VqL4GbjcZpm
ThhjLAbG9ZDvxuGH2WW6+QD1YDVKygn9fKH5hHdbCBoL9N+lbca7wX2/B0N3BSRPoNOxTPDqUSdA
CQr7WFBD9AbMKprDBMzoV4t4ro3wQ9P7E4QsDU4VidE7hXchuBcw0AnWMgwgXC+uZDWFORpILxUH
+ccCCoLY/XhPnA6KJakdeY0rkwLEVs8j0cg9L/nN6OFEPRAiWKiegt4e/naNrppCpMnj2rMClseG
hHfFeQGso7nhcbCVFwXDg350lz9tUiJ4twMGo0sCn1O24OM4NJC7oVY7xFtDUEpkoeRjdVCIuTO3
qf1avpXb1OPRubDBIG+zygXgiUcTiExK0Ktxh3UWHtGbvbHslX42RzN2YZcbLpUFY8toUA76B42K
t1FmhItuwbTa1XfhTiDRKXNiyNee3tV9wXu+Md6uWMkLOMqJDCurJWmAcfN941QDgcoDMUBY4EMO
inN1YRSHrrHW68BFNNClBFv1q7Nq17u/pn3q92/1m46eRsGbTry733dFbFTsLk2jPFRSoRFirKZ1
b5hr/GnsMeK4K/FCJxUJHzu/eb7nlfIYzezXmNRDqlAVc5QgTGeb9/kGRSf0rs92dLCIp+SkRqOz
6k0+SA5Fr/BfOJtiTTxRxyiqySIekKD+Vb4VhkbUNdq5Abb0YX2mP73gKNsgyfBwsC67csv9nIyQ
d4VHeaoW92JarZ9TPeKdfxqhYJFgrWs79BdkM0+jg8moo2nzRjYZJ/cVLuWyHXSRcqEGbm9XHjTS
fj1ovijy3ZVtH6pnGFLDIBEd4TJJriLJQqm53cl+/zs/KmhVFwgmk+3GHX7G25/Rrt+D/4PzHdd1
+/4d/+JSPmQVipKoyUoR9Jb+RGoDDFUHlGxdyZ7cIiPP9zzWYiYgpqTAGoQyJgp/1/tS6xStkFfH
GYXloBvivitq97ZRCjOsXWBQzjIs6DcuYhwXK2GQdWjdk7Sd7dPDW+AE3uRAW+tO3h7j5986md9H
JyKh50f72FHvrKdn3vzF6iHfVhgFIhMlwZUGlbqJjbEWm4ksY6eUT9X8kEHujrc7GE8bpP1w28OM
K8q09J120cy0DlKtsVGEc5CeXifa1eAYDryjkAkE1SzkbNciKp1JFcpEKtNCRU9nhCGWeAMl23eV
aPc6yoYjaR1Ug4jhLOeex2bKPDpwxcTzGi2LGAWg9mGk1n3dzmKDwanB3FRncC7Zrn4S/FjkGMm0
8QJp/fvFwRGjH0fKJyDV7qDaYG8jBU8YjAkBImkkMkHcotN7IO6zAVO2+F718ByBPCtQNnW8NXk3
FyaMgSI06qa4TNB3iaZAwnqY4XmhcNCLB7neLLE9F5vbu415DCGNhd2MYubayn+9YKmZq21g6Dj6
PiZnxLRL6hsuxIa25iHKyOJ2u4jcjaTcBEdjK3P4Z1m7C+8OdE6LSAmBkewa3JqjaqoNeKRh9udZ
Nzd9Z3nxyKNKYBv5F0eh0sD5IuV1PwFn3sm5Myh2BUZXW/IRIx9G33IXDUoxLqx0I9TtbWt2ZQdC
N5ylXq+adCxBmVlfExgo5NFPjL6IIykt4Tj6sf0Jxic8ug4xtB/mD8NrNtFPZSHKj8YNn8RNZlcf
sWfx5NCYPoUXB+Y2LA3k9lT4TkM1l6MZvyBftuN0bwQYnoSyFzQSb5vKw6FC+JzX5lxGwAlyxYtA
BwgPe+6THLzNM6c8xDri12Tw/zeJCi1xqimJ2QNqFpqjLgXeqFlOifYoWRpeGv0jayqvkjgPKub9
9BKV2jVCVyjL0AB1GaAJjnk8+fcskbrGe7FEP9G2jFzUMrpOtk0Z4lbu7eVlnMJgi8TUlraSj6F3
4XrbNLjzF0kRwJGMBFxEHWl5bRGMDwgiYkw1oaENGTe6oTtH+QnvJmGtOUdk1slivCfZI7eth7WO
SH9hPGw9GESIWV1bUskhmH/7uLXzDBzf1UndBp52FD87d3ArOzrK3Lm+76UDlJ8uEKkvZ8jzqrUI
xC+ycVs+j2erJT3WcNMonG3A+k6XWNSzYlgpJ8oVK67Bg2bYI5KJtz2BEUCvrKEugPLQLl0eAqGy
thqI+YXWKbgcyoy4dQVCRem8mvS+saLWFn39PnJ6N3GEzB2dx9k3Pm/bw7opoPsaYiaYLl6/EhWh
lrzNxKaELqT0ga8ikCUnOIgm0vj6cXnngMnfAzJudZjZAxQaK+iK6BTrdRVqGYZLfeskusse1NQ2
uMahZEoSH5eI23hMd7iAo1yvVipl1PICI5eD4rTJYEumcxuBlWq5sojyuDRQi0WRQSBo1M54r/pg
IUq8xljVcBzQbHWucr8+SSpSHuI/2hMHnWcg5Y1TOEIUqgB6b2Nmw03vfg2eaKPRzBEfy090hv++
Dch4dl1ZSzmmMPUiSACwoKN1jjMXE1iyQpI0IAVP4YyFpCMlCypqGb2O1mr5xbVSmSZEe7HE8He+
bzpUz5EC/Sxjp+PRpTLmSVdaw79IVESUBbleBBlI+jGBsOdO9zX3dD6JFak2Ewn9jOxkIvagIoaq
8e3lZNR2r7EpB12axpA7C9jl/UAkDJkHp9Qf3D+9QXiz5asrUHehKzMpR4UYlZyNUQX91x/FITp1
G+Eo3Lecyy3vq1H+2PU5aA5L2GPhFBslEM+isum0nTMuE2ftGCM869oZqEZDlh2VHMqgzujkWErr
1aDFa+0uRK5KJak7bZvNe+SVb9ZRfooe5n2CJEH6K505wYWVw7r6AZSxUV20jQWebNtEN2rYvNXg
4xbIXH6AEGsVbxk/VPVjae9QOVY09OHJUFjhLQL7q/5dBGpDgo0TyobiugjHZDvf6760N/1pr2/F
z3w7ELQ+eQME+wJP2jUk9gy/sCN/OlnkxdjyeBtZwejig9CUPnXe9OI847csVgfSk3u15DSvfWV1
vvmwgvF5TOeCm0unPnnaxPUSi01rD0hL4AoDldb+LsIdJoyQFVU3sdNvlrPI5WVgpZkxp/sXmPrU
hQAa0XYC8AKSrq2It65oL9iu9Rrj44rw6LlYt8FLPOqzCmJZpE0OvE6C2CAqF01AZAmU9pZ7OwKt
/9CNFaVFFE1hbvvUxDcTZ9uQ7DbYq/FuLZCjOK6pnhJ93MZjsJhg1/5dSbojAa1eSTJAqNn+Ee5Q
avuNEwS7drFx6XVEED6YvDjBs3C9klwcJGUpSEOow8I+2RSV06io+3i5ZksCqfI/YH69bSDrfnhp
H3WdMjUx1bRu9ZSedKIzNb/C7nwbgnllu8SgzkYN0/C9JgEjOYh2/zt4yvbCj4Tod8p/KItefS3q
bGw78Gh1Ehavw4jr9JJLd1AX4VjD8XWDOgMzXe3C/7diXrSNbHlXOLmPPqIOHpFuW68h40Z+VR9u
w35lc757/krxh64hjIJSH0qrwTCrGzDNetR3xl55tZA9bsl5QC5GJaJX2a+InHaG1K64ER3p/T+k
m7C2f38A9RXHOknjIsZXlCQMwh760I1A6pNwlpcZlFEChHQ52i2VL5KdC/dvu9IQFuQC7QnzlXi6
EFB33l5J5pPyiy4B1mDMm+55iKwpE3sThug+6mJ28hlFYIaIz4KTuZk/bkOHA8h6Hl0CUivXJ2YS
RFCgtLUvZvuRvL7LpH2cN+WG18bMdhPMD62fajWO3gE1UnkNOCjs0hUDV3d7NyWiPRF126FiT/RV
ZPMcnD+qh9DtULxKDwoU1ThLzPiI4IkwpZWNVcYwMJVNS9MmyGoZvGg6itcEZVdn0MBAcntZGVcJ
CBWBGQ1kbMhE0Mky1UgxyWKpKBHVjSPofpO+oSV3GXJS9aeo4HxElknoyEJBHtP0a6X4OizXmaov
TYTuNz0Tl0e9q59nfNJ/n+1EC9NfEOrY7ruhKMsMjYNjDEIcVd51uornir751ytniUgZr93Ma5sx
dVrXSSAlxRDhlEayz6sHAzKaqVWRoihPdWOZD4Fa109xVmscYMbZhoY23IPQ2IDuBto5uyEKelPI
MXApbkMIZVnnBjfA5FinP9rOTtP723YybvdXcFSkVkOYb6iAazAG3IOAUqjcBGMSKSRO8CVvgzEc
xAIDHPrBwKWHphxq42F6perztcK31NshT8GaxOuAYRw8VwiUOUaWaVWEaTG7qSQiFandJg9qfoQO
OsfXWet2aQrl69GIyJImANLF+xaSeUVYuUu9l8qcdGCXub1uPKson6/0Zp5K0NXZ/SLUpzxKJ7eH
TPZ9tVj3oNKVObatn4E6RrHB1g5ssESvh8z1Pp7zXq2gWA0iCuu+yLeQ+eTm0FnLh+QrooSKwPSN
E3mo0ymfZUw8tuU51sjYb0bMrsyPQ8G5EzAY59Azc4FErd0URBK0E4A0+xDe+rN43f7XgrqF4WoP
6mN4rnwVIzP+7Q+2/qP0Cl6CUisYyAHm4FKAmskmR3gSzyBVVntnjh4i3tQba1P9xUIO7vprmf2Q
FFEJrG56jMedySsls97E6BFfD0o0p0LxhkqUh4WxgJdEwa49laYtuvlx9Cfc5TQ8KHA2YqoTSjO4
49ec+gDLDS9x5WvD5jCakDMFbgw1H9F4TYLMEQUOCCtds7I6QCzUQPkOFAHXKGMX1QvyY4gYoRNM
TtbmTqiTVnyRu7cOg5TToajuF+vPbQdh2/YPKv1Gy5d0gDg0bDPLzyrTXuUG+uVt8fa/oVBfDrOx
EGYdYRuem35a4RKelTvFFDjxguXtoLBce9LRkY7BnOslDFZCx1CFMYb4p8w2Y/6wYPJyaCCFiYX8
ddsm5oa+RKNCvBypUpfGQMMkif5j7lNtnxqZ0KE9N1hscI8q7oStd+6kULO1oi0PxtTNW8wKta4I
wj57yoZ2GyW57owNhN26tPq8/RNZlVJ06IP7CeMlIviEqXWPS6WYcx0MA0squ0P32uPx3Ueyk4AN
Yqw/wElF6qG3pwqjX+Jw7JRZJWONjFf/vpjnDOKcgqTuUDU6aWLgVFbDOU+Ya3j5A6mthWlqAyUx
/ED9OHnJefTDTYYXmgqtkY36mG+LXYSo5aMZ+PbKsGLVJS71QBsjA2PeCWoCZfraqcf8PyRErxZ+
xb94GZVqoqaqilgoI2Qo6BnsBseIdklyDgboc3GqpqxNfGkN5fdFNQiJjAElu4bSWbPmzV806+X2
irGO/ksMytv13lzGusKKCZmXpE8K8jepI/Moz1npB0w4gHsKM20WJkuoDxNWYz7lX1QO8ssYGnZT
bxupIyUyipoP2RkV7QQ1L+nBsu0SlPparaXUZqCtRBzDc5Y+aRley0ed9yphnl84t1YaK0yno+H9
2ilU9LLE8yIhwjvYeItzav3YcPG13OoYuCZyfiNRH3hlS5ZzgNrRQEEMs3ro8rpGjY1+yGUTzjFW
qRvXqMC10FMu9Lvb/sGKvZcw1E42czMQ0xr+EXX+UjrY02RYFtCBQJwFZCAqb9iY7SkXdlGeIjR6
O4pfDjlD9SbF5Bym0/BSOuRKAu1o0bAzJTqV4P226oFzreKtKeUwchQooSJiTQPxPu7f095vJs60
MetiermelLMIslEuIpRn7HjKHgZTJmCO9FujeWqiwUUnEefzsXKn1iUetb/RINCZAfikbOXRUXeZ
Z7wplhM8tt5iz1vUF72WR8/BisEGJAvRzA2aqW+jwCiMaXEbAFHPhN9zMv4qMtW57ZSspL51iUFZ
VS6SmFoCvFL02wfTHt1hL6GAURB1ExwGuwfTsrhHJ9TDbVymfyh4rkOrSEVfGbXnxjAY8lHBfSeu
zdc4yDdSqR/NSOOZt/o4fb3H+/UfHGrTSVpp1k0GnCiPn9v6GeJLWx2sgK08g3YRzCOCLw/9YxtD
zmRsSdXFtjlnz//eWMwirLObuLyiD+k6wChxpnYj1HIgwHse07vMeBJFznoyv+Mlxhp9Ls5TCP1O
7VAAw5DtaY+h6gfBjl19OyZkue+3wy73Mn96lz4Dzr5gfUkM3cFNMZ0qY9r7GngwM/AP5rjkaUvr
BUMak7KtSB4EnGzSl+rR9adEv7GO9hy8AeR19PgaaIYUzKxPI4SfHnXQkUsfwilA2LTDuwgyV6Mj
OZgG8MWtCWLimahv6LXemR/iR/RiejHHrxgTJuuPMUE6AO68dSr3+sd0sRHqSwSlJNHXvBLv1S1U
xkHR60l3GBVOSOiqTntQfoPFJSOFn/j6M+88+b7w1z9hjR4XXxzzenMTa1Al6ZOdJbsyWhh5j+Pv
xz4gMCKKKcdV4Iv+tnmrSrVYrlZWn33zx1IHUFM+6sOf2/vjeyS/hqF8N0VTQyTWgMnAJz38EsEZ
VR5LeSKzyKMzZuyTFQtvZDwhoQhIj2+mSzotUQCscIIAcf+5qPq+k3+iCGLr4POX9NHGBEFJpPR3
p8eOMQ9HS2udpUErf2KC+uQ8henTbfsZJ/X1j6KCsNpiuwxgurTxDHX7tHUFtNLP2zl2FP1tqTem
eKf0HNDVPb5tJzB6oj1ZxmLQ20lsrLkE1x4eY6Z4n+b6I18t+/uNB2ZdQFBmKVEqTHMN1Q+5UNwm
AW2wL6aOUIXbWdhFRU9uLyNzQ1zAUZGo7a1OiFrAKbFIRsxlRllLFrXmwDC99QKG8tZRr6SpD7Bw
eiptwtYrE9SnlHVCElNC2/9gEuhGEGXAzmnR7WHhOETJUMExVv5ordaJ2rmgIbgNwnQ/KD6KIJHG
WSzSVJY65Oy6KYdFjfQnQqsWcr14vcSBLWhgRwRxrE5keXMblOV+FlpKMWuMsgropK+jl7FMem1q
+FgVuMW7RrnLxoZzMrGi1yUEdfYLNdho6hhmCdBpEDAsliD3C6mg6vm2KSyHuMShzoK4TrGqFXAK
I8Xb4YTsxYK5hqh0Ox6PHw9qXdWLmF/LpZS2KqBSGQT/JqkaGf3ydtMdsvjjtlUMNQwo4F18oXW7
XWA1RarPuQg5TmHTz6STiXkETZhr2fIJg7F27mQg/Zfcxd+Zp+jhObGfQ4d3f2NFkMvfQEUQ9LSM
vditngm54Lxwx6X0RjR9aNJeCB1B+LxtMyuCXMJREaQGe8pcmoDDJNmTIEObNsHIal0hKXQbiOma
aw8NWj+xxDR1kYQUkiL0fWertbcoh0o9muHPhectzNW7QKEilWXFWY6pXsij5f5oDhtB0Egc7Kc2
dyvzHPbebaMYvXzwmAs8KkFb1HUFQkFYVc7E/GOEJH9THLDhvWo5CQdShbbwgj6TjXxXex2G8MLH
2z+A+fnA548+7pVvhz7SBkUTpmiGvUICoaIwtmPV1nkUtczAdQFCuWQ465HwtagB+iFF+TXueQeM
tAYm+mhGiz8yEijAyRLdjb6k4HuZAqxjIZzq8lyE703oG9NHrH42w0lPdnp1DAU/FZ/+w/pd4FLR
JQAPSBqtO75dQkeCcrlm4EbEY09fveCWdVRcEZohH5YAKHVxp5a/1fkgI3uJ0nBYFQTz526p/2sG
G/jlhV3UJ5vKqgbX/uoX7c5K3uPhGLbvGu+sZuzpta0aJCfogceNmToGBqRaFmjT4kSDWnJiKF6G
YmNqngYp5twKGHkyQFxAUR8qTDN5NAo8hSZ0rT5KA1k28RGC4Ef13DQk34LKZW+9S5zOJ0Y4QR0V
2WZkHVGm++pEuTgQKmg/KOEI/emuOprBRCD/ClpAokolqhZuX3LyO4zdfAVHGdkpY2aMKeAq+ZAL
D1KykYSH2w7P6B9fdc7+mkT54qRXo1mLwGi0hxGaUw2YpI595gxFYQexKw1/OtVrzL1o3jfDXivO
bXxqQ6dHYIs4q8t6UuK3fFHiYzDEoNsJpFbUhGWETnTlhHfKqceXLX+q9kN8GA7dJnrovVwgwSY9
FHc62UXPLU98inG5uPoB1DYpAgH1rRQ/YAq8YPKqyIms98G6qyKeiDPXVuqgbWoxzmINUEro1MlG
BG0rUT8j73d6+Ei85LWUnHgbnkdSHCB/+FT5P3mtRTxjqbPRNMvJqC18+T53RtVRwQXX5G4c/lCS
l9tOxkOiTsXMKOeu0GEr+JyGYF9nuzl7aOfHIOYdHOuOoCLr5QekW4BVcF2pSQOkRj406o8u5Vyo
GRVYTGaq6NgDpYa5knlcXwlbtZIDddVQn6eTFpwwSDRlXq14S7GfJwfGKWFkL6rGuS198clRhmFy
H5sCDMUYxaYfC1HYtlU2oeYFeninQXybJpA++gmEeuXRzcCSm6RQjdc3ebUPh6MQ7WskD7S9rtyN
2ps+3qPVj8gzaMpDPw2cpBzcpSWjuE8XbywdY8HLRyGzuk3MYN8H0Do0QZkJ8c2uEOx2ehmiCsNt
P+Xez3LdNvKZVOl+bk5GJ3pTZFt4MIUyiXkRkOE5oMZFZxMYmVQQiFEnChIy6J9dNNwDEAHRhlxa
xzS1oT1ba41z20kZsf0Kigq25aguXSavUPEh1p02AlchhKUExwwdveJEdiYYRkJRxMJ/GM28dqNw
GUG0qgAsGywy5YsnCjrppDdhPJT9XVJ13m3jGCfzCvQPHhXY+nYGqZwEvFR4ETEppMhPYat7S+/e
xuHZRUU1CYQ+VauvdmkBydvcM+WPUvMV6EdXhrk1F14PFQMQlLHQREdHBPYHnYUU5MgMIJjTgybc
FcNqGy8/5u4oFPUpltx/P7ePJISMsUUkYFGQoI//vDBA+BdavS1rgT1XzzNq+JHujQXHOxjn/hUO
5YqVpERqC25Mu7BOU3rMpKd44IRkRqC8gqAcUFkUK0ZFs7e7QLVlZbR1lXNFYxoBGlckGBGu0Gpx
7eLyouhhEWGx1Kh/7YrFGarooUg4dwamHRcoq39c3MgGyRT0WAQKWBOJgvZi8J3fdmmeHVTET4TI
AvU8EOr8d1W7yoxcF9Kk/xMIPa6uaqUSYoOgzQKCdp22HU0VkZfTAsBZK7riZOboDFVLWCL22ika
ZAdDks5tO1jJZcxx/vPVv6g+Lr7HKo3YaSDyAW/Bcoz1gzanYDgHG+GsOFVcHPIOxYBoxGNcBEOh
4dYSxCYi6HwOBdFG0Q/Gxy7l1QnWT0Qdnlc/ijpFCjSddZaA1c37Z7N8rOe7MNxn7X4Ij1LqDv39
7UVgBNsruPU7XKxBEohDkcirT8ajP8QWEeLXTPaDlDOOxPue1B7uB8tsK2vdw2ly7pt6nxdPty3h
IVDHRlmHljmJQBjVt6Dw5U7i+D0r8Xq1VlSU0ONswaQR1irTxCczSRKCHhJQWVvzeRoE10pNb4pL
0rUPVpj+r+BU8IjCBXMZY4ANIT7lAfQLsMn7U76cW303JRYob/aFIHNQmc6IrBeOftQcvlUd2sYE
M74QDXaOiBUUbqwm6KeyjQmkoD/1B7H7ffsbsrxRgUI8lEjAt4GxhWtvNCe1rSYLeL01/MkbqN0j
F9ZLhSMq3AWVGRvtEota0LEDsUSdxphzPqA1sYEm6qH6aRyDx2f5ofkoee2QPNOo0GwGapZIUJi0
hw/xLn4xHtO7+XdtkWpvoLbtOtr2RbvnTn+sPap0NLkwkmaYrgw5C/+PtOtqblxnsr+IVSDB+Mqk
LAc5v7Bsz5gZzPHX7+HstzsSxBXr3p3HcZWaDTQajQ7nVAmk4nXqdD+YT1AO8gbQKYGZL0GwLWio
cDUCXcwzwnrIQqHTZsCVH5kVR4/6EjLk3CV3rtO0sWcuK1AiTCNFkJNSdAck8i7oQqsblhJES2I4
R9yIQUnTehKjEEvvthGya0tZ+5lxIIAI/DV4hXO/gz5oQzMJEYAuqK/Kt+iJ7UXwxmZv8ilSzXDB
Dc/eeecCOT8MyCDSxtMmVezF/9RM9aMGuJvghCtwoyum8DvfSU/oMDUekpfbZ3tpPSfzOds2+M2k
DEtIpvS7018kWpkFeb4tY1E9zoG0QywKZLIN9UDRc/khmvUu3CrMbjqolL2N2/4+tpUc/O/60nN7
waEonEPBra2CexeyURdHW5p4J6MQb6pAM/Cdd4K2Am0hRprpcVKBly8pE7jxHwSwyyX1hjQ08lrE
QHMe4m1/lybbOHISagNjwQ6j01AcmLdumlUx2EJxjOLVwnJPR/rSvUwfgDEAzBugMM2/aMZ+9I2E
yZgL7EozbtHqmivWQEzsLYDIIkxZB6ozek6aOwuSZ7iQLkVzJyfTfT1EwwAwUNUd+irrMgVM0zru
NmF8EIy7NNuXxVtGV6X2YihmK4WmkDmU/BbFTxVvFMUkffxgTOA4PnFo7YTdQS+89djGlgb2VepK
wlualbaRR2YFPMm6/OgDYtX1nQ/AajlfUwm0lv6mlTF1ifRFta9G0IPoHzowYIVatvrBFaV1BKzY
dKMU20xgTtFtmLDyoo3KRrNGF62+UodV2Z7i/uDROwW8KX7k2yn75Yc7H9x9KqKKFM2H430S3THJ
ViUXXZ05sBbYXZRuosElNeJV9pJifsBbR9paN16y/AF8fBZlu2R4SMD3JMY2+JK04qTXbhpTEJft
FXUb+Q9qtheAEqa9Gij4j/u43GU0wTjWRsse03jFqk+ve0LdhBknrV1nqqkNq5jeMZwf0gKFK/yu
ZPRH3nWj22qSEwJsP30j1XumhRZKIiaColg9BLoli88sOgnZJx0q2wACAAKWWvWxXEDRK+RtJdhG
+C1liiX772Q4ptGdkAO9GIUUqcWkh+7C/Kwoe/YKIFG7Y/1Tgw7D2BPvDmmstnrW46+u7Myg2LcA
WK7ZDlDszOituHV92alItRGaYl/74DiX7hLamSTTV3r8hm4hNw2d1FiqO81U1wAoh9ZYjAgSlIV4
9JZU8b1SCZqpGccSN9qmdGtg04Rmsq8w62ySe3rQnksHFnbCCOSwELjNicegrigDfwl98mj4unQN
RaKAOlaC+Gif2JLVWbHF7kqAS5qvJ3Xv22z7jcLRa+UsDZfMDIEiRX8mmTuYajaoWolL7U97kOdI
28IcX/3CTBG6Wo+aox1yp9oP62Cj2bkdrYTeJLZvL90Ek7flXNPFZ0zX0dl1E7RVVvsdPkOa8F4g
2rPVFZxxB7CLZ2bihrO1fWy+Gb9ue6brKOhSfe6aa/NYH4iGelnv20H6kUtOledmQ5f0m77/ln7c
TUfitCs0BfWr1EyPskV3gRtDz8JuV7Xj7ap1Yy2llGYKWZe6cTdcGoAzoNaxpulLYQYb5hYyUDOQ
f7Q/68MRrIhWtxA2L2nJRc0JLQFAP5mxZmypsvL6IxXWtzds7hY9sxQMp3KWAgxvNS4hI1L9L6Ks
R8I2eVSZVfeJipNtJP1n3Ukm4OpjE2wh1gDm1i5sH+J46YX5B87w/95UFO0uP8UwEik3ppI8gsEH
8LWDxW4T2fHRs7/iVW+Pj7jVTJRZzMrVTdBPurXV2VslMk+31+TKiEGfJEtomfwDqKzynf2dEAwJ
kTyEUUPpShhXLeBcK+2wOB9xtb8Q9AfbGNMRcOF8btlIxiRXwdCCxBswD1Vm5oJDJfe2Ntc7zEnh
zqTU0jHp0TRslaGpY3oK8ZmZRSu29k7ZhlqsNzMUr5YwlJd0404ow+iH5hdRZwnZQx095YrbidZt
zaafuLAXTjHuQCJjKVSkgWJCRMgmiYv0VRLAeOmAST47aE2U/AggTVvIY85ZB0DogeejqgCd5R96
MahdxXZMOpQDVwSIggSjLeVOom+3lbsepvqj3V853ENvlCUwnqCR3jIQ19li76orfyu9C4bl7/UT
e8x3yiHeKFalLd2e0+14ta6AuUKvJYjtQEt1eQ59bTQ6I4yBBL3BqdtoxHzF+IdDV9UmchClLQEX
X78DJ1XPBHIb2fhFE5YNBKqHeh8iM7wyLOVB++iAsh1s9eNiOuIqMcAJ5ByroAys0wIILBTAA4HV
EZA5ZolIzWVWtQTJcF24v5T2J7N2dhk3LMnagUBab4t3+qr9zhKzAoypNb3PxpV6VyEwCqz6E9Y0
rJfurdmDiLcAKEbIhD0w/f1M+iBmGZPGtENjFVpa23U3ZbEUdcloZo8F+JXBTYxOc8A0XIpRa13L
DSwrgq3mp1kRS3WEfbHNv7x7zQFD3HhM73237hZ8wLztYCwDpYsp1OMvDQyyNb6qQy4KS9/yAxrr
Xc9OvqQnDG1axV3ztXAsp2N3dTjO5E1/P1tORZCSOggyoPFK6GSpaxP9p1a4qjB70gGVCK+/hZW9
7j+YzOdM4nRczyRqjZeoqQAN9Q8fzF3IU7vMFVqAB4JXDKwNdwMQrYRNBCyrH/CEfORbYb/EZzCF
rVdaYxYXoKMGVprvASyTvNIzOjmjZC+LP/oSPc28kmcCOBeAzrIu9Wv48rpX0eWdmYUcWRHRH8Hv
Co+TG+h3QSm/TMxokJGCDkyvR5G7C9Z+HoHpUDFBBws6luKuA41zrFNT7MqTroAuOhfCpQfGdZg/
7cnZ53IOpI2BC06k6XZTN+pH9zmameoGp3z9mAOsVP9O3bGzoy3d9pao2r012Kd/3AFz+QkGF7hR
Qe7LRMGKAS+4IB9C86CHIO96BYXeggXObv4E5jhlOfCY44521CpFGFXwXyNqXWzMj31PVgvHatZ9
YOwIPNLixMDFGXnPNDxPJ48MMCwFaIDH5ugqO5oCRr42/SdlC6IH9Ei6pXtb8JJc7r0WeWVMwxpy
jVDayPm4R5Xa8rPBCZbwzOZX8a+GnB9uo0EZax+SdOM1DF/k0LmtyXRC+COKLhe0vKB5AEErFz1r
VR74nV/AJH1lVSHp4d2DfaljK5Elx3Sp3WNOm3NpnBtM1XwMqgTSBuO18d2sXup5WhLAGYSqhUov
TgJU/SSLv8DPenu5JqO9Wq4JIh6vHzTq8LTvojRQqrZlZ7XaV6XYWb2qQhfTLIa/dEPNavJXks4d
1KwHwLIWQ1JISQtWxAAZ5zg6pP4v34tdX6JoLk1qm7XGaxcyYEKx+oW0mGZQ9OzoJdWCxV937MJx
AAMItD8ToSraui/vk8GXC9oyfE/8AzAbw67RVFQBdPaIJiUkRGqy8IqdO2KA3cQ8IXDV0UHDuQ85
pLIeFFVn+R6gSrR9TlNM1zhZZd/e0cnnXuzoZI9n45OcXrKWimFHpuG+AR2JXoCO6sqJEnkvqP4W
kOuOgt65DIOTt8VexVec2Gn7z67nNpaUHisKbKOSmoDBM3MR3Jvq5raUJeU470FD5HNaA1LKxNKh
Rv8M7ndKwRr4mcQ7D9xft+VdbRqn1fT3M61IpsZFoE3yZCdA8ihAh8srWQIImJWiyOjUoQAYx3v7
UgpLApIOE64So3vSrxTf7poDFd9u6zKTuYFlnInhtmgYMTeYTmLkw/imNSb9AsKdcAy39au6qR/y
R9U3xd9L+CUzHYgQCzaPiXlmKudyhh/6WgWyMqxhmL2UMnrutuWPptqadNcCiD6x+/ZzWOqBuXJr
076dyeTiKL+uqDbkkIkHYxz99EpjdsOrER3rYGk88erCgSiQU2AqDxUY8P5x6mVBrQF3FOPKin4o
2aEJDqV8V+cvdHwA6+3tLZwzlHNZnFqNJIxDk0GWnAQmqiq5Z8tZbgrdwjFb0mk6hmdmH4pymKnB
NILdoLe/180i+xWi7oC2FFOFbwZwxsK1vaAZX6MeO78pSn9axfwu839r7XM4Rqax1O4zZxfw9gSc
o1RSrvBwS5aQTtBAiqBMc1/JUe22I64Yr95J+er2Xs05xHNR3F71ctJn4OyCQ4wwG/tJtI3i//7/
ieC2iWVgNAb8ElAwxN6SgB+ZfxfAjrotZHZn/i4ZD6ZkVHKceuJkc2EjOxFhJeZMEJuG4F+4Ew1v
iYln1vYQJwBpDg31wN66tD21znWwpk6T9730MkaRb41qb5fdsCMJQ4mNviKLuBCczOo4sZ0DtuEP
6OelTEMORL/swFYxFfvi6SLBIyuwE/n0L9YSMCkqBX462qM53fxMLBEgaKVlsA6ZOisaMssQfCsf
Foxv+iE+CIA3x1gLWHUnJtJLhcBPE1XViEUs2s8qBxktNWm26tE7VtqUOWK/IG/2XJ3Jmxb4zGGk
OfM7qYc8aVyDqIlKtl+/a+KB5QtzQTM1LbjbCYUQ6HngF+FBzEsp7ODZsYTdwTh2zBJf43WOUZpy
mzwDjlkwfQwheI7322jW8dcSBO3sZXYunjvVtAoqYkziWzc7NgkYxE32BTThVWhX6yD7x3aJYFEU
MUcM1mINAyaXyyqlgpjUeHRamQiYFKerD95oD9Lmn1olpFAR+aoJPVLTuSdTKseKNIzgmMBYR6/s
wW9d9rawhLV0nSxAdCMDVhfIC0SV0Px8qczQiWOftijWD+CBDFETFMwK6Ov0KG0NF2D02aqigBGO
UFXaahuQpVUWKNOWSpPXloqvAO6oQQChAv5LfkllI0rFBr+dlHYw2gIe2bkbZPd5uWCp0w9dHsFL
QdyR6HQ/AKkU1O3ptw+iPWBlVV+3N24GX+NSxqTs2bFTW6LXQgxlyEO9BzLsRnfpqsWyhla9blx/
FVi5gxo+YHYFO3KUDVnpjnxYQoaZiSxRI5eQeiQTViLQFy+/Qx5GryO9Xln+S/mtOiLgPO6Qp0cn
keawdfSqHMTtEqvSdcoT9nQulDuKoWL0oTQJrb8HDGBpyEOW+xA4w5UrfJTHYX17sef281wcZ76i
HpNAaCEuGvaV+KNO+euF8G5pHfkoqMklqahGyHjJN/pBM9MHwRRRr9+/GtvwVB/Ew8P/Syk+W9Ib
TVxLk0Bp2ETKhpKVsBTZXV9FF9ukSJe2MaSZ5nkJRGgn+orw0UYH3dNyH5R0Vcy4NAd+8qbHJGfU
DNP+bEpggezRwyO6iSs/4Sw42WZwQR6sO2iuAT+JF7pLLIzSddxyqSf3uvJV35OryRw7jHEEe/lY
u9E7xtO29a5/bNcT1LWGs0g24eb4099Ld5I9OuGXB0NdqiQtrgXn5NCCGVGvxrf4L40Dos995KJ3
l7mGE++jr+otfxFW0fEUHDorWi29vWb67y5XgvN8hjIoSjztxLBVHW+lJ6axGxxxLZq/94Ak+I7f
hQd9bSwcnml9eX+r/cH1ASikBPyNSzvLhQLQMyJK81pIVkkNEhw/W8AzmnMB5yI4j+PTiPTjABGd
0K7z3F+HOC1FszRNM3dF4XICfA/IKCeeqUtNNJrUdVYjGs065TMOUuRTUq0/gK3usUPHsssUaeEi
mTujmoza2ASajrE1zrfJg6cDOnJ674GFJvGPo6Gu2tYJxk0QUHS9mekSMvZ1xI3b969Efn7EKxQy
NO30Ospe/Kxw0DP50TJvP6ptsBBEzR1MpD2IMbVAITHMGYbU6HHoTQ8KNEntYr9+VFMgXgmF+tR3
3mNDWjtTh+fbfnX2DJwL5UylIkVRpgRxIgiw79u8s9VU/9aj0TK0j0HTLEAdoIsPRyMbBLTgVUfN
ICuiPZPEs4HZtGWK5uax/3j7s2YN+GwpuH0uQPTmeSm+SqxH12vKY9/lVhYUC9rPrjhCLFSGKF5U
fIwu62HT6D3OSdp/qLVsyhjjJBHAvO/Hfl1pgnlbq9nzAm5QYOMqeBnwtc+alCOJdGiVpO81Za4u
Fg/p+MNausuVJT8/q9uZMO46KwzV1zCWBJREQHLoLF7H1YYYlhrsqnoj6sGCV5vdsTNxnC8ofeCF
lSWWcvQ8ACR1ToRG9D5cAmpe0oq7vBpBJULr4Yz0mM8V6GcQ2gL5FKPXVt9pS5Ats2f/TKdJ57Oo
te2N0giB+mhlqNEhhrOL+pffs02ChunblrEkibuJKoGVIZmewSr7yWLAuktAq3hii5Q587s08dNi
3tIwZG6XJIAVa5Fo4LlNZRNQsMe6x3RFFa9vqzN7xcGB/Y8YbpcKnDbAe+BiyOuY2AAzEddD51Pn
tpR5W/grhdseFsqk0hsoo1Z7nWgu1d7abpPXK1WwCv39trD5HUK7BNoyVERw3NtT6dloeALsu9YF
S2jwSFIrkxaaGbAlJt9ZvTAzrE/A0dNL99LsCrUXqadi9aQwMkv1kRavWg/6xuwxZqIlLk1Iznkl
5GoBOzThZal87y/YVwHpHeDtzkrFjMtjCdwNdGUP7VspL0wdzC0iuIkp2j4Asgg03kvNmIy4N2J4
wGe+qKzb0kdwKUXhiuXKfeJH9dPtPZszwwmNXFOAm0LAB34pbqIIkdParyxaRk4q+cfB793bImYW
D4BAUEbCKL18lafNFL/UxwikoYbwAOyXCH0MWm6ryDzrSwXjmZQOxkYBCYnahAisTz5XVma4yTL0
elpBhHGF8dvIBVtsQWYYDm6IDLRGM9Ek3YD6xfjIlCW+IWRasF5c5CqCpEE1ZOQkVIUHM44yPR0A
4gFaPCS30MgZBe+aP8SOWHdkNBMpjp8A9NE5hPrZRghp+l1numq11MtOba4HT16NIMIfAGIWM6F2
9ShUkMjRhX1Hy/bY1GIHynYlg0XkNC6+ez2t3uKkp5ZSifkb2tb1ALA0uWB5gNj4IsCceqwKXTuW
ieFZaZEGazCC9b/DRk3psffkYONrU5yWjET9AcYuapg0CaRNPvagqPbHZDOSQEvt2ogV8KPFQbRX
ctQTTMBgK8REw7I02EOPHnFQDsisM2M1M0BwqkpybnpjKgdOJOYUHa5Eq/CM6AIgRhC1dfCSbH9a
EPhVZqBFARo9osaglteNbDOItN9FopDuqyTtnvR4zF8qoXiWKL2HqHbdZ0wDaRoZRwxyaEYGjnkJ
nL6lJ1E3bLvko9Fq3RrFPHlsUB8FTqAhgs5cQu8M64F1CzaBsMwdWY07jLelRF3JSkIdNSLRRkyY
5CQicnQq7bUtDo3gsLbExEHZFlulbfXNYEhSi5pDHzh1KzT1d+w1or+V0f0KarU017cl0Cszp5BL
jW67oJfQ0oIlR0PeCFi/hpECFMRlnJtAtM9PchlGCF5jXNReoL6keQnAN8Ew3L71wA9QaCqo4TCU
/9EPEWp9TYKWfFs2/B70WZEXucDtiHLgpLX+qRmrWj8lSd8A7URh0itgitJ1Lve5aKljGqNlVRx+
Ec0HiUgp5rmTCnH7PBjYM1tknpqtxkKGTAmzDq+yEBf6VvYL4wmRd7oe6qaSAK1QePQwoufFMIHT
CBp1Jjb1vpdyjW2BlyzL9oD/d1hBwAebGUAuNymrh9bMmKGNZhPmyPDQLmvdhjH5JUz92LOqhLGt
kBKyLrBcbo1Y+xd6tGQ8mGJJAzKV7z0pLRXttif1oaF17wIjX9pWASvWnlAbewAWhRKk+nFka6T2
13XSRY+l7o0bEOGiWDn2gGXIvDpcyZhzMkt0Zg+mryidb+eJ1m7aMhYwEB72og18OPGHhq2PWaE2
RAzVShh/Uf3e21NBSE5Ey7rfxtiEzmCM8cPQZfUamC3i70Do887sI33cxSzy7NRX6ENRiUADTpEB
Nym0dZWijcFHJvjlh5+iS8fU0tx/l6IIVaw8zPXu3mMs3YL3SkBli9TJg9xVxqmWCv8+pWx474Zq
0FwSU2M1dpLH1qMmVHvwt2i45ZXQd1LMsT+0OajJ7E4XEnFfkyR/VEAkvpMENfrJFESIZjcaKADK
ctU5us+A66fGeosZ+I4lmPUq6q06aoOtpGnkxOiqHRaCk+t+YABP4x+ejgZSjYRwoVZnaKmiVyDw
HXAibGHMrL5PrUEzbOAcO7jan5Xit5yAMCCA32zMePs1+JnNsoNC+q/bt9R1Dwn3MVxAVhGSV0D2
wsWbAAypfUpZakfaR99TwGz5P1nxXfjKPvAQc6JFMgREy8IHzF0d56vBxWqJKCQ666fUfRdtI9bY
TcFsDEuAWEs2BU9cy0AfVZPATlHI1anx+q/kT3kKtEnrVOEiD0EoIvBt4OpSy684kO2gClzKqo8m
ec1I35llC0RNNfPtJA9MI+8XIpGZwAd9clOpX5kef3wyH4wztAdbGcTXBdCNmi8clW3Ltgy16gVN
Z9KLF6KmTzl7tGRCM2p1A1o7IS/s0HBIVDjIbJolsYb2RQ1XfbBtlhBXZ0JWEY2GeEJLVMVoJbe8
MUlkD4U8xJC4AZWxe8HM/HociW4aTAMNePwoDJ+3FZ2LvEAh/WeiE8/3a9wmQRiTBiLDCgPVQOL1
pcAShI2XWHW0ui1rJpAU0fWErDoAEzVMQF+uacuCSs4xDWgF9BtzWqZW27cFzNnHuYBpfc82DW5Q
KjIdApq6CIG6KqdH1nlvSQRuY5UlxYK46bTxgRxGBUCGgUAS1Tpuu8DVgMsbmOoWa09l9xJEr766
gLQzu2R/RfB4YcEgDLnQQURPe1vtK7taAhBfUIKP7pk3yp0qQUJTfgGAtNGe/0V1mqIVWUF8P/ku
8U/y7GxbKEgSBgxO4QERBqDuaHDLF+gGFMU3JuX7NqgfRjBi5kW31Mswd55AUoJKJ9DQJFnnNiim
yQDIRwl0yJVoeukXSQHNvBWC0amSp36p42/2esA9BRj26SWj8sdXSPtBkGqU59QPZteSmdyVr+IR
8dMm+1WArfWfdhjiNsKcqYE2TuCP4URdWjtriqai09UYi09F5iTjl6DtEBf98zOFaS1AQBvwD0hs
XEppArxqCYV9ROyuwiAcUCULihDin7feUbCi/ZXDnV0lN+oujAm0AWEoybR1NSbAGhushJGFUu3c
oVIn3HMFrf3IWHJm0Qtlp0QBzALhxj7Rx/0QL3nyuVOlTqDg4Av982q+XLWhJTJCBZiC0ABkt1WZ
Zhc94LqZhKL77Q36817k3dA0SYcHuqzJwCrmZBlSISiYZgYDa/+GJ4+aOrsaTLOyNe5yN7TUk+di
BPcZlXeQr5vllv3zOol4/gHcenaYqE8SbfoAoLmH/Zax3/G44GvnMuxnQiR+YhM88hRMZBAirDGd
XziH1Km/KstbJa66yb69p+q+ey0/luYN5srOkKvAfeGljgo+Z/+KJjclE1DdqkrzY1xrqRl+BKLl
b04FMaU1iDcXm06mn7ze0L8iuQ2l/giQUQ+qEqvdAMC+sdX7tjYNMC0L7+pafoy20lG4J+ul2u1s
tK2i3wYJTAy8GHwpSlLyIaC1B3CJVb+XnpEni0DY4a3RUbCSTLRqhKdy1e1eblvw7Hk8kzr9/ex+
GMSkAc6ngK0FUAeARj1pAQFlMsDrBf2rFhc2j3qLV7EPAeWeBWa7i37YS+iCgFb8dVuT2SvgfAG5
sJExtYpDGQuYAhvjWL+xfegIaKl0lZWBYY749ba8WTdztnKccfqBH7b1AHE+2vTQ8m/KRWcm3dNt
KdeztLhpzrXiDBLv41wTW4ip7fQIFA2rcN4AK0Q23om4n9U6XFBrBnXrUiDnUWQVaDWtBoH0G628
6WEkltSZzVv15I82XVJvLtZHFhXvCuAAquiNurQ/gNuJkVbAPMA6VL9VK4yb/tYO+p2yVZbsYy5C
Ba8jVnMK8PGIuRRVRVVhjBj5spBTe6Sn1kaPY72P3vRN8CjLTrPT3fozWhkLd8TswT6Xy9llyFQa
+yiGYlowdoIXZoe9iaRC/4jObMWSjvJHJJhkFRyWBqJnbQc0kRi+QOYNoDGciaphWARZrCK+jEix
rliMjLxSDwCnCSJhg5FCqD8WqHblVEnhV3U5Oo0FqZ6zThNtLxX7dUZHdsjLnGTObcOWZ/zC+bdx
dl2PeskwWQS/wFqwHPabTOjc2yJmTRlpXsyh4mU39TJe7jigq0Pa6RrimlFG9o+exOK9k4J1nLZW
ztBXANTGnDy0SrCQrZhX7n8F85NyMHe9CgcsvBeJLuZ+XSYmqwXlZs35r3IGVxoIVOT8hgTKddt8
L/6qkH7BNUme9cD0f++Fw/iZ/GA2dKkCPOfPz9bU4Iqy9ZgFYq4qFdDGyEudS2vfq1ajhu43DfzD
ceFbeqHeV7n8flvfOXd7LpdzFECmQM8PwZKmwn2RfBXCVltiKpldUeA7IZzDTCC9CuqLodc1DysK
FnEN+UvlTkUnOXm7rcisbZxJ4Qy/CQU5zoZp38Jfer5plprhZ6MmVC4JHicTHi0fYgMJriOhj6iJ
3kEJqyhM7UjuC1v9Llxj06z7pfLbrEZ4YiKuR/4ES3d5zEaVIQzPcGO00gtAimOycI5ntx6g2pi0
ksBvxpd8S0wRaL0EhZoyQ9sxwJ+Kh3YkCwXseSmaRnQDbzqk0i616LoAnrCDFkP1mHVOMdyX8cKr
cVYEql54l0xDzbyB+aJet3WHy64Y/rzFj6CQNaOuer5tYbN2fCaGszB9TPG70w1eRBtFjsE2t5bV
F5IuPD2WxHALZiQEqfnpPh0GIIvvY23TCHa89AiYPpaPH6dK4X/WTOZmGQELwcbEhxRJs8ZoT8qP
RLMNcQMIcoyi3164+QsTz0ZxQnACbN+0gWfRsJAordwVAWDvP/XGKVqn3+rMpKtkG9q60wKAtAX5
gUUXfNv8kT2TOy31mVyRlZGolpPcbbfS7oRHvOcOGcBbD7UDQon3Zn1b0dmtwwgV/qFNHGMLl/Jk
0qg9rUJA8Ij7cAS7dBRvovJXLOQL5fLZoFz7K4nfPgXlnf+mkACjZJO7urpT8ldxeA3YJmaAMsk2
dfSQYoTdX2rnmY+7zkRzbomWYqcBrAWw+N+gpTZeg5P4mB5i32TrHky9VixYwYHsMptoC3Y0a7Nn
krk7skVtwq8ZmAbiAI2Fj2m9p81L3wBmbd8XS3NWc53MGCYGDSpBUyEaHTijJVFQdWUBPSvNrg5k
66FIth2d4V5b5WsUGw8UhJN30uNtE5qt5WsG8qMTYAyS5pwN0YwVsTLCZmu7fYXvN72Tv3kPDsZ6
vF8QNbuef0XxRhR1uuF7IzTM3xpHXRVH5Sv+nR2Gu740B1d2lfvYJR/+e2Au5gOmsOLK/ZyJ5o1o
6GjWTFq2NshkzHSV7LQjW78/e1a2WzSceZs9E8dZDmB+arAbTYvqGqa4vm+t8NCamkUfwaFgafvk
kH4ttTBPr4BbKvKRFcGtzjBbOSHKl8IuJvdlB2woND05t/dxMsRrQchkYgRVRQGLM1S8j6M08rCN
oQGKWVk0O+OrDTa3hcwGI1O69D9COFcaq2XdGBGYSwSwDIj9I6qUtwXMLdfU2iRKaDTC0BxnEXHe
pqnu43CPqNbUAxg9/OSQ9QBJyqsV08qFKsScqz4Xx1mEX1MM6eUQ10Semci+25QHIXfTpcHo2STf
uSDODKSyj/xQwsL1Lt1EgENZK2Zv97sOOEU7dBAqH81OWAMM7WEJ32pR9LSnZ9cfIKgTZNQhWl4p
3+gRyEBuHjuGI9+VuWU8yODm9Tej4zls6TWztJmcSRK9rGmTYnUN/TMNtuAeHhK0PaybyL1tNXO2
f766nFkaTad0dQ1BCnowAZmZBSsJFCK3hcxeBQA0mSA/0NlxPf9dpY1eTzFswRxfyNACs/OT11Le
JJ7ZRDsSPAqy2efAKdhH0lMMFqdgId03t6DnXzC58rOtJF4XaN2UxazTu2Q4oYPARBcLiq6mEYUL
6s6tKTp5cNKnwo/OZ0w1YDKOeo/QMBzuJOFXkbp0qWy6JIKzTKGsWkmYRAyZ+MAiJMBUz61Bnrqw
cZPT4F3juSqcHcYtS/OGQU5trIzksxGcUnL87IcqB7RZ28FgpaD7WEIkmblXYSZUIsDYQQjBjySN
fZcg7oZUsSxMUfxqm8pMU1CWnXoPPXhLDIgzruxCHOfK2ixMgMmO5w/1y/uCMVuuI7fFmCwedwsL
OnMLXIjinNmI16LeqdNLq02dso63YLRxbu/ZkjacaZStoNGhhog2vRvF10E86eOJ/YsnIxRRVQpO
Ocwy8+MiRScbajYFBH13QhOOEm7YEv/PXJrsXAY/ICIKtcfqHPfyoCc2ZqRtw09NTJW+12B6lvzC
qcPRHsN+XYTDw+1FnHtxXcjmbtNBknpD6SCbyG9R7nTxNsnXWfgyFk4VPPvKuqaA1d50uS2TB7qE
ITfjrS6kcxYZg0tHLnqsbuoDWJn8KoEBGge+6WUEsM7tgsUsSeON0kiCJJ5eXY1xL9LfchtZOmtN
ku7Qy7mwrtOXcw4FOU+EbiDJBF44P6JFo1xqdQ+aKQPC5ULYE5R2u9q/L6IAZV7vPWNoNa3FR1S7
7nQZOJ3x2+1PmFzWrS/gboIs1QVDjKFt1KMzSdc7EQ1upWhpYrHEgzu7sGfKck8RwAClDWFQtgmV
XSD4bi4rW2qA5VRKrCD99W8UQ/MJbliKoWBuG4k/BgkToZhSbGTAVWZoWlzdFjGv0F8RnG8BgUTh
CT1EiOgI7TXwqY3It+7jdhXFL7dFzZ9AEDH9jzrTPp7d2KIUAE5ARPA1bFE48w6iWx30X6jE3LPE
VLbyOnlYulVnyJNx6Uxd2EDDAnQMzzZkiH0stiFk1k+NE9ngcFmjAVbwTeCYrzXgfqZ276RubgZb
9Yg/7GG7O3q/DJQ5Wca1kf79EM4BFDHMskvwIcpdYr3EO2C9gMJOqm19j650a1h/xnZemMITe6ab
YCG0n71+z1aBNyT0+oalgl0e/ou0K9uRG1eWXySAokRRepVUW+/ttnvxi2C3be37rq+/IePcsYrN
U8T4PBgDTAGdIplMJpkZEdkR5FjEuO4CzwSvO6hWLZX6oSw3PJtzwafKqUmdsVznfF/5oDY4vLaT
NxwT3/mkf+p20Uo2r2IClTsXNNMBLnDQdy8WKTC79UgJJBEny3JbYKpKa+2EXsCpONxmrHUZ8HgU
zPRWHHqZTt2Spn7P3gFVUNwLpVtq8yXCSkeRPrUQG0CMAFBuvDWdAqxWwEg3/hjtFVtK6lUbW8LC
xnaVVvqMUZtXxc0tqjLDQ/LQHa3PuEilLjTWQSvY/9D8R2gVKwK/apjCKhM6Op0VwbTG0bVgAWzT
pX7T9G4y/IxG01WMVFK+BW31n/UVgkeVQDqQVTA3ay9TxNy+PjUckgFgtzI/O9YDCDXcuFaMUZp5
2Yatg+8f5QYRRaIt1OrLBkaDPnVnPNfbVvUIXgkdWmKXx7d+/ofwsLG0fskmNjJWg21qVfQMUXiK
QV4xoFLLFWFAbgQcK+BctYFJEU6v2G67lJEc1OIdUmG72ietvY+IiqxOPmv/mBGzvLSdtCXlMANR
0kTzi+Ahbf3RUZQ4VFaEfM4GM100ZQVmLD2y+VfnPCSFHzqLYmFUZoTdbAPLMOsgbIH68dCdSBu/
a0NRvxRp8lMfjEjhcJK3TuCF6OpvwAYzU+yihHB6k/M0RpfMAKUVjiL6A+F+PKAJvPWjEhGr2vPu
OQ5VuisffePcsJBE0b4m6C+LcJ3uDzS5nrKfE1Dil5384zF0bkPwP0BcSj2vYcOhgBy8jvkpXw42
1McaTveLpRDR+Rgbz6z95lPYbimIVfXDBGu5vdMg0NH7pPihQaNloYD6OEiFFbmUpEfv3KLgkpUN
Ol4IIYGG5oQGSnoFIFJ10107u8yNb9s9ICSG92nef8kOw9XoMpf7l+d3DbnnQeTcvuCrzFmCqEox
Yi3tdiEA6V2xv2zhY9BfLSByoKsFpFYiv+bQayubcwJUW/ncQ+fDue7q5yjbcUMxFJUh4XRhk1aX
KC62YNHa19GPhVwVk5eNfg8E1OUhfdzg50NaN8bGTaxhzKMJzFoeKd/BcmVxL6s5BDwVsVe+NjYH
lBM5ChGvSXMCmGxmAVSRoEs5t1PkBKfLA5Hvrj8WhB08kwikLxa8b9ETd4ao9RiXXsDNm6HUwP/A
/HbkXy+b/P3w9dHj/tgUdjS6hiMHGuI4shATAc8q3Twr6h1xsvwI1l7TgAhTTpkbozn/DVRzuWdr
dXOd5xl6w4tYM75TANXe+6nUoJRtTzdknKqvZhdlnwYtMW/jGN1cru0M8TFf2s5PKqRRdd/Zv7KR
BM/9TObvJjXQE1JPQJulBiQE8FRiAHwYhsew48E+75iB98nKSW/5AFFqPs/hKSbW9Jx03W3bxXgx
nEtcr2rHiN8HewZLT+pALIS35s+I1Ama0tIcPEwa2yXG9EQqnh/Smj0Zk+YczZKyXaPFD6UTa4oF
le4BAzRuqxgDB5HFuWdqBeVNTwv0/elvwGzMWuxywzXTm4mrjp2P2RU2wcbU+inbTdCMjq1pOSJz
Qk+WlriRfaycNw1E5Tq/TiPIQpm7zPIuu48sQtsMPUrorzUJ+c2+s7Fa92OiFSb2xDzlbtNm+7lY
dVr7U8OKQxQmxxlqZ21HXi6blc2rDSngtaUeFWMRbVag6RDYauCrghabnaMrKwG6rmq/J4FzS3RV
z7vsZN2aE0JZEHGmkRXOlZLHMWt3rf0lwfXr8phkm39rRIhivLGdpRxgJCx/oqoRp/6QPdaN7mbl
NQ0sRXSWFNvB/IojgK+oGGQrgjnopY6opVQAQaTglgm+QSy1ahzfCNx0/Nxj/7W4ExSz68ydG+jf
L49VOqE2+gxhHZAPUQEr08wqscsO5FP0B7O5Fy8vXa2IbNL53NgQFq3OmdGkU4NFg3xNvBzGkPo8
QQbxRvsfpkpTTD4idPEZOD4t3F7Pt59tpGXIRuz0wgBbXsR35veJlYp8SHYCoWz//0ZEru50NAlw
vCVeqsv2OSrYvmic3d+szB8TQgIE4nSt6DWMo63iXWRrbj13njX8uGxFun8dcCiiswm1GNH5HKNz
4jjB2gz6c5d61ErgAolvV8iooFR42ZjUETbGhCBsdMZCyxTGnOEpsB50u/JH9t3OSp/xExTyLluT
OQICPnA+CEs2GrLPHSHoi4oHeo/CBahrQ964ycR2RarYQP/llvHPsS26AhTjeWO1OLaLcKdVKwra
zZPeY8ZrTVxHu1nKLwD5OoMqSsmGt2ZA/0mCRFLKYo502pfItQBIQ8lccyH/4aWqphiVFSEN1nhW
LOVKvVDPO8agljbso+Dn5YWSTyFIXwlw7QgyYgMXoPBmWsww0idP4XIg45eFHVIwbQXhIY/3Wvu9
ib7EoyJZlXkjXlD/sSp4o6nRsm0mWA3ab3H9HOuJbw7X2nAy0qeUqZh2pBO5sSZkBRl0CvAuDWua
9hYb72bquBBL/x8nch3yJgmYpzIJgxVtnFSPQX9PnbuJlG5fXoGrtw07tyg94PJTEFlcNiyLItuU
Zx38xm4VOVm2dEh5eBMclmny8ji668fwruHzN97m+8vm1pURM+XtzhacEnwSrGQtDq3SuQtSPAfy
Q0ofkkyxtWUp1daM8CDYj+CyMxeYgZbpMevMQzv0bmPY4B2jbg/6hGK6J7oKkitzlK1V4bR00iB0
oMgIq/TN6X/R7oo6n/+3+ROWK+aO0VIdJvqVhml2ZmBJbfo2FeZ1q3+6bEs6HFSpV1kYEMGLaIaC
Z3k3mAMapxF9iW5fjSZ7a2JVV4HUJdDU9vvIX3V+BQ/symTWe5hhuLp5k+089JX5C3wwh3z691zO
aL8EXBXnCrYsCCbObTVJbNaQuEdzjX28p2h2GYc7I84U4WldZ8HJz6wI4amYTfTsMwBIs+ZYLZ3b
qNIyiXvDAPoPCYHuAIQVzocxW3M8pwEMMDwp5gnoYXVzX/afF9AxkUB7j9rcbe1A0X8sibrg8qEO
YJegEoc+3rlVB1wsaCTowATGkTWRwJ0s85GD/CApbrqbiiWPl/1P4hhn9sSQGKIoASaTBo+AewMP
6m15zKAp3KaKcUmKJvCKzcCEvLOILCtrIxjS61NlnhiFdu8BQjGp88zHPUX3UJYep+TAlt7tehuX
QNXzqmSrbb+AC03XuBixsaL4gnm+zebZpVB6Lo6Xp1PSdnA2TC5kVXnY43a0rl+qzbsAzCJm4gDC
CmFnJ0f6kex6RJNIH59KXHkUW+K/GHds9D4DWQqUxLnzpAtf5pH2jWcg52Fg1NHsfRa/FOZTi76p
gJ+gsOECl3V5zNKN4vyxKrisVmV0JHwAvKTf6xAFph4uh3tSH8LSrcD+o+yely/kH4OCz46BUeTa
gmE27W1t30OhuZ4UFxjpVIJbQkdTJ3CrpohSn00eVGE1wl1J3N1NTjT5pJ7BC68bKOM6ReWCor93
nYgmLjMXyx3M0lCkDZIQt1480PkGST6mi0jhliOK6o4JNBnRgKqp/bCF1sTlxZPNJSgUQL0NEU4L
1s5dJrdA/ZWOSwPA54x8koKA/y4qv102Isl/Vp6Gf4wIfqllkHZZBoiOgyjJm9LXjB4IaEq5N6rI
JyRdl+CD2JgSnLEjTgMKI4zHmnah5U3VY8xeoupp6g4O1H3Gapelt1H2HUzVS38cM28x3Dj2KX+7
PGRZXN1+h+CjXQwGCTQ9I67mkGcwngsy+0g/oVk+/c0KMvBhAE8OBQrxiSIFXIpFNcWIDYaOvv1M
Na8q95eHI+nhxrxurAhpV+RUUWZmsJKw3Ndbf5q/2+RqINdRfQjY9cDzfUBv4vRW597Uv7H0V7B8
B5nP5c9YZ0089LdfIXjrXBEydr2OABfv+IzlLL2+Zm4XcdS88TbaKXagdHcAXGuBQAwUMyLW0gJy
LtM47C2LU/lZy1BD4vQb65jqImlINjv4gfDGAITOCnITzscsqaO0ijDBDH3C4DP2mYuqHDSc07vU
RSEJDAUjyMD7xM1+NUcwC94kLz9BBXJP72JfP+DAfEFb0A05Vv7lOZfPwT8fJpZYrWas+2nEh9X2
UxpATno5pYbiLUIWIOhKYQiw3frKIqzrYoxzlhWQW8qb55ogRiTHbr5iy06nqpYR2TxvTQmxKJ7R
p7MYGE7X7ghqIylVlR5VFoQQlNfggEsXWChzyIrqtZuqKlbS02k7CCG6JKAsi80BJmKA4ZrryNyN
+beIHBMgvrWroL3RJ0VNSeYFFCQZQByvtMzieQjKinxO9NULzD0BaXl846hMSFjnTR2dz3hpA8Ut
YJGCF4AXEreTBF6APv2rdt8eHMdv3+PDy+z3aJvK/cALoFfq5hzioCV0cS87uixkb80LnqGVOcvm
dYhx1XgEcRrZNzev4uVv7OA+sYL/AP8UO7xtayRJG2OY83Qfg1Mx+W6V94w+XR6NdME2VlYv3bw5
EKqNDgBOCNiAY1ra0Qorr1U1P+vrJUgMyAZoPdD3BrwU+E/PrYw06/kAlhZADfI7jRyaaXLt5wCy
AYtrsPI6dR5y2DftvZPtHNVOk5mHbhqemYEKQFFHfMPMZiuM9HKG/MR035qjP/FHHr2w6Z0WnzXo
wCx+a13Z2BTGPS0V565km1NqAi0DxseVx0jI9Pt0aLvZQQsNODBB/DGzPTTBFLczyXkH9l881eNY
R/VB1Hwko26lDfisPBbZ7hLvlsUEnecvUEC2QInFtuJ4leyAM3NCWLEisJLGa1+2NiZ7sCrfGsAl
NwNyejYdL7vn72ND8Bxw0q3SmWDPtfD0ce45kW0OTeCg2WW8Kt1oP3oBOiahR4xOuavygC5iaAHv
vtt+7bJPg4dGPi9xQ/8999MbwyMuf1NJ2MrmevNB4jmnOZk5Lmtb1NKD4fnnzCMf4TSCVPIQgixi
/osL8W9SPgbZRsjMinnbELLS5FAs9fQVg6d5uelj1O/ta3R0UvdthH47d8Ezp5h3yY49MyvEBdoM
KAm0MPsM7jLihrXbHyAi5gYn8yG+WY7OfrjO3AnkQM5XvDDn7jfnBEYWNL8Zbrhvv9+Vi9/tZy/Y
Xf4wWYaJD4N+BNoq4fHigz1Uqwlqlfiw4Iu2r25Cv3vva9f2g5twpzdQP5ld5AcnFbxIto23Zum5
HwZhpukLFDO8sAVJtAGG3ZfLA5PoVqEtYDMwIUYaZGRDzWFheh9842ju4rvyLnltv8Re8MRQd3HD
J/O1QqqHdgT/Ktql7q//8ROERc+rlIVZiDa52WvdHjxX+g3ET7885Lfvb9UtO4wv4Gl2v2m+7TJ/
vlYBV2TdSmdTIJzsDg1D1FYxBdrxdrrPf9leeWTW0T69v5YHkrhB4WpfzSf7yTnwx9n9cXn4skvh
mXnhZJ8a9BGZMYbP7u9tD9Ik33V/cks3fHzXvQryPobXTK6iaVDSm4x151Bfw39wjxcjnJOCVjdf
1ubcYNdWe0ZjvI5naBr2URgFn7AWXqHyBV0LG0CRr3G0m5TFN+lmB88AOIgI/om3e+jcVRYfMe9L
h4uv0bkpMV0EZc+sD4ZxKp17u3XDHl1Cxd1i31Wqu6nsQEFLq4nxs1VSWDgjtYkupdnD/siu7cQP
k1MBYehxeL68wCozwh4egZWg7dpsGmgIYXV5Q3XrXWuiT3oXKPJgKrmqUAMweAtY2VWgRRhSBESG
zlZfcu4DoMSjQ/Bo77LT9Nn+rB+M4wCxJu22+PXEfuC9Zo+jZN/6szt57YtqV8kj5uZThGE3ScvH
UMPspjO2LaifWlwbk30OigwYnCBU4A4Hsl+ghnd5vmX3jzXn0dFIBnFIPCycB81p1kmkm2i7d7rZ
W/h00KjjdQ2WdsoXNwJ0EQ+s37rO2FEIVl82LgvYeBo34Ve4JX8oZWRaY9T1jG1Fw9uA/ByCT5f/
viRxphZQaTrKrRK4KZmZM4brAUmjeZ7csCp5uJ/0MEu8Ngdu7LI1mTttrQkpVxLW7VxPsAbNplPR
WHsoD+9mG0QOsenOkeJVSjp3GBq6AsE8g9bA83VruR6OPXjDEXJitLC1NxPJFLcb2UM/hRIHd1Co
/v2Cem4jTMoZNJhV55Xl7MaQaF4CtOY19i4NyusBhOsBaFk1Mz7yxnSXtoc2ZYaHQMMDV6Jqs8oC
w8oLjLrXCp0Xazh0yENj6BuwAEBoq5qAXXCC63zODlMwHfWM7osi2/PxaWXnzwkoUfr5VFDdre3K
bRhUBwzbi7Ty1PcjovjXpPiWoqjF+sor0ux2jm1wCnQZCqxc4eTSHQZteeTHBmjiTfEunJoUkC+C
L9frVz7e6I5Lu7fKPvTRA6vcqbi2iEqIWtZpRbc219ncXBmtgDWEtLAZtqkboyOkMDQvHHe5oe1J
eT85t3oGLbYeXWz7/i+e9s6MC64ZZQGdkhnG+1H70rUAkdifW72D8nzuTkENDajvl3eeNCvYDlfc
eoXN2qlbh1uhJw/vNFHxluJR0TJ9KwRRfe0bzZGAjd8wcXXu3IwcYs0rsp+QEubOT8XXyI7q7dcI
9yHUT7KQTPganrS+M9387ixlPp12S5BCuALY4lei5W6RvtTZT81+UtiXtGUCco5QhIAODWPxVYKl
gEtHtMf8088NsiEzesYNmtITg4IE3zspetJUNVzZlWtrU0hLzVjXq8kcQPKSPUXD3o6vZs1yHWM/
TJVbhorIJAm1js1xlUYVEMQyIsKGcRIVgNejSb/NVqmLp7qxvZhlrg3puEpV8FzXS7jfnlkTNlMT
6I0VxmubaxHCaW5BvxYEHFJxn9IRtHbtrWkoTmW5Rbw/c4JlJKJgENojzSJtkVvyONu1DZ7LzJcE
yPc+N57G/lcWhN6QqvoXZOHewZUN13j0kqG1dvXrTdBIzGToLIY+PB3LyO4o4IyUFq7Z7Mh4otkO
bPCeqaG95hvrwRWcnmrjeNl1JYfa2RcIXhSBzUYLHcy0wcvXoq2qk9NRFWOJ1Hk2wxQyHjMetbBc
2yahz3EKQ5Ags8fGij1Uefad+Re9VxgSSnIOeKzWsHg+qTzpeD4tWEonJjtOF8+OX/Q4/gzdnv2c
wGv1SuE8kqxna1FUjkXapidDv3Zsop+3otkxaEMvzf7i9R1m0L9jYnOAvF2I8hqgb4BroplXw5XM
rbTlKyHfLruDJKicmRDCOtR4qpGuvackKY54tHStab+2HRShP0Hxh2qvl+1JPcOhKzchhJ4QOs/X
yoAAXZmCf97TCnfQjH0b3DcxREs9iKb4l03JN9vGluDqQ+HMTTvCFl9K8jB31a0TW4/94hyqAd3R
BtWeqBm3ro7XXndqs/khwHvPrmbQlsjy5L6z8/yL4pskBxdISP+MX9gZDsQpByfGNwV58myU7dec
VHdZlr4H43OO4lwaBP6oBQeWJu5iFrjsh+8Ax6rOEkmqd/YZQrwtS9Yn9tom3hZ3g8Ou9NZEreCZ
/3uWObiuA+AvGHdNDkqm8+Ve2qJEDQl2gO21yQGiRqcSuCtlE58sPTkzJKy1yYYpNnrM62C/k6g/
WHOHJ9GAfwmj4mhkb+BXPupQIgRfh5+3Ly0dHnrmvFSYYb1I75KZQGYkV4QJ6ebajF5Y7BLF9YlE
+CjCXMpvwMMYt/Yh52gPBVJlUnEXSqPSxpywqJqm9VpDMdn9jLfvzp+gtYp+msseLPccrCba74Br
EEtbI5kK0ESh3a+uvIhX+wCIW4bmq1RXXEfkk/fHkBCZysQKhhlyLF5a/DDZ8sDjx97es8Lv53cj
GBVLpRqWcIY0Y9TGaO/GhjAM3Fxd4rQHTW/uoEh3ef7WP/Qh03H+GZZ4dJQ5JI9Zjrb1KH5r8Wqe
ET/vcq9jL3Xkczu9nsbDZYuypzUcjchXwfVIwVYmHCNpgM7F383/Sz4dp3pydbQaFHEFLrHyLjUm
T7NAy8h+9P0vVvykae3iJuiSwvGtPld8jMxHt98irOrCaJ0WOc6bdkwKt0Ft3x9rI/LNOFLpd8qW
dGtKWNKKlZmdmDCVjuEpG3Q3jPtTsuTeMlHv8hQrRiUiWue+muiEDnCP6dptWePF36BHiyvqW9ID
bTOi3w/Hm+wRXpNBBAlmAi079LH5opVAWbBup4WGm3UUUiToZButwwSytnlIdhysPa1puvGo0iqQ
7U5EdbpKiUISSuSNssnYazWDG7fh6GVl41od91qH3Yzd91ifnkZQtioijyx1AIPEKh2ClzRDLF+O
yFKayEY0NWbji9P0sduWSQajRe3XBjQOw1BXbFb5uv4xSc+Pr6AK0AIPRKTH7ZpD0Wixd008Tm40
MFWBa30JFeMC5JRR3+LYqKDkOjeV66MWcwMTmnfWbRz+cLL+ipL+QKJ0l6S/OEuQBToup/2pJIMi
+q2n4wfjqyYndFqhAyM2PNt6YhhjDePVnOzjhH1Kh0XxwC+dyo0JYePTZEpIuSDA9la6B5TmSLLM
LyMVWl72FITo+mcowq43CqzSb0WtJLsxoi8jpI0m67GlflpfWVHiZeRVA3jh8v6Xhhqwha+qphAe
Ep+5i9qBAEyLQ9HqcdfJg32R9AdeUrSUqtj1VKYEl+yZBZisCVORbe0m5BDJvAq/OfeQbXu4PCrp
HkdNBpQUYPigIpIGmqUO6q5YMi3zkK0Cs16A+wA5VZN/Z3b4V3P4x9o68E1wa8K0NUHDg+Cm31o2
SpjJyYliN1U9c0rDyGZUwmkICj7CsxmjmsMcMnKjG1e/HNJeTdHLoOmKg0G+Wn8GJXh9GZU1zVZE
pNbt4sy5Tfn3LhjvW5Xby7IKZzMowetpEXcpjQFPG+bY8eswSFGM7h47Pr6GdLzr5xGCbMCfXGdW
Ao7+y34iNY7eDpTOVjonUYhtQJsQ0XMYZ6By0Cp/mt619uTksVu2T1n1K1QxaUpn9Y9BUZatCg2A
XCG/hcfww1h/6zvfSV9ypSaWrhiYyPOKKmwdkHZchVewBcJdfAz8Hm2yrumywzftdvbb+2WX++GT
dqNi8ZHGy80YhX0+OEMyQ8IUtml6YBkkZKlzyg3VoSpPDjd2hHNnYTq4qnvYSb+ZO+uK7kx7xz5V
u3lffKrBvoXD7kCuVXRtsmoclNv/8RlLuK+F4HNmdrWafYZ2WuRrx2Bn3o7P5s/8UBznDIKjXvML
1EFMEdSk84oovepP62jpEiqSAHjGJUj+V/nnW0cHCLr2Z94o8gZZcQCdf3+sCKsHHbrY0FfPSZoD
a+9ZCPZONHAvrU8avwrLXTgfatzNcCA5w+fL21G6Oza2hRUtcj7EUC0E5qszr+cMRkh9AwKUQxNb
x8umpLF0Y0pYRVBKkKQKYarQxoMGzhg6QxwsR8OClbkIF18um1Ot3fr75oiYqqDqswLmdOet0h/L
tadZFcxUs7f+vrHBMjwa4ZEUs9fEOBoe8+4Y8iv7L+A1aFBD4Y8Y6Of6QM7YdkYX2SnBKVRcZ5rf
VO+RSqdengqtyot0JZYyRUREDZLa3KbI6lj3otvQFRgrUJ0tb4vW3oL8YTcs1WuhgwO4fLq8TtLE
YWNYOPViyAwVwFTi1QcPfE7tlQsCSRe4I/qiLFB8Jhb7i2qFs7EonH8QKYbWjr2mKgRg84nyfWK/
TcHwqNdrrxhRaBqsfv0hX/5jTjyAooJE0bDmKkkH+EAffhtmALEuT6LKhhCoigZ68Pn6/mFi1XAz
CFwyE9WTkdTbNwMR4hQI6pjZr5K3fV+BzIowL6D2buE60q9SlQzJGlCBfFqZDtDFh0ZUYf/Wba3P
dMa0QYWxXA5x+ZAEb+i/NsPPnYEHyPmFslOfPFTRqVUV82W48DPjwsYex64s4hUKa2bQyr426W1o
vTBQmUxuhoJafaMzaHsoThtpBrGKQ5pgWEZmKYx4qSveljGMFloOdjwgD5LYHyndVcx029ZyK554
JFdqFkhvkxu7wmCnNrIna807F7T4zDHKtBYobe15N5XPgFB7+vxcRGgmsJ9Zqnrhks/0xriQYfdt
ZnBwAiF1SQf0LtyWxR1n73MCMUN+1fNDHfhhcwxUzyNSX96YFaKOFi6hEw0wq9Fdm9iPdW+5LKj3
On++vDOlx9DGkBBsCCNj00UwFPHoNOMyaWvFfsXgXzajGM/v8L45iZKOJVPFVjOTE7j1OL1ExgKZ
cfB09yoBiI9DYgQNQgY3KPgHAT07P/U0sIOT0TQgdDzfWVBzz+d9OP28PB6VX/z+fTOgKDXRO1Bj
QAn9pVe7yfCC8BSgZaBeyaHGPen3U+sO2IcKw/KZBFAG2GQoNoiNdWUOLRYe4r7QQdYiBHlGOoVA
EmgH28hdoymPNJvx/5uTSZKdicXUFv6UAQCXOc+z8bPK+5Pii+T7888XCXG3agDJnBsgzAfQVvLd
ONwPGfB+0RWbK3BJHTTUY6xu54SKhE3WSO44q57qf6ZCSA7bDLzIhY2pWOq3JjQOnQUZwsm6t2YT
CBy+q8DAqyePXT5fDfaEqiA5sSg/GeTJyKIrhwWfa+v7aL+tqvekp3DF6GrgKFZBVO/QlfrPNmt2
YZi6dakTd2hRX1mZgMaaf7o8hdLUczMQIfWE/nPKZoaBZMMD+B/D5L1GK5JJ/HCaFaslD+J/5kzY
HE1QDU6w3m9ret3RpzaYDqR61Lt7E/cWjaO08/ny2D7uRvNskVZ/3myUsCGZZY7wjsoMQCvmHFui
A6I57S6b+S8b8s/AxEBdAIU7gPF/VWqw+a62QVKVuyFBg9kpTb287/1hcUGPfFAYXr3sPH9iBC0X
4GcBjA3vx8KMVg46BhFwMMD4pg0gcWteWfB4XJH65HuKp7Mp8YbiZsr9BnLlKI0q7H+cYNhfdUAt
tGSCIF0YuGYNRovCN5L8GnRYLd7Q9im5NmPqB7Xt52z2ePnQEK/JCm9pQVpu+Fl0T+Z/z9p4/h3C
kUVBJdBHNb4j6pZqjwecEbxCEfHNorkPSqhlgGlu3l8evHTsDAQrAAExJCZCBBgXCilShlDfO3eZ
eQzrz2mpiDLrZ39Y3lX8ikHHGNBdYXqHpUWpdQbYJwDV8zyEB2gD7nrbBPAnor4T3LTAziiC/Md0
+fwEE/bMZDkh+uZNXKgiUBliSZX9V7KJ256Rwqjiuc6CaZ24PPIGvNHPd3X2enlt1o8UJ25rQvCH
Hi8DjqbBBC/uNd6DwG1nhTddqwCQqswICcyI015ft4A31bfG9KMEoCF/tA1FSUO+Iuh1wCsLqAFE
Ecp8tsZwzrAiPR3dLtyn3c+/ma1/DIgUFUE82zNJYaCan5pmratHwRMdAoVnfQz/8Cxqof0GmqA2
NBuFaMxjNFivsxUMIQgr0e6OoLhUAfthJX3xEjIt/bGYVfd5CRLwX7dZGihuERKyfHwCWg3RZG2D
XE/sRF4Si9rzApWWZl/eAUJ+Cr+y0G0ZED677Jl5hWfdXS8/jCfuj682sD8JtLbB4nV5viX1x/Uz
THvlvUTsFkFHRm0saJUBW72Z+fRq8uOv1huwpsfAzW/S0i12zmft3yuLntuk57Nva4MZ1Q5Qdjgq
rOEz/fel2/O/L6xu02mJnqwqGZFx01RHy/niJP7leZMGjs20rRtlc5znsTNqpg0Tln2nsVNop66S
qFC6pR1olgJpsD74CFt6sOOFWAls5PXKTvEN18uVQAE04pfHIrMD4gRIpKLdf90U52MhaT/By1eY
zmBlB3tJh6cssCM0fNs9/T6lUalCjq5hVYyJeKpFwyTR8Y8Js4fnhNToGg3dfVmJdPNXaEEwtYTX
8wFcItPL5fHJghb6xwnKeISBRkSYR5QW69HoEVPMCWxPtoUbiYpRXjogoBhRUYNoFfr7zqeQLyQx
cguno04nv7B2M0vdBqAi8Lh1T5dH83vZxckDggEPDwZAgh+Xq62SLGu7VfDcOXav9NYAr4Y7vY53
KYS/XPpun8b9cme5X4pb635+mO/f0DlwdI4cAEaAEnaXv0c2u9vPETZzPS5kiSp8zrqIUwDxz/n5
sgUJeI6heP5nxMJ+jsvcoEEHE8ae3QW3AMw9dD4/8rv8qn/T/OGqurVc8HxjlPlNsesCRe4j2yBb
+4K7drStUQ6DfROMQll2Y8d3Qan5JS5Bl0cqqTGsI7XBWI3HtHV9z/0oyVCIbkf0g2PXvGrIVNO5
8K0JGHwrOGS5dTT7LnEpemLRAo8XbZ+U/b8vfCN6GhZ2DPYm8MCCLxeJOZLSxHahYQRykVNO3Bb6
FrmKQlsaQhkMmM4qXyASRU28zucWxM+Adn+1B8BOA1DNWY+XZ1S2MdH88I8RwTutiGt1txoxEdni
h2V8yoZnXFXcvm8VR6lsI2xNCV5ahoGeLSZM2cGNBbB/0ecK91hnXtz5WwuCHwIfYlXaAAuj+ZrH
xym+R8KqV19a+EXyWo6K9g5Zyo9TYdX5Ra73gVenm9qmTJiD63j5uTDApUUNt4l+RNW7yb/Gxeny
Skmnb2NNHByg8CMejdBvMR+hBK9VinKCdPKAM1/pUGFGrJykRhqO4YAzhw0vXXhjkLu0woOM88Yh
UTZ79fh+eTxS997kd8JWLgYy5/aa3yWDuavx+o64DSCR6rqpMrPGrk0i0vDcyccKZjJ2Mh1g1A2k
q39zEdtmCMIuWmoj1MIcaMdifBmqK+J8uTxXsgC7/fvC1llSvcqHVaRUb4/V8Gs0YpBZH4ZcVX+R
RQPou+IkwUMBEKyCHWiLJIA8wgfI5Otj5DJ6HMjJHlvcyhRnhmxdtqYEd9aiIjODGutSGXj/XFLf
iF5qO/YvT5zKyvr7ZvW1werCpIMVUFHl+uChZ8IC0d3fGAEpkbVybKGZ7dzI0lPH6px1KPRHUHvc
BHNhpGIhkLoAcLT/b0S4JjchOuXCCEZiwAkXI/YtoMXTVHej/vPl4UgtcWAhAcKEBqNIKUIrPLkn
OtJdDqEoM7hPpmNAdtB/v2xGUqrFvRKXy5X53gLUQ3C2KZ1jGqNo4g3c9GrGnxOTu6axNBBwat0F
h/ucg3ggCPdWq4JkrN4lnhRb24L32XNnlCP6XDxaLF7PmofF0RVPAbJ4CloWiNKCOQ+HxPr7xvXC
aIkK+MvacxUi5PTF4JstiNsT6DR7WgnC7q4JUp/aDegXx15RrZU5Pq6scBiwJZm4IJ1bHzgN+BLj
tOAJMocQtMWVfRPYneKWLvMVY9VyAwYJBCUiV3yfaY6JUxeHUrCjgH6GQ+l3oLNz6v1lb5GO548h
kSS8nssxqtYLhEFafXT1JuieIB47Ery05NgRl63JfXNjTrjy4Q2/nPMSmYQVT24aEzdLyNGecMhn
vHaTuIBiLVrXp/u+WlR5kiytwEslsF14qYQahbB0xv9x92XNteJamn/lRr6TDUhiqKhbDwx7srdn
+wwvhI/tBARCEojxvX9Z/7H+yMy6Ze/jtvvUU0fHjbwZTg/agFhraa1vaJzMmWCPFWdo1NLwRqkC
wqv6vKjchDrPBvpWH1/te1H/9WnzZEE/7CdqmjXqs7GNbFPkcc7KZudqaEIPGOHqrx8v+O7t9QHK
h2ouVPMwDHm7O+vMWTRdLUF51R8yuLsKL4h42296F0oIdR4N8xUvICNYPH+88nvb6PXCJ1EUw3iN
Fg8WnvIm6stdAwarmT6p1N57KXw8P8fDcBEt/5OkY6uwrTwP2dryt0sG9ZJt4P1gy2c3cX0spzEM
qAIo8zsBrE5PpTuqfqS0hyJO7ORXHpwywaqPy6reDU63h+PfrmTzrae+gbYLr/YGNHHn4DafmTm+
e60w1INUQAB9rdOGp2W5rgXw8eriVsdA53KZR6JN1Wfp772Xwv+vdU77nlNjdwEQNtgxDb8hJU+1
o74vmZ0Mbh4p/TyXn8H13ovfsPizbQoaCQDOJ/GbLgL8iQkqBVlJIGxPFrFrJY5gfMquCJHHaRyK
2JVWFruO+5lB03uvJADxqxGNjRPNaQyABU3H2xkyDIT94OPVIF6WMZ66zfTrPNKVWkBgoeWvRtyn
h1nQFqy8cnF094Ivqttz/g2mcpX61ttPn8lmvDN6w1oUWjcM4GBUQSdxho9NPyPC4I6ipdwPmxnz
pnHjFJcO2wTOJnDhnOR+cT87Fb7bwn297kmynyo4MdnQYoPZ8uZ5iq+tXddugu831kPQpmWXtg+f
RJl3nx6DvsXK98T/TsKbt9SYxqxM+aAGMZedUzsizqPN74vPFBHfe/2CVyudxLOajTIo15VQYkUw
slP241jF9DPN8XdQTHh0r9Y5eRnyySdTsK7TGCBlnd0Q1VFzINcGHflEX+ksZncfR+pPruzPFPKq
fMpG/vc9LFcuPhiz8ous4Acibj5e5x0WJS4Npx2HMWjMuacN/qXzJZSZJzSvtl7s7Jy7jYxhFRZc
Ot/z2yXmW30FMY8xWr59vPB7qej1uu7bHGhqiKrLYMSu7H7kwx4Scnm4+XgJd/0bpyni9Ronb9xg
10RWFtYYNrUbuQ/6kCXTPth3SXYr75wxaWICqTyW5I91fAb+QfzfOVG+/gQn717NfYtYNe7u4rpX
1WJvIHgVewBbLMHVoNv9nxf8P56mf8tf5NVfl9b9x7/j6yep4JmYA3L09sv/uFQvzT+u6senl+7f
11/81w+e/Nz2RV48ip9/6M3v4I//vXjyaB7ffJE2pjTzdf/SzjcvHSSq/vz7+JjrT/7ffvMfL3/+
lbtZvfzztyfZN2b9a3kpm9/+/tb++Z+/Qa/h1YNf//7f31wv4J+/AUxmXpqXvJU//dLLY2fw+/bv
fwpErqO0EAe69YQ6vqzfcYLf4cCwFg/INgHmbPhOI4Hk+udvlPyON4KEIZSAKIQbVr2PDt3S9VvO
75gJQiID2owocqCW8dt/XvybZ/Rfz+wfaOZdybIxHT7NSTm4OoyuECzfhxDa2r47hZZazHJZT+oq
rslgrxS31l6HLYZ2UVFMk44moyYY8ZXGTfthhi5Azofag8hNbfId/JO5l6p56tJBKNdOmzzwzldq
0pLycoaO0VLP9h110UaBzXXrP1ckGEMwXkVYnzPXjMlYMyES0FZ0TA1tX3wKbuOWWqG/EbNhCVSe
Ww19n6KGynIO5BJtKAd/fs4EhCwcPt/XE7OjrNRLBjNgvRTboIekqQQsYInpqMi9ENag4TLYTyy2
l4XDFXFqv88O86DzkQcFeCN+d0+oDsuY4g5YsZ/RDOgeJS0wuASohYA2oONjOUzBpDu3IOZLLHIt
CaUvnq6lFTu0lQeqrRIHzEKWIlmCMvhmJqBAoZliJJD/3PdV0mA2J6KRMXWOfnp1CGyl+ot6Nm6w
9bUsdqStBQQewVy1d3R287t6IfmhtPtlwqy39qvYr4i4qLzFa+MCt/sbRMbYl64jronmfpZn/jIN
c6R6KScclbjSqQpl6oyuQiuRzyirlC08RNoRrHQb0vUsklQP99ryEKmKHISvKGfZ5Edh1vEcbjEB
LkLRufqj6hk9TmyqLvOBkh+s6Um/FSJgACXKPoR4Xi/C9giqEwreEm0zPN7e2YXCqUE2DqdrSYeg
T5tlEnsX1XERDWPhWVFptd1VI6eNDvsQCk95UZ0HkKH6glIzfPBcY7O0z2xy8Psezgx1GVq4ltpY
cyRYeONXVv2ADQ4vdcwJsykNrGqAukkGQbuoy5gKE9NWbXtRgU1+tZh2OXPVEkxJWEo46lJsvmBv
+cp5EG7tYPszJ0/rcYRLeM605mkOwQ0FQmb+aHtZzxOrG5176lnDYwnVCZBeJwNR1lrnmHZVAzVe
PLPcZ5Gaw9VDUfntN9teakhqmX465pXVFZiaknaJKlmZmyo32XGEKADWCClOuE1QiBEVblnvRePV
UD32uQdmRb8sAiS/vroCDdVXceBPTRdhD0kaB0vh8wjiKnSCUZK02qiwOqzALISSSICMeRE0Fkwu
HE2BJeNwA00VKmn4aE52+QLT0ELuF1sNx9Dq8gNDBNr5rgVcC5C9jUhkNbfiIClR+076Qm+YcHiz
KugQnHDsgUMbvSfHORsBigv1dO2PQceiEJ1zbMySCsAHis6+FqVtN3sF9dpzQThMHABvZ5D+0Ojm
3BnhmxasU3/w/jpp/1J+OpZPrezkH+bD7LRmsVvTvryY46M6/cn/B1NUiBuD5PJRmjrDVQ9vUtS/
funvNOX8jvcvJIDLQ7IZWQXFwl9pCgnMBpwc/xkqmSs3802agm4bWRklSF+QNUIN9DpN+VAhxGgU
np4o8X4lTQH78rZkQ57C7JoB6gxlKOxUqE68LdlqnnGxeFUTu7ZubxhXy8Hqu3yvWw7ZcVjiJLJO
igaTs3yW9mZwu/rBZ+o5l/X3YSYHFNCPHBoDKZvFgoylTITik0SSIfxMi0+upwHZrg9DSDW63WNe
TuMGTK1IOvOcBBMCiaXHS3S0lw1psofRHxJMleGj1YlryyHlrghmC8BTN55VHsZ27ly6/XQl7LmM
hwGGwsRyjkFburctRJUD5zDxNj+0VnE/lebFRZiOrBK9yMadgbpuhizJ+g7OCQ7G9VbZ9pFXZD+c
cNwVnr5oJgbz1+orOoMHCvWEs5xqkhgAhzGtyNMhrM4z5HWQn9UNmALguPG6T/x+qnfjUl8sGBrv
Qeo/8315HszlmQ+3KHjssut+prfNksGwYEaGmEMpN7ril9ya63Qg0ErF+3UlUFceYNIb9+2844PF
ttAeb7YhF2lQdSAi+w5e525ApiQgx3gPprOjpQ3jlnRwMULcgtHGGE2E3Ob5dAGJ7jik8sYO51T3
alfqKW2Xdl/Ci61RZB/Y+flgkzQo+/NRCaDIArBNoYAkuIixE+6AgMJPav8eQi9NXGbkYfZDGTuW
XUfAlGxD0d67k7thc2btzOI2x5mClcFtK0WELNOM4MOM+VPVTsDYL1s1Gz+pmsLdF1oFCe+WfQOo
lwBqohFsAUR2ITFSVNJ0pAcopE15AfED4QvQCOukDqq91ec7t9E7jRqjrINNWfFtg/ye5LQqE3CP
z5TOz0aVkdjiBArTrYCKNiSyHEf5kCAxJkLNEreOt3E7/6UMsg7lSJYuQ9VHUgNH3pf+NuP900Cd
cx5WgFF3IMPBejmGrc+W6gA/59Rb2zVV5C/FjmsIWNtkfqzt+TtENLcztA02c9+cL7V4sLrqSnj9
pXa8pOqGu0yAHwPYFRImbB6gbYM+BVgOzrZUfIGLs5qSkQY/dA1Oc1DRjdfA2MR2mibmY1lGHLZ9
o2/vMsfcTIO7h7XxOZETHIWrEQ1Gx4qq3iaoKQjfYP88ZI1/gfyok6D3bpwAKO5qlOdWqfO0afWu
moiKM7tJ56XK49Jt5pj1IYRMWLxwV6SK5reqqTaQA4XzSPZlBHgNt8L80CUKoaV4oq71MDeNPpAc
7tADfVp8/7HtzFnuFk++jWxsTezObf36qfdK6D5n+8l3zgmbzwl4xdWsd27e+zCn0nD9LLfccy7b
Rm39aroOrbX6mcNzWU/3hebXuXbTUpJb7ebXyrFuyga7JWwjF8Koceg1dy4nTpRVaLvU89azFw4E
QPiFSJ30BbmgXfa4aGzvhejrNpCJyszRKLVbuKSRzcMYNsI7CIINUQN76kzJZ9/Uex48uzWUEe1O
3o6OdegyHNlNTvOkBah5EzQIEhW6CMx4ZlePLTB8gj4FfjvsAVgWGzU9EDs/y3KZoDrHDW6xp9zG
vcMXMOLo/XSGHCjgvN+wRbO4rtwL4VORco360UHA0ZZ1cLx+kxG3vtTcafZeyzYeTNn00t27o7gc
HBRR7dRtK+no2NgGKniOjTlTSHIgHIv7wBoTryxjXYVfSk6SwJXHAXVIEqy+32djlYTeQ9jcF8G9
CKYlnoncKKeYE2sk1wN4T1G+DEc7GyIxuQ8o+LYmzJIumJ8k/I0MzTvMbuGRUXYh33VmclNYsccm
tyI2lRc2h2x/RpseBjbeGU5uR4G6V/Ylg3idlhEfF4yM3HvmN1c+w8vWLxxvCYZ20ZwZL3I7smd9
/6302Q1F96lxxQ5gliuX9l961vVJRhh0BvM2RJsWYU3Qi2ImPFbL8NxJorYkFyQikl/30/BdyNzb
jl24Pr/gvh2b6xCOV1hJMsjbicexKOEBLtprqe2NWACEdBlCrj8PX6CVoqKOwuHLhh7WDmqKP0bW
AFcykcNoN1cIBTCCsMYvHgRcboepeOho8wOymufQNnmaqXuVi/orwvm+zWxI2YRLVPfwuXH6B7vt
d27f2XHWt3tfojczlLjdfHY3tZr7CLljjJjX2JEmg4zteTp4uvxheVaBBAZRnMUfE1Wb4+wGT/Uw
Nckw9kUatjBh8oSfFF5t0oyry2mkyEyofJ08/GN0gIybXdEjyjs9zp5lnnLfG86lzr9Po/014PVh
oWLbyjKMkNyqKA/9J5yDzmSvLktio/JuLLVRq3ZliMgQ+XnzpXG43kAH8qok84OwrZcBeHEUrGZP
Z+fGzB40wT1/l4X+9ehXRyrNFfzqH0EvvXEXx4+CYLjAqTo2BEIEppvOgmAso6Dyd3JEyY103qVi
AhDO99Kix7lrLB0VceI++9y9wuO8R+Bqz6tK7dAmBco7C1SM4+CNPypMDi17weuOkAFkcyz76WXK
nVuTcRkbazgzobpA6sBUTBlAcDEmbjmHmgtIftqVm9Kar+uWT9HYBXoDcBgci+lBqOC6lBXD1oWu
eDhgbLhQXcblmP/opgBuCqF1SWj11LnBoQjBn52bhR9R0VQINjC1RYfjy0ghDmMWIDn0OKeyAHFZ
lfIGeupfHaIxJggxCBkaHIShsp7imJoGznAh1rLL9OcYVd7XsvvDCglImbqGsCv5Q8gptdrgbAiK
ZS+UwLs12ltKB2jy5w461m7vHEv1zQNdqF+KuPRAo6+GvWGAyphwWxgIwoYGR2TfWRAeus0ISlk9
Q/q3CM2e5aSKnWr5XnrBj9mBPjjoWUHUM/ty9vk2VMs3meE5eQ4cpD05RWrkeCTVY+fS4ozM01nB
kSPccLiBH/MSGS62RAUu9n2H7dyQ87ITFEqaCmLKPQSIJymGLfhVZRwK9kjIUiemHI/wI8Y032MD
XIe6Fe4J7NcASrle+D0LxH7WzZMePCduw/KIw6QTOwIdxNaUO4806NebgiacVXdWaZ+7LONbBLI+
zQYaRPlU6jSXsowLux1A+oeGQ0tDCKjWHYIto+daoIUxw0iBcucww+AjLrL8yzjpfrPMmmwJMy4a
MQOPhLHzTcFqxMV8dCNZ6LiiaMwaHkDBT140sNlyFGz2WuSCTTebC8S5s4EM54jkcKpzy6MfNI9+
jcdVWmjB4yRoxeWMesvwpLfzDMrMxtqIqmyiarW21l0NThihac2Ce+PON1C2+TYu89EVoOx0/NHv
fdiI+gafhlVD6ha6ikBWJMkMecPY0wqlQFbPsd2sJ9zcf1Gk91LExTLh1Xw5IuNS0IB7qo9aZYAN
DuMlQGNoUGi00icEZqexL0Zo6xpKzFkwGR9uTdatGKftPJkz4ZJDLmcYNfbkWfnUOfOn8XZRwX0H
BYvWCv6AP0kI1hRjca02RmabwlNVsjAhNxjf49Wy/LQWSOEkkCQem2qKB+nXSWdDuCecx28zpvc9
rA2jIhzP5xYGRwimbWTUkJTenO15nd2MM/oauucdQiZ/rKb+3HE6gxFHMCYLlFc8yJXGHec0JkW3
bETe7CqbIn/r/hq7D+JEmftstLzPsmbP5z7hgqRqIGjBz8sdBN2yiNf6rkG7I61mcta581fLh/iO
RUC6a6f5zs0A9efkTmTeZVAtN13Tn2EPCzzW8Q7a5jrmDvvRhcPR2HxEz2Q6EF7vMH06owXZ5wB3
RoPhqLh8ls4cBRWV/dVQ+0UEluKLK/VRNCiGFwWS5MDDy5wZEZl6OBubVX5swYacuzpBQ4xBJoVB
YL/KdswKr1wV7k2X/5ERCDJitp/WyCrccpoo6yQ7aDF+qYKcb+G18b23qpS14d6iTXBuB0ZshcE8
vCq8CxryOsXdixCLNnnFj2iQ7VB2pUQVX6U/IerYqt/b8Abe0cAfNp5l9zutQlCe7YLtC4ZwHcqy
3809RMoUwiosrI0N7G89HkjbHBY23WcaYhkEJDRdho9Dj8IVHDUUuGGXYL59UP2qJl131qbsrRpl
Cqj4rKyHyITYqp0JDxOxq01A7TKxx/kriJZwh7TZVUH7qJ87nq52rzEElb8QI87RSXoIdHNWZgFJ
M0lAvPSqR+jAY7oq/SCGVcFmasMRv9WiDBwYzDCadsOh1JdYXESzbuurYSkhsVBk6PaMurxuC/7D
cYvljPbsIBiBgLFGSJyItaUybzF772EJ5uE46uf2BSnEVVGwR8NaeDr6/MJYtI50KzcW05FcVxzZ
tQ+ERwWvC4oqNuIGf4RiW1g6tQP5FTYWJQ5+EE8VBYFZIwsbVM/zd28gsRDlPV7XJyAsL4tyPV+0
wkVV3j6HMPqIraW49ZqnmdRfPNKKTUvEhqK2xglWL+gGV2NqrFpsqmpxvsO0qomDQhWp5wATsSiL
xHOl6nOIVz86BfzHMge/JUrPRt+luDULwMjo64OlUweJV0Fi0ZstHCBCTMq5Az2IMlHe+RxYX3lx
LVAImto5Y40DaFLZ3MF7HHbZkJ5CezwiuR85bh535fAcyHSZOWhAKEHIPqPmCjqyiM2gtWU53RVD
deORy7DhOtbo34AX2iaALe+Vmg9UQn7MRjfSCtimzDq0KAvvLLQt4Hfc9muTF+iaAGUd0d6bU89y
S2R0em3sr9Oos72r6KbBIXcRZO81gHHTQH+ZBrTpMr08aN9DFTMfM0TvbJwvZEfaTebDxgs9Phn6
27AR+0mO102VsRjaNBeLlGdlZx/BGzgalGCF19yj0X4nFLsNK/ngjM6uKwoTMaAs+wXOTsV8hzYC
jcDdvPJV6aAycVEFuWOd1u63TBon6js4eIIs/ZXzC9FpyIQxdB6Lrtq53vzcLvSgOxxNKSqwbFyP
8YWIKtX3aOYXTpwtnhszNcGiGmJVNmkOQ8gxakRjFZRUEKtIVh4MqGRW9kTcLyMC4rDo63KYi+2Q
11/PhBcepRLHYXAO9gQDCnvILot2qPcsyA4N1mnFTGLmFS+dD0UcGLt4tthaCqdpm+lzHxhs6lvA
lZdfF/Goe3gHPAKPHk+mahIfls9GoSYBJTruuxKJ1Mn2wlx0be9DZ0DeTD1s3JoSwxM2Fbcz8a0z
qCSaxLC52uhhQK3v2xezT+9kFdyTDrrfAj8QzW3r7CpgGmQP1xn5zBbAOPxmuWhLH6PCftz2ICbZ
nnOhujB2smHntd1dWch208yPjLNHX/v+vpr+4PW05+gkiMa+1KpfLtjiR720nh18oi8gt0e2HXxt
9CJ3vameZYarCIZ5uJjRHY8o9WLXK8bE1yyITMndtA5tuLmHmbPxK8hczQW6dTyILM+j8QhN0a2D
Ph+ZGnx2iRclbEr3j7YYYUlpUOhQ12Rbl0p+HFhgHVjn8zPPECedHLQBIDtdJTSzFhjtsdtfn33+
/9lb9ilKBwwiA3R+mQ3I2Md95v/1P+vH5vkf+279V/d6JPruH/pX79lx4KUBahUiKICp6O3+PSIN
fycOYEChuyoCUmCQ/jUi9ex1RAoxUMheQaocQ8x/9Z5Z+Dt09h0H8zPCgOPB9PQXRqRvwRArhgwW
Sev6q1UJNIhP5vi0rbRTDhA2deUUwvy8H9E58A6at2CKU8iXv+rL/z2hfT2RfW859Llxp33M7oFe
fdvnNp6GAmoIb0SO41aqJDLqYGqUvraAURV3/b/GIm+m9q/XW/vm/wVT+Ovy1sE06Fq4W6CHv12v
6ghU5xhSlg8j6GQcHXNkc91f2fU0J5AthMFHJmcDbcQ634Q49u4+vt4VhHC6PmQVcLn4BKhs1vvx
CmtSib50AiWQMoEx3Wsb+kkNZ/X241VOpgfrQ3RhcAU1Yn+l2v20Spsrxx0cPEQ1Ngl3O7npG5DF
4ag4px8v9c4NRZ0VYMugxAwgO/T2gloFLRii5iWpaGB2JrSg2Md0iFpE1junROaBsQBLzWgtCXSl
5SdX6rx3qQCTuS7mJAxUkhWX8uqG8nApetHa2EBChalXwNpC9yZPQ4B6ribgD2I0UTdKtWEylqis
PQzu9tggza6TVn2JvVfu3ABtbCvLrP3H9+ZE4fDP3Qakmw8VBoySALQ92W00kEujGfpoetHLEHOv
dm483C+CfjAiQVRAqnqr2x4jelsrfhS0wFQfG7DH/N7Sxe3kgS6Jip9W98soIWeXD4AtJDg11mM0
evN0kRMNGaB6GDEM/fjTv8VB/vXhYasFOBfa1RhFnQCTgQs2jcqyJbEcnA4gMaK2eQ9o25ANcdmh
+NKlnyWtdn8NafafC8NjHnAQzO3sk3dEYiKczT5Zkkz5/cY387LXwzgnzTA9A1z3VzL7P0aEnzbQ
em0kgCke5DWBUDnBtWV0waC3nmiicSkbFFrlNc56AkhPpeKP7+hPL/+61IpCBrUCUuErzOX1XgWG
3gug0YWeRjA8eFkozyFU131CFfspomIR7DmMDm1gScmp+MeSKeq1RUaTyUATTnWdOIYCFlK+apd4
Wfz+kwDw7noUE1SEgT9XfHtRltN3fGg5PN9kNl6NTa2PA80KaIa2eRI0Tnf38U08wXZie6wXyBDc
oPAHBkx4sj0EONJUe1iwFPCaqzEIiVuRw3ecgtNj5upbN+TTWe9pcysQDnYCY6vUYs1nAujvfxBs
HJDYCBz4TgGtOPeKeQJsI2GLtezQpNDHvMY5fKyzMhKYTGJka5kN/NvgO8YmvW+rsQGqCCn141uy
xtg3SQWYwlUzAO2GAJojzskd8RRw+1pULFFaqMgr7WwrqUkDCgQGTFtUVBk3/yzw/hQe1kXBh4di
OhgZwel74zUE8x1MsRPXwpilCrJ4qmGyZmOgG3s1L1Iy0mYLS0B8hiBPbTEh6kHRZEMKEHG8DIYo
w6jtpPDJBUz02jM0FEgC+Jj5ZMO8c3dgWAxlBw/ws+AndkyvaeNZgD8nfV/feF69XOckEzeAYT3O
c8+edB0Unyz5U1L0oOOALPznvXERWt6+E9Qr8ywA3x4gEq3Phs62cATyykQioN7ZxfQkLeyTMNDZ
JqfyUxTy+8v7FHg5H7Ydf+bMVznRc2UxN12Ae2t3/s4o7d4FQCvF3AfFbhKUJtCQ6zcl3GbTMqjC
JHOlSAzU/LezDb0enD9YyqbO3fRKeEk7IpVXUvWpF2KUgEa+SD7ewO9+YN+DAAhQFaB3rzH61Qee
Z6nQ7FnsBMMCTItGq8URGt1ZZxhUUslyr/Ngdcp6QbFYfRIv39nHIQ2xNZBvILtB6Nu1/TIsnbHD
szKm6y+qrC1i1ILtQXXo5uZOjjErEuHdxBT55Kp/zjzYJa9WPrnqDgMk12gPG3NsqxSyIMDENrAV
sHDu/PX7iyQHIAlF4UlOU3k4eqFp/B4mLJBk2zpU+bsma54Wm155aO5ihoO+5JQP/hn0Az4xGnnv
9Xu99kmBpiVwU3rB2pMtTapb5STF5Adp7jjFFnr95SFzF/pJpv05KSGdg7yPAxaw5Khg3j7Uvvc7
XmV456UiJNEIL+c4CzT7qqHDprFL9skmeu9RQviOQtKCYeHTVICxiFdrYGsTKhofiMWs2maV98Nn
wDp8/CjfyTq4tPV8CE9Qd2X+vL00y6KLbJH+k0YIk5RVPiRNM2A+1GEgGEIoNdae9AFTGJpksliR
8hDDbEiqup882BOyw5qI8UnA5YBHr++g1jh5c+BHi4Fx4dpJG3RtRAbMJIYS3dUGfpSpL1VwafUD
HI1FT9OlQX8fw2jgVeauuCQVQEtoYEwHibPy/pNbtG6pk3wYeuB8QalldWY95UMWc09LvnqfDAwj
8ALAljZQ1wAauVGbLcBzzGLcFy54PD7LsnhudYv5AkIgWJRj+vGHeW/7e/DmRYGwFtOn8kYce1sD
G+QkZat57NYcRimNouiQqnLHZ8u/bpfZ/JIC1V9P5vWiJ0+G1G0LxGvvJLlbZ3Hv83KTLTlcRNhg
Ikd5/P7ji3wvfiP2wzANHS6wQE9eN68fCt8fHCcRHChdDdDrzhPz0TKhjJhdl2nDRszj294CGtNU
n5Ui773tIBGjeoeOJo6+J68ExHlwgAvw9uWy8faQ81Dnjm15GzoGgI9mNfpqmL0DZYqDV+6P7cGQ
bLrAjy1AO4eYaBKlNoOqvT1k8sDAwFHsvxGPUHpADQ/hASSrkyAI1hds7iuCl9ap2MsQ1nZc+6Cy
aSDlNnMLNtvHD+TnpAaYG/jbFEh3H6fzdVe+SqgjultzBSY0XOYKgFcwwYnttpn2WSskgDnOEbic
uO6c/OHjddeN9fbNw7preQDPYtCRThsPNHM9tD8zJ2GzW97koS3hGEaCTx74z9sNqwC8SVebLDSp
Tk6mrrag75sxJ+kR/K8C2IrHIemruKip2WfVDEiALMROsew5mILgk1j/825bV0fRjxKPQKRp/XSv
7m0/cDFKG/c2tIoQ5StzkwKDtvsa4L0k1/wzXbD3niWI6+iSoJ/jUf/kZQbqu6WVgMVKiDk8clkR
RmxpMHSHiR4OPf2yz9gKhBqB///1p4ku5Hq0QHPuJ3kjkrmt4AVWtkEbh56zEyRdVf+aOO4arPDS
OuA+QrAd7dBT2eoeo7QAU1VcHw4MqcMkoFd6hpdUHSzJxxf0c5pel4KgD/5BZXBalwN+XWZAauKB
KT4njlDDdlpsk/Ty1xub61Whnlxdp1HFnMoHdfnQF7Se3WQABWMz1tWPYshyTLYNmmEQbfzkUb17
ZXBXAFUGAGTIX73dlIuXLWZgDQANvIM3uMaB1A15HrsV/u/jm/hOBeICl4zHBaVxKBqftjFcS8GQ
x0g36UYbEqaBgrApsueGGHuGOGQzgZePDYlsUX4NkKcTJSbAU9uWffJJ3osDHuSK8HEQ9NH1eHvR
7qKrlrDBTaamrzZjJocUoXxMHLt9nEcxgZQS+lcz0+PGFJb9mRTLz6kdXXIHfbq1x4dK/iTtSMsj
A3oQsFgTwbCTDVznbTgzc/vIhV/tRJ2ZT8L6e08ZxzkIf6LaQuRZQ8Wr0NNwAfRHFjpJFgLSBuPH
BejOskkCjVDw8VN+7+IwMmeQ/Ue/HGf8t0sFc4UxUoZI3s9lCYHiKUtxQT1Ua5trVlkDyvmy+KS2
fS/SoXr20CSDazDSx9s1S88BCjmja/aY89SSljq4bjFswTtqrzGYGCIMCeytp4Pgk5Xfi+khzLmQ
UmzEBfskP+sConRMcUhmKMAIJIDeqRj/N3fnsuM4kqzpVwnM5pwDjLLFm0gBMwdIXeOamZWRmXXZ
CIwIFUnxfhMlHgwwm3mIWc+qF7Ob5ezqTeZJ5nMpVCUy2KHIILsr0HHQBx2Z2e5Oc3Nzc7PffpNo
hmiH9nRt0TX5eek2biS1BxK1BjDV6fX7OdtA7dVDugolR1PFz8laa4E9k+hqdWIja1WnO/sKe5hM
0ZvRh9prUJOq69AD1bJlvOFU6V37Q1q/lIDDCJ8N4osNINDJEDr5GRUq6mwBZnO2Ti1vtlq5gGzT
GAqKmKInLwMHsE7WwVW8tfOpDWxr9t0iqSyzdppA0MluuWHz7cJ3J4NITn8gAhEylVVOn5+qYbeZ
ivtMQSakzGru6sKTEzeKRG9EduiSyukvVEu53zJSRlPbKEvn+7WLhB/ELNABkympG8y+Dil6X/gr
oS8ZP5CVzs7TxVCbJZElz8tSPtUfp0G7mI8KFaLZA27WmofSswJjmA160iRNJOtmtfVAhBBMna7T
7eaEdu3ygTWPj9Qj2cIdwxJ3XvXMpukiQWDUQOX+1l+P7VLpfd5oIKTGoWs7n9wNfdOGWf9z4dIv
VXNd51xZ9IYfHC+Ofook2h/F8nKVp9JNshFccH6qkvy2I89HGTM7VS6jaDMc9xahTSAogrPdpcVP
bzPMinGhS5t8RNdNkhKLRVRo4w1NTWXaqQdlMI5pDvGtD+i5HMf2Qrtc9OKNTpEETGAjuUyLT5uh
k1wOvcAvSQop+W2sExwYESTUP1h4nwIRAiu158kenCyWPDA1T9lQS6kp0npS0P4ynkt6EGgzW5dz
a0QmA4ylRi0gSD3dzX4eLjz3V2kd5oTicyuax6oz/FGViSZN9GCw/cmXfTDtUEIks4h25DJXZyb/
6OPWe7NhoSU5xiFKlbHTW2W/FODOb/tbTZpRcsP/LJU89UNETdzPw60DeDfHjxkV5WJK1APQZSBt
thDHDJRsM/bBiDxYWu5AKNHbAo6kbq6MR/o6TH809B6epJGk66/PH7GG64P3LowSIoVMeLymFiUX
pp7HKVG1lZqcu8Hgp9jLnSnkMqDbqWsarUnFnjhmTWqvEorm1cONRVqxqoraCmIZQ2XOfoBTrCRD
8EVQYU8zouMn1L5xKoVHPQBDPk6k8I8vYookF4a8zogv5ViQIOqnc4qxwp9KGn6dsIuN9hs3EvQP
iXlujNpcss3n5NG6P0mHrj5Rhpl21fdt+Zyyq2sqE/OPmU8ZEHibeDbcWtI0UbbDMUA57RIIVgAX
qLIFm8+rAfi0NitKLZsv5Hw4//4N13A9RV4dh6ze+Ks00o0M/L0/WVh+CFg5gaMFgvhxmFHguFq4
xfV6dYqjs0Y6sLvayBGClODlrwJ+qBlynyqdOJKgZnFLJwdFtgZLNAKoPOTmLiTpJ5dXoToGy0qa
3aZ4+8ErFvmXCITwTwHAtl9B7vvXljOgpMFKaWNUbhIXXJme/mzTjO8HSmlo47sYWMVd3Ev1r5vI
UR9yZZsMTrgDNdKLxw8BvSiILyDZqZNbFTnUVvo6lSaQO5IM3uRBPoPZh6ox31sNwlGkrFwg01Zu
UwOxsb6uV8bm23brL26LGEzoaOV7vY/9tRSFJ1bWcFXKZNr6kqzx1ub/aopuYIICf0Nkp6frM93Z
/pJGuTreGH1nNkw1+fu1SKbztQx1C3RmJM6r03HxSAsKFpFD2gccrW/guLP6Fukie/DJdXWHEh1O
9POq23CYZR7YXGGYKx67NVc3KY11HOgZ75TYsYhK0gG4hKXnIgM9fWKqGqvsfqNhkCalLtxNIDbV
DwTwSaG+wwcC/fCAfAGzWxjcGHoBwk/pyYuJHqaL6bAoeb34Bu2q+/RLiberX+h0tDmxuUKatbtb
vFzQOQ3kLkGo6mJWaTFMFpqHyxUMY8wLRStr3y4vIyeA47xfBBQogLYEtAaiU4P+6Xm5UxT7dH61
r/eFJPD76w8oZ73iDWCH+GEubHWFvPWn1EGAKVC18CInQPvZMuT0mhKEgLjHaju3+oF9EUGLPd4E
C+2zG2YPvry6HRKfuORRok00aaP/BFpySyFHT/vAx2/NnjcgIES/c5CpSjqSCze77sdZnxLVbf7Z
HfYpwAImosbBqLSzeLYKdWp6NDec06CVa1u2gusFcpoBDzJmceAr1xpKeanlcjzLPTmfQvdfnJBN
07kTmTuEIiAD9YNQboYelS+Elnp+LM2j/upGTTZzmYa3l561OtWnrOlJD+4MDjjSCiDg6qgvKkaV
vrElWrFJF9GEnJQMdLSM507fp4ekLRC9RGhGeqZQqytPKEtSARfK1olrVX2qEEB5NEwNkQzaJNWO
v6xRzQswX55Ywr44BfwMTrGWz5/Xuwa1V3gQcZ1qNIOW6qyTAx22rdQr5InmDUSbQ3pbRxbFXN46
28wILwcTt0+3okB1rIs8LrwTH9k0PWyMZP7InUCqVjMBZGNsb01dyqRcE+9alJtyEvRDfbJa+O5M
XXvaJOzn1ixK7MEMGuP0xPRPEVNwxfH1hE1gbOSVUJvf9ly9Ty9beeKACR55sTe4yvvr4WRrSP4s
WxvbcxEKJ9K3MaaGt/Fmmk4f8HxhUf9TDOxpGHmgUh3tsxEV0YnF7VADNZMELa5Qewkgpm7UIhzK
oi9Tu0enmDTtbW6iLKb6oOeMlIS+u35sJ3CSRBQ6BRdDTxpSqNUfXiey8RVaj96MuPbq2opT9Tw2
qE/k2lZHNpHakS0NeuNSi2ZKuVmdF+RE5n0vHEzWivO1v7CUc4GQ/iqDmr9yosydaRnfGvSNYk6X
GBg1vCHIthRwQ9DXGTzXYRGUy+RKKwyKMnXq0SxFyk/4fWIbnkgCQAdwVMHrpdRuJWe4LqkrUGT6
p1IRY5ey9CnBR7xQUtJYrkJtxLYsT8UlmibFlwJyiSlQye9Vb4RNLgO9GtBFxtpO8yRxPyh5UM7g
g3XOvbzUr7bZqSSi+Iz6Z6oiKy3exhyLmjauVJrKbSLRt6ZQKPUF3j+TAfITU0vgodRtRaQz85FM
QcW83PbWokZm88UdJqYn8Os9jfaNz5uHBtOrkFYl5E39D50YajLwYCDJwziSQV47yW1PH+Tz3jr6
mkbJYC77XvL9rxZCEbSz5aWOBOp4LdcizKZ4gTJxJI3y4kjjkZrj0A+GuXHiUqmzH4lQO2zyKg0m
oFp6SjSoYXs8a+gpE9LV2ZWj4S6u7Ww1LjbSikgiJR20RNboqtsjJu6X2UVE5cIJvW60PyKNgfER
VE91ftUwUZ3ElRbI11UWF7FH0aSSA7hIhmF0acTUPmy0OJg6hGypf6EGb1aCZxtZWZBQaAKlRX+l
DqYFNcrUVLHu53e/6QRw5dI3gv1HD2oOr2PRWDWAzGxSUhyMiQ4hQyr1rwGVQpT/rehHugrvXjEl
aWqKBsF1P2mXtZKccLNRN9xH+B8fAqnw8HcTgDYW1fCIcGuPsoJCqednbVJzrAp3gAzbxY736/gJ
m3klb2UqiyYU/7rTQaLcO0ZoTYaa07tSV5vhqYOuNhx0AgHgr+QdwLwmWE5+CtRS3n2lcSG5xGUG
cD/PFkYYzRdKtHQG7ubStXzrY+SG6cXCxx5EayO4gf2jgJsJqtY4KC6el0KD7w+pMF4AGT3RL6R2
2LWoyAMCE+qkVJOHciGDWEu97STTleCEvJsUC0eb96qAShjDmj23hqnjOMADJ3HP0q911XMJLJf6
PFPpwxZT2XtlKc4piFHTpACHVPYY0CkHrmrPifOUjgXP2ITCv2K63Vhz2KDcGXTAMqiN8AuIqC/f
L1DBEUtuVAd8Xj8/G2ntrYJkBcDB0j34YVT4pdIYeorUOdXkWWrIF3A5ArmhoFQgQWvOgqPYliYl
hUJcsa/8MrBgTSCrcJWvrHw8jHLsGvmSKa2EjTlUF/J4w/1/HQTb/szQ8gwth2MNBH50EbkQyQYl
rF3BGh9jG9onLK+Qc/2Ww7cG8j8ENYNoavtgpZbrAvadGL0tHQ1jywxyKbm0E7jeFmvXvcy1cj2S
QluagsU71YSpUU4831Ud408KoDZ7EELyYIVQgVjGFnrGDJsGp8Gakqo0moPxpFDNX30Z0FTuFadr
CO4SFcSb4/urn20XRB21hcfEtkZgqm9YlBFDepFFUvaaqURzDAB1YCnrGRVaLVLjF6Pp6SJIxkZ/
7Y88W95OSY2dysLV+oXtHvHUCEHVQa6VQgtRi3NsOm3Do7xiQ1w3VFYpXT9o5Bg7UAAOe9KdbQTx
zcYeri4pzTYhANJwYOh4qJXDzdwrZWCM+bQf9vrzhaFZk8xQPEFUOZK8pD8aEFcBjuQVVxbX4twa
0PAltBfFuNeL1ROhiCbTMAQPyMMfowSQofoR26TnlXAbqiK5v5nZEPJMlUCNL2OdFle5la7xCmAA
et46NHkgAGN59UhEaUGp12ZVetvcDdIC0cW5c+ViuUb+AnTKRg+dSUICeaJ46rfcH1jzMMy8q3V4
uk92Q9gB6wQsECMMF2U92EZL7nUOaYo6oRbEvQAEo0CAGBqjtVZQ7JQOy08D1e1dh6JpqxP1s3ng
DxeXvmMpJ1yhhsvneCF1T8gm2bdwdXQ26kGdIQHe/hgZ+s/OBhKA18hdG2KSwaINn8TjU2g3N6uF
rE4kaw3yOAOTEGmbX92gMGYD4ihzyLLycd/fkpIc9HrjDWSdJ05oU5BBRHvIgw3ITeHtVDXOtXO9
6PtEDugcv5jHa9UaFzKUlwG3/0hbr2Eaww+aFkS7LzxFodgVCrdxTi7h+xE8hFrRexLpAiRVM0tp
yqvOD1jIQF1LM3doqRcu7t4nYOtUUgdUgj8v/aZ9Jg0nkn8UIdDRqfrhsbPpJ2uA8DCtWcbIkHvu
xcoecjsmivuaqUhsivymTB6kBo1KLX0bFHAiTuBTwHZoNhZXW8MfGvdO7WeDQ7crRTxMVTvKQeFt
ScuhvatwaI+wkv2pnMJL8rzsmkLj0KlBxicANTQpqGmNbiz0FJ4ZeKyCbWYOCIWNQRO5tGcc9i/S
tYtxlCBf6kPLSMNp2s0Pe8TGnRxMZ5p5gh0VJocTa2qyIKgN1XWAcMnoiuv+CIdhb5I03oh7jd67
A0KT4AVtJSJmIifxTB74yb2z2KqjrAzKmyKMwgs7Se35qoBU9vmViI+v+RUCXkTArA/0Xapj0VYK
bEK9kOIlKaBOfgEn2yRRFqWgIHAuegoe2CvmGwwoMyHlYoDgqX64tqUGLwk5OfYqonjcj1c3Werp
l3DEBuPQdrVTrwahRE8+kOCAxruBaGi9PjRStIUWb0pMZP+TqlD0pgWbX6xeoc1zSqXJLgm22lhz
jaljreKbIrGHM2eTut/spLC/G1VLzJCaI5BPbPqTax/SH80rwxSFL3OYbhaDcp56cTyJ4fWeabae
n+oN0nBFi40lJktZhOiPU5V2RI96L4thOuQB3B8FBQRNaUTwuxeGPxOPXU0yG6Lf53e4yVYRgaV0
hBgsR65mq3rbdRhBrqlM+oplXfpeUEwomE3GuhOfcgYUkZ6rby5szBhhhIllrFkQXS2toicloCbV
Upv2qaci859upranJaN1YKWTQUhOYuhmwwlcNPLYy32JRh6L3izp9WMoDgprCq+ufqllUXQB4Z1/
bajUThqeSsvpOOhNCvIbo7UqB+eFrW1HslVAbqF64TzW6DMcbBRjZvf0+KNHFebMdgIZHI5+KqrZ
4H8DyRNV5SIhThV3dR9LFYa/XC2ViR/6zkQmuD+RbXswh/ctEexgBPZde3uR5GV2wno22QdcfnLh
1BuK2vDqzBRkDY1EhUUpN/R0Du1K+skSXalyebXgEdTvv+KIqHR46Cskgqk3qV0/7nqgO7IaYx9S
fTuWnQ00caEFYDWCXzp0lMH589raJNnj+WoapET9UrMBbVNZlUNltE6UKRSj14Rts4tULdwPeaLA
dy1tkxNNj8TRq6uuiNjxH51zUn/N29qKtGgfiA2AZ/dXQwuMS7h9eHiUW2jOrKF746NNYyfWrVmx
Gp7Cq+2qPJ7MT9pOpnUPIO/d0Tq6gXpJ0vNdHiiTcpUPR/1F6Py8wNu/DL3h5sIOjGKcpXJ27m/U
xaxQM/k8pkbEhJIqutSD5HqYWxKplVQfF0XifVg7bnBiZxpXKCpveJKRZuGurKoebX/R+W0sE1mR
V+eDdfCgbGLeY7qWzonRw/ymG8VosYXUFLI3eWZkZHsoGu9fp/IgGRUwld0UcaR86FsD6NZx52+f
151Gf5T0D+LjgqEVnVCuIxlKaS+WoJIU6awe1C4bCKunoS8/OKWynRVJVMKxGxs/epY7mCk9gs24
td7H/sJOTtziTcpEKesQkAcuDg2gqwvR3EzKNoKNTJWIDkDL5o79nqteGOXCuhzkg8E8X6s/l1m/
P3Po1+K+wuQfTy8cvSM5+LaWbK0hOZfNJlW/LgiGUK5DLBIWnP7XEzJvOrDoAzzKwh1Geatz6Vav
1Hp9KkWkNSy0lE3BeG+T3/Cl3LktuQau0kXhQmGrKT+4mUH1DqGZr4bh5rdRGVGVR+hgpNiDYhRl
AcR1PqgyIzG+iUfD/Pm1NqFL+ELgGAQUyEzUIS3kptVAygFpcpPkP9g2NcbUCurAni2akBiqcr2O
cv1S9rfxzWpdRjO+pLgqHejQHUUtP4b6aj0l2UZTcxhkJjmUMd/iYiB/tPIomCuDVcAZXG2XpTuQ
p9paP5VbEca9biPAuNNiEaeFhtK1E0g8qpBkHzrRbMHSt76dzMkKuHOyHskJu9/kqZArGQC7AmRK
z9zqtmqqszbyNTnFre+6Mwn0EWij3P8QES0f6cBZJlvKhE+0vWv8Po6vJEOtwJ1TO7+bvsFjMidR
o+lePlPWmv+tKHRTArJ34vncNBMYGLGnKq/nelZS8nVeUz1mShLYMgHHXwLApsmIrpy6sBtnwtEl
MSw8TK32TdR/xNQHYzVpchVdyH4AKdZaouOdXvRO+PKNUw0UwXhDtBaET3XPypiQHWBG9kwNgUDS
12Gmp/gnjm3EJ9z4BvXApSTjTNkFBq6e4/K3GpHOBSmfJLWyi8xSrLkmhckYMDIl3y7p5W3vZLar
4fs0GEGI9IC/GD4plBzSAtEIoqE8GRTGcBpZqgcqTtuMIB8+Fd5tiggCkyemhcEQQbXaIzWF2WS4
2JJMWQ+TYL4dAGx1APJM+3Z/cNNzlGS6oQx91uslxS8rO4hHtiEoEgxItamJSec9LyQQPLSAlEIB
MuFK1WZl3DOuQW0aPyQkqklzK+EykjPrqvQWwdxdh9bcSaNfnjd6TWhD0B2wfpCPgtGlXm0kRbKz
B55Q4xSeO9RUjCL6I1wnHvTt6wWtJeR8FYz0FL7N2N1C6Lzpu9eQBsEWXVBk1y9W2STxC+VGodhs
SoY/mVoeVNfPr7Nhc3kREdLmSSiaw4i/P7qzIEheFf0Q5c1Du3dp2/CRqYRvzl0bIsHnpxLXX82M
Vqaq7S2xQknUEgNJ2IJEV/VNcrmy+4sTJqYpMkqQnOp3g3aMJPxrX+QVvqNlBK3AgcAWZunuGnrf
/JPsS4M5FeH5CEBI/xq3c/V5GNCUAnS0f+KYNgmVFx+pSEIaROtr781+viVNvYWFYZMkDpJ1VrAM
Z/e9Iknnz8u0cSa8ZyiryL4Rl6xun5QpgGsEvMkOrfAWgsZinuQ2YXQFr2A31Xc1wvh7tbg4atj0
pA3TvlnUY5OmXUOiL+Hr/tGBzUt0Y3o60Mv6OomX2F+eDLRrKfXcAJ5Jp6P8gc5PmvaOEBxVzCKD
KX64LrwwsB7/2nhHQsQAUoDvyjxHgnm64qc9rF73b55b+L7ZlehoJcrWW325qr8jb0fgWlTRHn2y
pL7DkeE5Lwqexc9exG/o00UVYLtPH7wjisyVJtp4HX26/E4873XYVGhWuft5c7suEJPtvl1/xxVI
8fThI6sikIbvBMUSVcgHGbw1Ecitj3z/nSjzhKvq8ROrElDfEfwQLipF/7uft3f0xTuklRLArcir
nIwy5Vu7H2R6dA6k/jtI72CLw01nnjd09IX70OrL1eE7SioAAcK/cdjd4y/X3oFe5wYncHIQzBuT
QNu9HyjviJnqpCof975648niQqTcmsj8G5WAIGRppQOa9I4PHIIR5lEjfqoGAO0nfy7qGv84HG9L
B8AFtRSBMnxHbTlZHwFMPdL/nv5uyF9gGUGC7H726vaGTABV6S0/Xh28I1tNdEWkOcUPAx7JwHgn
wzcwgPTorYrg0S7vuSB/d5+/w+tVhF9LRTo2vvLpsvSOY0HkiUfS7ufNXQCD/Ype/+ma/I7UHAVR
bPLup2r+xAEAL8nT7c3aP0IYbQ8AjWlJhgIHJkAmfmrXv/xuf/0dPKA39wIgOdVSBKgB2FGAySJS
dHT4NV4GPN85BI+Hf+9vvyH7R+S7g2+Hzw2y5scXXvUI8ASA3YVKxccD8vYegDzVW4pAxcsxCKDy
lft9rmqBzCMAEyjLooJh97Ob7y1pgdr6FjTwhCVi8oK16+gEsP005zRE9vd34/C23J/dmW3lAaq4
eNz+XP+NUZ+eaNxNATzFWnsRvMEj0P4ZjAtIGyEBk92rOLfKsRqo3BE7aPfBDXr5EXjBOfk9jDi2
He9hF0B0lulRL/iT/+AQ9Xs6wGMAbdf3HTr6P3rW7v6p6BS/H3wfTBO///t9mP/ROH734D36y/+C
t3H0a+Xfpk/+8ePHH891/EdT0a7+8KmN33D4w3NnmZjJPXXfuw73j1+1b1g/NgPzwTzuzCC4Gv5Y
5H/9T5VVHlnL50ad0y05ED0fDkMJEYq3RtuBb5Yb5z48jLMLXw64wdsOe2s6QXb2CTklyzPRseLG
ifMlSnwYeqcCgmi97UxfA7r3PpzdZma2TA/D7UZXeY22HX3MABT2nb33l4lzX9lWkf/FPv/NGVjM
75bwua0dm4lzd7c0K6LBuu1aRZ8cv0mBf48LPT2A1Uj49//94+fu5EsF0+99P47P1DNn8smRfObf
/knn9/2vlm0GTppVN6SDo/a+XCZ3prOqDkzY7G+q0As16H3iLwOnopw4TW1HHZmB5ZkPy9Q+jLXb
9Q4EcbM1A99MKsN2sWCbFuOVUySotVuLIcmDpXMYR4hA1FK1HXVs+nfhQ3XPBCtY23FvE+fs2gzc
ijKoz5mpF+oYBzyoDtqB4kJRaJ1dif93+/7z4eOFiKldOPwqnIDX3ZkXwUMYLNOqkGlW0MnI9VE7
OBaXZlRVX0kAxNpqxNU2sbbQ6dWGFvjNtkN/oJmNzf4ly4pmUDvRfuzbMG8euwPFuDJL07WfiqSD
c31thtz7e8HuFFnwTbSV8415b4ZPjojWgZRvOHuhV9NlrQMR35jeg7OuOmTUFHQhC8/c1s+0gPq2
FfKHZWR6h2F2W6d3sHWfzMS8X3pNDdsgvTlM93ob98l0n7gqMOB1MDCPPyeCd6m6hxBWtR/71gks
M8JsHIYS4qa56OHX14vji2069VcSddodDGyunKeShjKsi6Gdomqcdww9bfX5S564wi2smzm5C4v0
tbxbNohD4FXarvubs8wC0z8MtFONLkzdxzRLwvUZHGpJHp395WyahUmY5Y8n83g6ATjq4EMeJ7zK
AzO1nYQpD//VaZqU5jkd+BC3UWJm3rbJ3lBx0IXvc+M8PHjLs6mZZsdCo9L/2dG5FV/0Gn6U2q3t
UANsBkjt9/+6b3p5PCnoLyopOgivcF2ZW5MNShzv//33/5m64rd5siWSwwrOzbvQNw+7VrnfiQEA
aO4gjPHF8cOkd71Ms4pVBL48hDrs8NGvt4y3Sx4F7kHd079MHJOmfhlf9UMePJiVCJDIPVMv0X5S
uk09hAjwi+nyjHT8iptIHg+KkA4278rMncRxD8vd3d3kjymz78CR+QRbn9O7tx2zl6Z5wxwd7P0t
L+2GkTuwQddmlNk1t2YvmpMX158XWKKbwD9jXMmzCCFWTkAH6vle+O+VQTs4UKMwS3FJKsMKYra2
V/sId6QSn+nCfRJNfIIH57A6cfq78HDGtvlwPKagEm37/Z+XUX7nOfdn4a9nmb08G4vX12FYsXCR
OWw7yWTph/c4AUxzer4ONJBI1jIJq4F9QWrV9jvGIRdi9TEtavFbD8sAu4D+ryKeH/wuo8PIYhu0
Dl4iYzNann1bJg+V61xgutp+wWTl3BEcqWi84NJpO+7U2kbZYRghhi5e1dM4N3G0HVIo85zHZMWm
CHqB1qtOnKwWf9I7OKrTzHZoAVlZbhce0ReO/ZzYb3VkowMnYo6TWjGugum5rXTnpEIqMhB8bq0H
faIIZLvaDzv+7f9ky7OHf7lYh041tEC7iPbDXy13TTD3Hy+Oh0h/tZbFtXNX9wpAvnQw7jINM7ty
udArsoNxnbttRSEg0Wg/6g3vLMtM76s5Icihuxh6C+F/xQgDrOliXM8snMM4O30QREFtzwYP0dqg
HZziGy7S+1qSv4uH143JezmDufnw3TsxiJ4I7cUgRiYNW9W1Lq65m7AU9hc0wmGZ+1V3oMYfHFz8
yqhdXBm7UWuCEMUWbWW8v497IydNzfww3E4WAnrcdvTPv/01D5zqjQSwv4OBeZlU8TUQFrUf9na5
vbeXnresKDMwqw6G3qWy3u8czsNoQs7Uchx+bRXXWVrVF74sKn3b7t+tgO6YZ9dLUqiH0XaLFnRp
rQcnnFbLOlEx38G4+UMtkt7Fzf+FiuDD2nYiUDq4oG9/+1/h2ZfQ/+2vO3jUp+S3/x3cO1FV1oKC
va2sv3AMa/kyuQtcxBczKOsGmsKN9gv+ChVt7YB3gYwgTuACYTibmWl1NwVFVVshA/1zaj49FHnt
x50Sh8mcoOIS0Pas/cC/PHmDQL7WwbCOf2feFVUtHnQgiD0c4PbJ+RbVBm03b0Ry5gvOXCX7SwlO
+5Hf322r0CFIjwS5D2zcNAyTMNSn31N/Xhx2n9I5YF7HAg0s7qnvROger//xf378R9NOQLcj005A
nB52bOfFdOA4j7dRUvVuu3Cb58BPwKsmTlRZr+A3aKvKF0n1/pO6uFUv0sRcVg6HJEpzOlhrfBhl
t2ECN9920MswqbkAsEq2H/YqL0ynEhzbkQm3Xe318s4Maj5yF1foR7+mBl2Y4B8gA6m+bkR1blsR
3Jr5g3P2PjHr16fo69l68C2Rx8MwO9etC0Td1z3iXKz5bOo7xNprjwZB1tR26T+SCT4DgltJa1IZ
2H7kn5fAQg7D7IQiqFrarvdDeIbS/Ut6VoffwLTafvQ5Sa7g7Da/ewDPQuC+chRhrO3CLOMo3zXh
JgTlACT/Hcjo/V1+dpOnFY18HL0DGf3H5+nt9PO36eS/nQnlWSYIrK7/lBTR5IzeCLC9wSEBUetJ
h73psv7HFBjQ7oCsW1v/4w1WGHhY/apd6uCKeg/amRf74ayJg91B7OJ9Ls5bZVRBb9TWWoyWnuXk
VZBXBwdsFKYIdvegPl8m5dIK6UVfWbwgAuxg8WbNLewiFTDKPYtSoMpylQ6WO1mKYovKPdKFwb9I
lnVTLxgA2gp3mmZh7XDoHbx3x+VSYHgO6xOno4sY6sx5UpQnGIDaCmFmJuGy6S6iYrL94LwR7peH
cXZ2ooMTPXfuSKvXPMQugMjznJssXW6PFyyaAreV8XyZ4LBUh+1CDhRqVqXbRdB7nITEgSrqS+yg
vRDOc5DYSUUIu86vbYV7AeadKN5hgULJKNg+/Pr6aPdFZnrV1QrGjbarvVwmNQWDgqaDYXFZb8xt
1dnetVtsu+BrM1vXtKGLEOk1HQ7zumtCE/j2orj1wjWVClUF7gLtdO1g17NlgL9bC/90Eda9zjdL
6vTyxDqIYKfJXcDcb0LvAZlUxhW9qdqqBhU9Zj3V28ERIS+dVRfbRbj4wxIYXCIsRXr48p2Au4jq
UpxWmFVb0cXV/Em8RKuGrYun4SdK6fJaHm/HJdZWHz6Taqv5UzuOlrbjihMNnLOiE3RwOWzj6008
YGisZuIE1SxNF6+O26gWI97RlbSWxNrkQZdUdEKWO7jsbovlQ/XykLsIkd4WTkYlel2Nd+RtbWXx
1RVh+IpzSQej9krxGHK7onDsIaw+G7tAS30TcFn0buxkFYshd4IUCgMuqKWVVBW6i1fNLYQCtSPY
BfiRQpulwCjf1KLIdJ/sIFCxrxqmpnVJeXZ19XC/deHPXYX0i6pIG6poFUq99or42/8Q56bpaQZ3
Ke0LRMsl+NT7pNhPT/fnhdagWEL/XhJaIz0XYBVOEHeE9/CXnPg3FdqbP43co87iIopNak7X4ye/
sGDtfcCj917Yj8M4OxeG0rTD74e78DvHrYM2GvCm3zfiNE/CKsBkH2Ft9fn709xEj7Pjd2o19i74
+AQoRMldS9HuwQQNa1Yk5Sn27fuE/FGchKpVo8GCQas5Q4W4TDeIvj/Nm33fHJ/IxFl120mjFpjR
ZIX/QJ8t0dfpuUAU/vaLyjHRGbOmiDSpp1sDTdVptQ3h5YBeRXVNz/9g7HrpRCMeGJSs3D6hcaKz
G81UaHVCgzdNViFH7WK6G/DREQWmfnWryI9oQ82ghyY9PnQFIvLnnJeXftuNadnJ8u4gJWEfdEWh
1QnqQGt2fQit67N19S+d6HcqqbO/8bKindDQoDU73cvREFiGn3Vw9tP+ebfUnmHrJbfUkcI9uYWO
1//3A6AsPaes+b2H/T7Y/6NFvvD0jUOq988+1+6WToBl3tmt6a1NckaHZe7U8sll+P2LnlPxswTf
WbkPn96G3z8wbEEPwhwdL5j06eHX14v5AwJOTCuvrFh6ltzthRv4ifKZatUzbYVPLfhYYafcDIKT
8B+UcRVeS9vz9gYTro0uGs003vBOHPj/2u7GsTL93azf+yS/qx6eU5JFSWhU9BwtIn61w5HcJXNH
ZnIH9PMwqLBUJ0/RS2awaGZWtVNdkNCI1WJYq3aqgxisqB0E6IhBqQzdBaRpbG4JEzY9a7uIdY9r
2tFFodSExsVB7WLsIiR9GLe5MrgLBiuoXOsMsV1EkLl2HyBYzasvvKfPmVfcu0AfneOzJ3VBSHKJ
Htf2T+oCOEfsWCDm6/VdXdSOk1vJUlEWk1Wk8eyD5KWOAlnuLBSuXiVuJXcBnttz8V45WZburOmH
5dqpWpAu6I72s1zn99UXldxFQO8L6QDnwXzYLf9LeMfr93gH5C5QPYIvay+fMXoZpk3GEEr6w7yv
9zb3gvrmAMKAIllEEwUXxN4qPKFb66K6diSKNFP77JuTWE6jkQcV2P67vt4+O0MHF/aI3GattJv+
ru1XPuZVAcPiYaCde9FF5eatWfWKZNHblE0ny9BCfQSx9hRYHjmLam2C3AWiaa+duDCZ/dtfvaW/
PaxYSEXrAsMB+19GaoEZqskt0dnnuZDVCy3p/gP2t8DZv852YKd/O/4IhcjHG/b8RdDjn/IRJpCk
9WBuFwljItC/hp77aK+Pd5pmQjLdMoeDAekf0TXzNCXG8XPpH/v23see2z733uDjO7GEyavCcJ+l
CnzhQR9BXFtDQXWRnhwlZlktBeyi3FdUz1XCg12QcYxDL6xTyXRBlTm95y1RDQx20RNixsPn3hY8
QDVSmS7gPjPTc/9marYDr22eQ1pfiUBIz4bsX6jEt/BcECKsqAZNYA9W7PVugiAeJnxSub4l47nU
yQtX/GmZ5IflCZ9AOm1UT4diviZ5fbF0wjxM83opfAN4UdJ3pLJxpD9OjfznXQNNycJ/wkth306F
CiXTDyub04WHOQLaXQ8XdvDAuRXmNmx8QHXBpj8OxavzX6+WpJIC69+a3p9dvAZ3CXtRHCZAdpi0
pnm6AKKOw/Dgk1WCDVoHkdCZs3IOR1jYoC6Y2meA7UQp56GV0A4A5dwnT1tIGB3o0uNdCJp0+6RF
RReJp8fxd0gHsdkizPA7UkV0CKkibru4GAhAVpB5T1EO+R+wgBdeNudLgJWPGrr7hpv7CUEA7/Bn
Fc0CzXJQitffGFdQCd/xtD6MtLviuuBhGdsJtavE7hseKlIXdV4flsXZ2PQaUHVdQA0/ODXCrC6A
ht/MgGRx1Z3oIkbyAWKy6qhdnFkh4F+WJLZr+G9DOSjL69Xuk5PdE9tqvFzA2HQwgRmRTBOf8JSH
U+qGKNur04h1cBy5pFIIrJsbaHQBKtiHi86XHkmZ/3z2PiUom0Jbto80ixNLWgwS+HEe2BU/BehT
+035Err4phVNpbVrF+NS1nUYRlgwuYuWPF9ykO61xXagmT+yvc4+8j7LM7olVBbeRa7wiZMpd8EX
MBb9UUTW5nBoj9etEWSkUTExJ6DHfaB5XdSePKLg9xg5OioGYXL2MafdA/5ioxunC4r9PhX/BlEw
0Tb1LT98GmCFbR8+x884YZufg9FU5voj9Hf67TpfhuRVKlrbRWefz3laA17KXaRdv/z2f+FB2y6P
lRXQ6OHXv3WDHUvyD+E0/elRo9hGkb7o7x+zJMJ0NeFaKwM/buwzkc+WkMB/xFc2oVz/Cb+yAV77
T/iVDdjef76vbIISv7GvPHFwH2+De49H5r//fwAAAP//</cx:binary>
              </cx:geoCache>
            </cx:geography>
          </cx:layoutPr>
        </cx:series>
      </cx:plotAreaRegion>
    </cx:plotArea>
    <cx:legend pos="r" align="min" overlay="0"/>
  </cx:chart>
</cx:chartSpace>
</file>

<file path=xl/charts/colors1.xml><?xml version="1.0" encoding="utf-8"?>
<cs:colorStyle xmlns:cs="http://schemas.microsoft.com/office/drawing/2012/chartStyle" xmlns:a="http://schemas.openxmlformats.org/drawingml/2006/main" meth="withinLinear" id="15">
  <a:schemeClr val="accent2"/>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5">
  <a:schemeClr val="accent2"/>
</cs:colorStyle>
</file>

<file path=xl/charts/colors3.xml><?xml version="1.0" encoding="utf-8"?>
<cs:colorStyle xmlns:cs="http://schemas.microsoft.com/office/drawing/2012/chartStyle" xmlns:a="http://schemas.openxmlformats.org/drawingml/2006/main" meth="withinLinear" id="15">
  <a:schemeClr val="accent2"/>
</cs:colorStyle>
</file>

<file path=xl/charts/colors4.xml><?xml version="1.0" encoding="utf-8"?>
<cs:colorStyle xmlns:cs="http://schemas.microsoft.com/office/drawing/2012/chartStyle" xmlns:a="http://schemas.openxmlformats.org/drawingml/2006/main" meth="withinLinear" id="15">
  <a:schemeClr val="accent2"/>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4.xml"/><Relationship Id="rId13" Type="http://schemas.openxmlformats.org/officeDocument/2006/relationships/chart" Target="../charts/chart9.xml"/><Relationship Id="rId3" Type="http://schemas.microsoft.com/office/2014/relationships/chartEx" Target="../charts/chartEx1.xml"/><Relationship Id="rId7" Type="http://schemas.openxmlformats.org/officeDocument/2006/relationships/chart" Target="../charts/chart3.xml"/><Relationship Id="rId12" Type="http://schemas.openxmlformats.org/officeDocument/2006/relationships/chart" Target="../charts/chart8.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chart" Target="../charts/chart2.xml"/><Relationship Id="rId11" Type="http://schemas.openxmlformats.org/officeDocument/2006/relationships/chart" Target="../charts/chart7.xml"/><Relationship Id="rId5" Type="http://schemas.microsoft.com/office/2014/relationships/chartEx" Target="../charts/chartEx2.xml"/><Relationship Id="rId10" Type="http://schemas.openxmlformats.org/officeDocument/2006/relationships/chart" Target="../charts/chart6.xml"/><Relationship Id="rId4" Type="http://schemas.openxmlformats.org/officeDocument/2006/relationships/chart" Target="../charts/chart1.xml"/><Relationship Id="rId9" Type="http://schemas.openxmlformats.org/officeDocument/2006/relationships/chart" Target="../charts/chart5.xml"/></Relationships>
</file>

<file path=xl/drawings/_rels/drawing2.xml.rels><?xml version="1.0" encoding="UTF-8" standalone="yes"?>
<Relationships xmlns="http://schemas.openxmlformats.org/package/2006/relationships"><Relationship Id="rId1" Type="http://schemas.microsoft.com/office/2014/relationships/chartEx" Target="../charts/chartEx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5.xml.rels><?xml version="1.0" encoding="UTF-8" standalone="yes"?>
<Relationships xmlns="http://schemas.openxmlformats.org/package/2006/relationships"><Relationship Id="rId1" Type="http://schemas.microsoft.com/office/2014/relationships/chartEx" Target="../charts/chartEx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8.xml.rels><?xml version="1.0" encoding="UTF-8" standalone="yes"?>
<Relationships xmlns="http://schemas.openxmlformats.org/package/2006/relationships"><Relationship Id="rId3" Type="http://schemas.openxmlformats.org/officeDocument/2006/relationships/chart" Target="../charts/chart16.xml"/><Relationship Id="rId2" Type="http://schemas.openxmlformats.org/officeDocument/2006/relationships/chart" Target="../charts/chart15.xml"/><Relationship Id="rId1" Type="http://schemas.openxmlformats.org/officeDocument/2006/relationships/chart" Target="../charts/chart14.xml"/><Relationship Id="rId5" Type="http://schemas.openxmlformats.org/officeDocument/2006/relationships/chart" Target="../charts/chart18.xml"/><Relationship Id="rId4" Type="http://schemas.openxmlformats.org/officeDocument/2006/relationships/chart" Target="../charts/chart17.xml"/></Relationships>
</file>

<file path=xl/drawings/drawing1.xml><?xml version="1.0" encoding="utf-8"?>
<xdr:wsDr xmlns:xdr="http://schemas.openxmlformats.org/drawingml/2006/spreadsheetDrawing" xmlns:a="http://schemas.openxmlformats.org/drawingml/2006/main">
  <xdr:twoCellAnchor>
    <xdr:from>
      <xdr:col>0</xdr:col>
      <xdr:colOff>99060</xdr:colOff>
      <xdr:row>0</xdr:row>
      <xdr:rowOff>160020</xdr:rowOff>
    </xdr:from>
    <xdr:to>
      <xdr:col>23</xdr:col>
      <xdr:colOff>327660</xdr:colOff>
      <xdr:row>5</xdr:row>
      <xdr:rowOff>129540</xdr:rowOff>
    </xdr:to>
    <xdr:sp macro="" textlink="">
      <xdr:nvSpPr>
        <xdr:cNvPr id="2" name="Rectangle: Rounded Corners 1">
          <a:extLst>
            <a:ext uri="{FF2B5EF4-FFF2-40B4-BE49-F238E27FC236}">
              <a16:creationId xmlns:a16="http://schemas.microsoft.com/office/drawing/2014/main" id="{F6145870-2984-5FB6-A02F-0BAC337EC553}"/>
            </a:ext>
          </a:extLst>
        </xdr:cNvPr>
        <xdr:cNvSpPr/>
      </xdr:nvSpPr>
      <xdr:spPr>
        <a:xfrm>
          <a:off x="99060" y="160020"/>
          <a:ext cx="14249400" cy="807720"/>
        </a:xfrm>
        <a:prstGeom prst="roundRect">
          <a:avLst/>
        </a:prstGeom>
        <a:solidFill>
          <a:srgbClr val="3D635E"/>
        </a:solidFill>
      </xdr:spPr>
      <xdr:style>
        <a:lnRef idx="2">
          <a:schemeClr val="accent2">
            <a:shade val="15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050" kern="1200"/>
            <a:t>YYY</a:t>
          </a:r>
          <a:endParaRPr lang="az-Latn-AZ" sz="1050" kern="1200"/>
        </a:p>
      </xdr:txBody>
    </xdr:sp>
    <xdr:clientData/>
  </xdr:twoCellAnchor>
  <xdr:oneCellAnchor>
    <xdr:from>
      <xdr:col>1</xdr:col>
      <xdr:colOff>91440</xdr:colOff>
      <xdr:row>1</xdr:row>
      <xdr:rowOff>91440</xdr:rowOff>
    </xdr:from>
    <xdr:ext cx="4716780" cy="601980"/>
    <xdr:sp macro="" textlink="">
      <xdr:nvSpPr>
        <xdr:cNvPr id="3" name="Rectangle 2">
          <a:extLst>
            <a:ext uri="{FF2B5EF4-FFF2-40B4-BE49-F238E27FC236}">
              <a16:creationId xmlns:a16="http://schemas.microsoft.com/office/drawing/2014/main" id="{9BC8FF31-9F95-48FB-0EBB-37A713A2A79F}"/>
            </a:ext>
          </a:extLst>
        </xdr:cNvPr>
        <xdr:cNvSpPr/>
      </xdr:nvSpPr>
      <xdr:spPr>
        <a:xfrm>
          <a:off x="701040" y="259080"/>
          <a:ext cx="4716780" cy="601980"/>
        </a:xfrm>
        <a:prstGeom prst="rect">
          <a:avLst/>
        </a:prstGeom>
        <a:noFill/>
      </xdr:spPr>
      <xdr:txBody>
        <a:bodyPr wrap="none" lIns="91440" tIns="45720" rIns="91440" bIns="45720">
          <a:noAutofit/>
        </a:bodyPr>
        <a:lstStyle/>
        <a:p>
          <a:pPr algn="ctr"/>
          <a:r>
            <a:rPr lang="en-US" sz="3600" b="1" cap="none" spc="0">
              <a:ln w="6600">
                <a:solidFill>
                  <a:schemeClr val="accent2"/>
                </a:solidFill>
                <a:prstDash val="solid"/>
              </a:ln>
              <a:solidFill>
                <a:srgbClr val="FFFFFF"/>
              </a:solidFill>
              <a:effectLst>
                <a:outerShdw dist="38100" dir="2700000" algn="tl" rotWithShape="0">
                  <a:schemeClr val="accent2"/>
                </a:outerShdw>
              </a:effectLst>
            </a:rPr>
            <a:t>Sales Dashboard</a:t>
          </a:r>
        </a:p>
      </xdr:txBody>
    </xdr:sp>
    <xdr:clientData/>
  </xdr:oneCellAnchor>
  <xdr:twoCellAnchor editAs="oneCell">
    <xdr:from>
      <xdr:col>0</xdr:col>
      <xdr:colOff>281940</xdr:colOff>
      <xdr:row>2</xdr:row>
      <xdr:rowOff>7620</xdr:rowOff>
    </xdr:from>
    <xdr:to>
      <xdr:col>1</xdr:col>
      <xdr:colOff>312420</xdr:colOff>
      <xdr:row>4</xdr:row>
      <xdr:rowOff>164973</xdr:rowOff>
    </xdr:to>
    <xdr:pic>
      <xdr:nvPicPr>
        <xdr:cNvPr id="5" name="Graphic 4" descr="Bar graph with upward trend with solid fill">
          <a:extLst>
            <a:ext uri="{FF2B5EF4-FFF2-40B4-BE49-F238E27FC236}">
              <a16:creationId xmlns:a16="http://schemas.microsoft.com/office/drawing/2014/main" id="{71722B5A-ABFD-8E25-C8C8-65D65C13A6A5}"/>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281940" y="342900"/>
          <a:ext cx="640080" cy="492633"/>
        </a:xfrm>
        <a:prstGeom prst="rect">
          <a:avLst/>
        </a:prstGeom>
      </xdr:spPr>
    </xdr:pic>
    <xdr:clientData/>
  </xdr:twoCellAnchor>
  <xdr:twoCellAnchor editAs="oneCell">
    <xdr:from>
      <xdr:col>9</xdr:col>
      <xdr:colOff>579120</xdr:colOff>
      <xdr:row>1</xdr:row>
      <xdr:rowOff>53341</xdr:rowOff>
    </xdr:from>
    <xdr:to>
      <xdr:col>23</xdr:col>
      <xdr:colOff>205740</xdr:colOff>
      <xdr:row>5</xdr:row>
      <xdr:rowOff>68580</xdr:rowOff>
    </xdr:to>
    <mc:AlternateContent xmlns:mc="http://schemas.openxmlformats.org/markup-compatibility/2006">
      <mc:Choice xmlns:a14="http://schemas.microsoft.com/office/drawing/2010/main" Requires="a14">
        <xdr:graphicFrame macro="">
          <xdr:nvGraphicFramePr>
            <xdr:cNvPr id="6" name="Year 1">
              <a:extLst>
                <a:ext uri="{FF2B5EF4-FFF2-40B4-BE49-F238E27FC236}">
                  <a16:creationId xmlns:a16="http://schemas.microsoft.com/office/drawing/2014/main" id="{9781CEC9-D5BB-45A2-8EDC-1FDB93218341}"/>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dr:sp macro="" textlink="">
          <xdr:nvSpPr>
            <xdr:cNvPr id="0" name=""/>
            <xdr:cNvSpPr>
              <a:spLocks noTextEdit="1"/>
            </xdr:cNvSpPr>
          </xdr:nvSpPr>
          <xdr:spPr>
            <a:xfrm>
              <a:off x="6065520" y="220981"/>
              <a:ext cx="8161020" cy="685799"/>
            </a:xfrm>
            <a:prstGeom prst="rect">
              <a:avLst/>
            </a:prstGeom>
            <a:solidFill>
              <a:prstClr val="white"/>
            </a:solidFill>
            <a:ln w="1">
              <a:solidFill>
                <a:prstClr val="green"/>
              </a:solidFill>
            </a:ln>
          </xdr:spPr>
          <xdr:txBody>
            <a:bodyPr vertOverflow="clip" horzOverflow="clip"/>
            <a:lstStyle/>
            <a:p>
              <a:r>
                <a:rPr lang="az-Latn-AZ"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129540</xdr:colOff>
      <xdr:row>18</xdr:row>
      <xdr:rowOff>53340</xdr:rowOff>
    </xdr:from>
    <xdr:to>
      <xdr:col>6</xdr:col>
      <xdr:colOff>502920</xdr:colOff>
      <xdr:row>54</xdr:row>
      <xdr:rowOff>83820</xdr:rowOff>
    </xdr:to>
    <xdr:sp macro="" textlink="">
      <xdr:nvSpPr>
        <xdr:cNvPr id="8" name="Rectangle: Rounded Corners 7">
          <a:extLst>
            <a:ext uri="{FF2B5EF4-FFF2-40B4-BE49-F238E27FC236}">
              <a16:creationId xmlns:a16="http://schemas.microsoft.com/office/drawing/2014/main" id="{1DF6DD3C-0BBC-F63E-209E-29A81F427C7E}"/>
            </a:ext>
          </a:extLst>
        </xdr:cNvPr>
        <xdr:cNvSpPr/>
      </xdr:nvSpPr>
      <xdr:spPr>
        <a:xfrm>
          <a:off x="129540" y="3070860"/>
          <a:ext cx="4030980" cy="6065520"/>
        </a:xfrm>
        <a:prstGeom prst="roundRect">
          <a:avLst/>
        </a:prstGeom>
        <a:solidFill>
          <a:srgbClr val="F2F2F2"/>
        </a:solidFill>
        <a:ln w="12700">
          <a:solidFill>
            <a:srgbClr val="3AD7ED"/>
          </a:solid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az-Latn-AZ" sz="1100" kern="1200"/>
        </a:p>
      </xdr:txBody>
    </xdr:sp>
    <xdr:clientData/>
  </xdr:twoCellAnchor>
  <xdr:twoCellAnchor>
    <xdr:from>
      <xdr:col>7</xdr:col>
      <xdr:colOff>129540</xdr:colOff>
      <xdr:row>18</xdr:row>
      <xdr:rowOff>91440</xdr:rowOff>
    </xdr:from>
    <xdr:to>
      <xdr:col>23</xdr:col>
      <xdr:colOff>167640</xdr:colOff>
      <xdr:row>34</xdr:row>
      <xdr:rowOff>22860</xdr:rowOff>
    </xdr:to>
    <xdr:sp macro="" textlink="">
      <xdr:nvSpPr>
        <xdr:cNvPr id="9" name="Rectangle: Rounded Corners 8">
          <a:extLst>
            <a:ext uri="{FF2B5EF4-FFF2-40B4-BE49-F238E27FC236}">
              <a16:creationId xmlns:a16="http://schemas.microsoft.com/office/drawing/2014/main" id="{7811C160-1C1E-4FB5-9D8A-1303043D812D}"/>
            </a:ext>
          </a:extLst>
        </xdr:cNvPr>
        <xdr:cNvSpPr/>
      </xdr:nvSpPr>
      <xdr:spPr>
        <a:xfrm>
          <a:off x="4396740" y="3108960"/>
          <a:ext cx="9791700" cy="2613660"/>
        </a:xfrm>
        <a:prstGeom prst="roundRect">
          <a:avLst/>
        </a:prstGeom>
        <a:solidFill>
          <a:srgbClr val="F2F2F2"/>
        </a:solidFill>
        <a:ln>
          <a:solidFill>
            <a:srgbClr val="3AD7ED"/>
          </a:solid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az-Latn-AZ" sz="1100" kern="1200"/>
        </a:p>
      </xdr:txBody>
    </xdr:sp>
    <xdr:clientData/>
  </xdr:twoCellAnchor>
  <xdr:twoCellAnchor>
    <xdr:from>
      <xdr:col>7</xdr:col>
      <xdr:colOff>129540</xdr:colOff>
      <xdr:row>35</xdr:row>
      <xdr:rowOff>38100</xdr:rowOff>
    </xdr:from>
    <xdr:to>
      <xdr:col>14</xdr:col>
      <xdr:colOff>152400</xdr:colOff>
      <xdr:row>54</xdr:row>
      <xdr:rowOff>83820</xdr:rowOff>
    </xdr:to>
    <xdr:sp macro="" textlink="">
      <xdr:nvSpPr>
        <xdr:cNvPr id="10" name="Rectangle: Rounded Corners 9">
          <a:extLst>
            <a:ext uri="{FF2B5EF4-FFF2-40B4-BE49-F238E27FC236}">
              <a16:creationId xmlns:a16="http://schemas.microsoft.com/office/drawing/2014/main" id="{162D609F-6A89-4257-BF0A-3B3463B42686}"/>
            </a:ext>
          </a:extLst>
        </xdr:cNvPr>
        <xdr:cNvSpPr/>
      </xdr:nvSpPr>
      <xdr:spPr>
        <a:xfrm>
          <a:off x="4396740" y="5905500"/>
          <a:ext cx="4290060" cy="3230880"/>
        </a:xfrm>
        <a:prstGeom prst="roundRect">
          <a:avLst/>
        </a:prstGeom>
        <a:solidFill>
          <a:srgbClr val="F2F2F2"/>
        </a:solidFill>
        <a:ln>
          <a:solidFill>
            <a:srgbClr val="3AD7ED"/>
          </a:solid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az-Latn-AZ" sz="1100" kern="1200"/>
        </a:p>
      </xdr:txBody>
    </xdr:sp>
    <xdr:clientData/>
  </xdr:twoCellAnchor>
  <xdr:twoCellAnchor>
    <xdr:from>
      <xdr:col>14</xdr:col>
      <xdr:colOff>358140</xdr:colOff>
      <xdr:row>35</xdr:row>
      <xdr:rowOff>76200</xdr:rowOff>
    </xdr:from>
    <xdr:to>
      <xdr:col>23</xdr:col>
      <xdr:colOff>228600</xdr:colOff>
      <xdr:row>54</xdr:row>
      <xdr:rowOff>129540</xdr:rowOff>
    </xdr:to>
    <xdr:sp macro="" textlink="">
      <xdr:nvSpPr>
        <xdr:cNvPr id="11" name="Rectangle: Rounded Corners 10">
          <a:extLst>
            <a:ext uri="{FF2B5EF4-FFF2-40B4-BE49-F238E27FC236}">
              <a16:creationId xmlns:a16="http://schemas.microsoft.com/office/drawing/2014/main" id="{54A4B1B9-A89C-4097-8FA8-33F9F67B865C}"/>
            </a:ext>
          </a:extLst>
        </xdr:cNvPr>
        <xdr:cNvSpPr/>
      </xdr:nvSpPr>
      <xdr:spPr>
        <a:xfrm>
          <a:off x="8892540" y="5943600"/>
          <a:ext cx="5356860" cy="3238500"/>
        </a:xfrm>
        <a:prstGeom prst="roundRect">
          <a:avLst/>
        </a:prstGeom>
        <a:solidFill>
          <a:srgbClr val="F2F2F2"/>
        </a:solidFill>
        <a:ln>
          <a:solidFill>
            <a:srgbClr val="3AD7ED"/>
          </a:solid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az-Latn-AZ" sz="1100" kern="1200"/>
        </a:p>
      </xdr:txBody>
    </xdr:sp>
    <xdr:clientData/>
  </xdr:twoCellAnchor>
  <xdr:twoCellAnchor>
    <xdr:from>
      <xdr:col>0</xdr:col>
      <xdr:colOff>293914</xdr:colOff>
      <xdr:row>21</xdr:row>
      <xdr:rowOff>30480</xdr:rowOff>
    </xdr:from>
    <xdr:to>
      <xdr:col>6</xdr:col>
      <xdr:colOff>293914</xdr:colOff>
      <xdr:row>52</xdr:row>
      <xdr:rowOff>91440</xdr:rowOff>
    </xdr:to>
    <mc:AlternateContent xmlns:mc="http://schemas.openxmlformats.org/markup-compatibility/2006">
      <mc:Choice xmlns:cx2="http://schemas.microsoft.com/office/drawing/2015/10/21/chartex" Requires="cx2">
        <xdr:graphicFrame macro="">
          <xdr:nvGraphicFramePr>
            <xdr:cNvPr id="13" name="Chart 12">
              <a:extLst>
                <a:ext uri="{FF2B5EF4-FFF2-40B4-BE49-F238E27FC236}">
                  <a16:creationId xmlns:a16="http://schemas.microsoft.com/office/drawing/2014/main" id="{590810E1-97EF-4472-81C8-0B586B9643A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293914" y="3550920"/>
              <a:ext cx="3657600" cy="5257800"/>
            </a:xfrm>
            <a:prstGeom prst="rect">
              <a:avLst/>
            </a:prstGeom>
            <a:solidFill>
              <a:prstClr val="white"/>
            </a:solidFill>
            <a:ln w="1">
              <a:solidFill>
                <a:prstClr val="green"/>
              </a:solidFill>
            </a:ln>
          </xdr:spPr>
          <xdr:txBody>
            <a:bodyPr vertOverflow="clip" horzOverflow="clip"/>
            <a:lstStyle/>
            <a:p>
              <a:r>
                <a:rPr lang="az-Latn-AZ"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14</xdr:col>
      <xdr:colOff>502920</xdr:colOff>
      <xdr:row>38</xdr:row>
      <xdr:rowOff>91440</xdr:rowOff>
    </xdr:from>
    <xdr:to>
      <xdr:col>22</xdr:col>
      <xdr:colOff>571500</xdr:colOff>
      <xdr:row>52</xdr:row>
      <xdr:rowOff>76200</xdr:rowOff>
    </xdr:to>
    <xdr:graphicFrame macro="">
      <xdr:nvGraphicFramePr>
        <xdr:cNvPr id="15" name="Chart 14">
          <a:extLst>
            <a:ext uri="{FF2B5EF4-FFF2-40B4-BE49-F238E27FC236}">
              <a16:creationId xmlns:a16="http://schemas.microsoft.com/office/drawing/2014/main" id="{D05D0A44-5DE8-4B59-B954-78EBF0908F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203563</xdr:colOff>
      <xdr:row>21</xdr:row>
      <xdr:rowOff>45720</xdr:rowOff>
    </xdr:from>
    <xdr:to>
      <xdr:col>18</xdr:col>
      <xdr:colOff>554083</xdr:colOff>
      <xdr:row>32</xdr:row>
      <xdr:rowOff>156755</xdr:rowOff>
    </xdr:to>
    <mc:AlternateContent xmlns:mc="http://schemas.openxmlformats.org/markup-compatibility/2006">
      <mc:Choice xmlns:cx4="http://schemas.microsoft.com/office/drawing/2016/5/10/chartex" Requires="cx4">
        <xdr:graphicFrame macro="">
          <xdr:nvGraphicFramePr>
            <xdr:cNvPr id="17" name="Chart 16">
              <a:extLst>
                <a:ext uri="{FF2B5EF4-FFF2-40B4-BE49-F238E27FC236}">
                  <a16:creationId xmlns:a16="http://schemas.microsoft.com/office/drawing/2014/main" id="{64DAF44D-A40F-4592-A65E-04E9FFDA28F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8737963" y="3566160"/>
              <a:ext cx="2788920" cy="1955075"/>
            </a:xfrm>
            <a:prstGeom prst="rect">
              <a:avLst/>
            </a:prstGeom>
            <a:solidFill>
              <a:prstClr val="white"/>
            </a:solidFill>
            <a:ln w="1">
              <a:solidFill>
                <a:prstClr val="green"/>
              </a:solidFill>
            </a:ln>
          </xdr:spPr>
          <xdr:txBody>
            <a:bodyPr vertOverflow="clip" horzOverflow="clip"/>
            <a:lstStyle/>
            <a:p>
              <a:r>
                <a:rPr lang="az-Latn-AZ"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19</xdr:col>
      <xdr:colOff>45720</xdr:colOff>
      <xdr:row>21</xdr:row>
      <xdr:rowOff>45720</xdr:rowOff>
    </xdr:from>
    <xdr:to>
      <xdr:col>23</xdr:col>
      <xdr:colOff>22860</xdr:colOff>
      <xdr:row>32</xdr:row>
      <xdr:rowOff>144780</xdr:rowOff>
    </xdr:to>
    <xdr:graphicFrame macro="">
      <xdr:nvGraphicFramePr>
        <xdr:cNvPr id="18" name="Chart 17">
          <a:extLst>
            <a:ext uri="{FF2B5EF4-FFF2-40B4-BE49-F238E27FC236}">
              <a16:creationId xmlns:a16="http://schemas.microsoft.com/office/drawing/2014/main" id="{4B210B08-6CE0-4734-B044-B7A686E63B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oneCellAnchor>
    <xdr:from>
      <xdr:col>0</xdr:col>
      <xdr:colOff>449580</xdr:colOff>
      <xdr:row>18</xdr:row>
      <xdr:rowOff>161469</xdr:rowOff>
    </xdr:from>
    <xdr:ext cx="3032760" cy="328295"/>
    <xdr:sp macro="" textlink="">
      <xdr:nvSpPr>
        <xdr:cNvPr id="19" name="Rectangle 18">
          <a:extLst>
            <a:ext uri="{FF2B5EF4-FFF2-40B4-BE49-F238E27FC236}">
              <a16:creationId xmlns:a16="http://schemas.microsoft.com/office/drawing/2014/main" id="{730DAF72-0DE2-A7EC-565A-218DC78F8EC0}"/>
            </a:ext>
          </a:extLst>
        </xdr:cNvPr>
        <xdr:cNvSpPr/>
      </xdr:nvSpPr>
      <xdr:spPr>
        <a:xfrm>
          <a:off x="449580" y="3178989"/>
          <a:ext cx="3032760" cy="328295"/>
        </a:xfrm>
        <a:prstGeom prst="rect">
          <a:avLst/>
        </a:prstGeom>
        <a:noFill/>
      </xdr:spPr>
      <xdr:txBody>
        <a:bodyPr wrap="square" lIns="91440" tIns="45720" rIns="91440" bIns="45720">
          <a:spAutoFit/>
        </a:bodyPr>
        <a:lstStyle/>
        <a:p>
          <a:pPr algn="ctr"/>
          <a:r>
            <a:rPr lang="en-US" sz="1600" b="0" cap="none" spc="0">
              <a:ln w="0"/>
              <a:solidFill>
                <a:schemeClr val="tx1"/>
              </a:solidFill>
              <a:effectLst>
                <a:outerShdw blurRad="38100" dist="19050" dir="2700000" algn="tl" rotWithShape="0">
                  <a:schemeClr val="dk1">
                    <a:alpha val="40000"/>
                  </a:schemeClr>
                </a:outerShdw>
              </a:effectLst>
            </a:rPr>
            <a:t>Sales By</a:t>
          </a:r>
          <a:r>
            <a:rPr lang="en-US" sz="1600" b="0" cap="none" spc="0" baseline="0">
              <a:ln w="0"/>
              <a:solidFill>
                <a:schemeClr val="tx1"/>
              </a:solidFill>
              <a:effectLst>
                <a:outerShdw blurRad="38100" dist="19050" dir="2700000" algn="tl" rotWithShape="0">
                  <a:schemeClr val="dk1">
                    <a:alpha val="40000"/>
                  </a:schemeClr>
                </a:outerShdw>
              </a:effectLst>
            </a:rPr>
            <a:t> Category</a:t>
          </a:r>
          <a:endParaRPr lang="en-US" sz="1600" b="0" cap="none" spc="0">
            <a:ln w="0"/>
            <a:solidFill>
              <a:schemeClr val="tx1"/>
            </a:solidFill>
            <a:effectLst>
              <a:outerShdw blurRad="38100" dist="19050" dir="2700000" algn="tl" rotWithShape="0">
                <a:schemeClr val="dk1">
                  <a:alpha val="40000"/>
                </a:schemeClr>
              </a:outerShdw>
            </a:effectLst>
          </a:endParaRPr>
        </a:p>
      </xdr:txBody>
    </xdr:sp>
    <xdr:clientData/>
  </xdr:oneCellAnchor>
  <xdr:oneCellAnchor>
    <xdr:from>
      <xdr:col>7</xdr:col>
      <xdr:colOff>373380</xdr:colOff>
      <xdr:row>19</xdr:row>
      <xdr:rowOff>24309</xdr:rowOff>
    </xdr:from>
    <xdr:ext cx="3802380" cy="328295"/>
    <xdr:sp macro="" textlink="">
      <xdr:nvSpPr>
        <xdr:cNvPr id="20" name="Rectangle 19">
          <a:extLst>
            <a:ext uri="{FF2B5EF4-FFF2-40B4-BE49-F238E27FC236}">
              <a16:creationId xmlns:a16="http://schemas.microsoft.com/office/drawing/2014/main" id="{D059BD6D-A79D-41E9-BFD7-62551FE08F9B}"/>
            </a:ext>
          </a:extLst>
        </xdr:cNvPr>
        <xdr:cNvSpPr/>
      </xdr:nvSpPr>
      <xdr:spPr>
        <a:xfrm>
          <a:off x="4640580" y="3209469"/>
          <a:ext cx="3802380" cy="328295"/>
        </a:xfrm>
        <a:prstGeom prst="rect">
          <a:avLst/>
        </a:prstGeom>
        <a:noFill/>
      </xdr:spPr>
      <xdr:txBody>
        <a:bodyPr wrap="square" lIns="91440" tIns="45720" rIns="91440" bIns="45720">
          <a:spAutoFit/>
        </a:bodyPr>
        <a:lstStyle/>
        <a:p>
          <a:pPr algn="ctr"/>
          <a:r>
            <a:rPr lang="en-US" sz="1600" b="0" cap="none" spc="0">
              <a:ln w="0"/>
              <a:solidFill>
                <a:schemeClr val="tx1"/>
              </a:solidFill>
              <a:effectLst>
                <a:outerShdw blurRad="38100" dist="19050" dir="2700000" algn="tl" rotWithShape="0">
                  <a:schemeClr val="dk1">
                    <a:alpha val="40000"/>
                  </a:schemeClr>
                </a:outerShdw>
              </a:effectLst>
            </a:rPr>
            <a:t>Profit Gained Over Time</a:t>
          </a:r>
        </a:p>
      </xdr:txBody>
    </xdr:sp>
    <xdr:clientData/>
  </xdr:oneCellAnchor>
  <xdr:oneCellAnchor>
    <xdr:from>
      <xdr:col>14</xdr:col>
      <xdr:colOff>167640</xdr:colOff>
      <xdr:row>19</xdr:row>
      <xdr:rowOff>15239</xdr:rowOff>
    </xdr:from>
    <xdr:ext cx="2788920" cy="328295"/>
    <xdr:sp macro="" textlink="">
      <xdr:nvSpPr>
        <xdr:cNvPr id="21" name="Rectangle 20">
          <a:extLst>
            <a:ext uri="{FF2B5EF4-FFF2-40B4-BE49-F238E27FC236}">
              <a16:creationId xmlns:a16="http://schemas.microsoft.com/office/drawing/2014/main" id="{F73E6C74-327D-4BAF-ACED-92AACA084996}"/>
            </a:ext>
          </a:extLst>
        </xdr:cNvPr>
        <xdr:cNvSpPr/>
      </xdr:nvSpPr>
      <xdr:spPr>
        <a:xfrm>
          <a:off x="8702040" y="3200399"/>
          <a:ext cx="2788920" cy="328295"/>
        </a:xfrm>
        <a:prstGeom prst="rect">
          <a:avLst/>
        </a:prstGeom>
        <a:noFill/>
      </xdr:spPr>
      <xdr:txBody>
        <a:bodyPr wrap="square" lIns="91440" tIns="45720" rIns="91440" bIns="45720">
          <a:spAutoFit/>
        </a:bodyPr>
        <a:lstStyle/>
        <a:p>
          <a:pPr algn="ctr"/>
          <a:r>
            <a:rPr lang="en-US" sz="1600" b="0" cap="none" spc="0">
              <a:ln w="0"/>
              <a:solidFill>
                <a:schemeClr val="tx1"/>
              </a:solidFill>
              <a:effectLst>
                <a:outerShdw blurRad="38100" dist="19050" dir="2700000" algn="tl" rotWithShape="0">
                  <a:schemeClr val="dk1">
                    <a:alpha val="40000"/>
                  </a:schemeClr>
                </a:outerShdw>
              </a:effectLst>
            </a:rPr>
            <a:t>Sales By Region</a:t>
          </a:r>
        </a:p>
      </xdr:txBody>
    </xdr:sp>
    <xdr:clientData/>
  </xdr:oneCellAnchor>
  <xdr:oneCellAnchor>
    <xdr:from>
      <xdr:col>18</xdr:col>
      <xdr:colOff>556260</xdr:colOff>
      <xdr:row>18</xdr:row>
      <xdr:rowOff>153849</xdr:rowOff>
    </xdr:from>
    <xdr:ext cx="2522220" cy="394791"/>
    <xdr:sp macro="" textlink="">
      <xdr:nvSpPr>
        <xdr:cNvPr id="22" name="Rectangle 21">
          <a:extLst>
            <a:ext uri="{FF2B5EF4-FFF2-40B4-BE49-F238E27FC236}">
              <a16:creationId xmlns:a16="http://schemas.microsoft.com/office/drawing/2014/main" id="{580C4F77-6342-4224-A393-6514F49EB3AE}"/>
            </a:ext>
          </a:extLst>
        </xdr:cNvPr>
        <xdr:cNvSpPr/>
      </xdr:nvSpPr>
      <xdr:spPr>
        <a:xfrm>
          <a:off x="11529060" y="3171369"/>
          <a:ext cx="2522220" cy="394791"/>
        </a:xfrm>
        <a:prstGeom prst="rect">
          <a:avLst/>
        </a:prstGeom>
        <a:noFill/>
      </xdr:spPr>
      <xdr:txBody>
        <a:bodyPr wrap="square" lIns="91440" tIns="45720" rIns="91440" bIns="45720">
          <a:noAutofit/>
        </a:bodyPr>
        <a:lstStyle/>
        <a:p>
          <a:pPr algn="ctr"/>
          <a:r>
            <a:rPr lang="en-US" sz="1600" b="0" cap="none" spc="0">
              <a:ln w="0"/>
              <a:solidFill>
                <a:schemeClr val="tx1"/>
              </a:solidFill>
              <a:effectLst>
                <a:outerShdw blurRad="38100" dist="19050" dir="2700000" algn="tl" rotWithShape="0">
                  <a:schemeClr val="dk1">
                    <a:alpha val="40000"/>
                  </a:schemeClr>
                </a:outerShdw>
              </a:effectLst>
            </a:rPr>
            <a:t>Customer Count</a:t>
          </a:r>
        </a:p>
      </xdr:txBody>
    </xdr:sp>
    <xdr:clientData/>
  </xdr:oneCellAnchor>
  <xdr:oneCellAnchor>
    <xdr:from>
      <xdr:col>7</xdr:col>
      <xdr:colOff>335280</xdr:colOff>
      <xdr:row>36</xdr:row>
      <xdr:rowOff>22861</xdr:rowOff>
    </xdr:from>
    <xdr:ext cx="3916680" cy="381000"/>
    <xdr:sp macro="" textlink="">
      <xdr:nvSpPr>
        <xdr:cNvPr id="23" name="Rectangle 22">
          <a:extLst>
            <a:ext uri="{FF2B5EF4-FFF2-40B4-BE49-F238E27FC236}">
              <a16:creationId xmlns:a16="http://schemas.microsoft.com/office/drawing/2014/main" id="{D93D071F-3267-4425-8B8D-11F070FA7FC9}"/>
            </a:ext>
          </a:extLst>
        </xdr:cNvPr>
        <xdr:cNvSpPr/>
      </xdr:nvSpPr>
      <xdr:spPr>
        <a:xfrm>
          <a:off x="4602480" y="6057901"/>
          <a:ext cx="3916680" cy="381000"/>
        </a:xfrm>
        <a:prstGeom prst="rect">
          <a:avLst/>
        </a:prstGeom>
        <a:noFill/>
      </xdr:spPr>
      <xdr:txBody>
        <a:bodyPr wrap="square" lIns="91440" tIns="45720" rIns="91440" bIns="45720">
          <a:noAutofit/>
        </a:bodyPr>
        <a:lstStyle/>
        <a:p>
          <a:pPr algn="ctr"/>
          <a:r>
            <a:rPr lang="en-US" sz="1600" b="0" cap="none" spc="0">
              <a:ln w="0"/>
              <a:solidFill>
                <a:schemeClr val="tx1"/>
              </a:solidFill>
              <a:effectLst>
                <a:outerShdw blurRad="38100" dist="19050" dir="2700000" algn="tl" rotWithShape="0">
                  <a:schemeClr val="dk1">
                    <a:alpha val="40000"/>
                  </a:schemeClr>
                </a:outerShdw>
              </a:effectLst>
            </a:rPr>
            <a:t>Top 10 Customers Making Sales</a:t>
          </a:r>
        </a:p>
        <a:p>
          <a:pPr algn="ctr"/>
          <a:endParaRPr lang="en-US" sz="1600" b="0" cap="none" spc="0">
            <a:ln w="0"/>
            <a:solidFill>
              <a:schemeClr val="tx1"/>
            </a:solidFill>
            <a:effectLst>
              <a:outerShdw blurRad="38100" dist="19050" dir="2700000" algn="tl" rotWithShape="0">
                <a:schemeClr val="dk1">
                  <a:alpha val="40000"/>
                </a:schemeClr>
              </a:outerShdw>
            </a:effectLst>
          </a:endParaRPr>
        </a:p>
      </xdr:txBody>
    </xdr:sp>
    <xdr:clientData/>
  </xdr:oneCellAnchor>
  <xdr:oneCellAnchor>
    <xdr:from>
      <xdr:col>15</xdr:col>
      <xdr:colOff>152400</xdr:colOff>
      <xdr:row>35</xdr:row>
      <xdr:rowOff>160020</xdr:rowOff>
    </xdr:from>
    <xdr:ext cx="3802380" cy="328295"/>
    <xdr:sp macro="" textlink="">
      <xdr:nvSpPr>
        <xdr:cNvPr id="24" name="Rectangle 23">
          <a:extLst>
            <a:ext uri="{FF2B5EF4-FFF2-40B4-BE49-F238E27FC236}">
              <a16:creationId xmlns:a16="http://schemas.microsoft.com/office/drawing/2014/main" id="{1A2C0544-E74D-46DF-A646-CD244E044F37}"/>
            </a:ext>
          </a:extLst>
        </xdr:cNvPr>
        <xdr:cNvSpPr/>
      </xdr:nvSpPr>
      <xdr:spPr>
        <a:xfrm>
          <a:off x="9296400" y="6027420"/>
          <a:ext cx="3802380" cy="328295"/>
        </a:xfrm>
        <a:prstGeom prst="rect">
          <a:avLst/>
        </a:prstGeom>
        <a:noFill/>
      </xdr:spPr>
      <xdr:txBody>
        <a:bodyPr wrap="square" lIns="91440" tIns="45720" rIns="91440" bIns="45720">
          <a:spAutoFit/>
        </a:bodyPr>
        <a:lstStyle/>
        <a:p>
          <a:pPr algn="ctr"/>
          <a:r>
            <a:rPr lang="en-US" sz="1600" b="0" cap="none" spc="0">
              <a:ln w="0"/>
              <a:solidFill>
                <a:schemeClr val="tx1"/>
              </a:solidFill>
              <a:effectLst>
                <a:outerShdw blurRad="38100" dist="19050" dir="2700000" algn="tl" rotWithShape="0">
                  <a:schemeClr val="dk1">
                    <a:alpha val="40000"/>
                  </a:schemeClr>
                </a:outerShdw>
              </a:effectLst>
            </a:rPr>
            <a:t>Monthly Sales</a:t>
          </a:r>
        </a:p>
      </xdr:txBody>
    </xdr:sp>
    <xdr:clientData/>
  </xdr:oneCellAnchor>
  <xdr:twoCellAnchor>
    <xdr:from>
      <xdr:col>0</xdr:col>
      <xdr:colOff>175260</xdr:colOff>
      <xdr:row>6</xdr:row>
      <xdr:rowOff>154135</xdr:rowOff>
    </xdr:from>
    <xdr:to>
      <xdr:col>4</xdr:col>
      <xdr:colOff>114300</xdr:colOff>
      <xdr:row>17</xdr:row>
      <xdr:rowOff>76200</xdr:rowOff>
    </xdr:to>
    <xdr:grpSp>
      <xdr:nvGrpSpPr>
        <xdr:cNvPr id="39" name="Group 38">
          <a:extLst>
            <a:ext uri="{FF2B5EF4-FFF2-40B4-BE49-F238E27FC236}">
              <a16:creationId xmlns:a16="http://schemas.microsoft.com/office/drawing/2014/main" id="{80157061-554E-15DE-5F74-2316E090851D}"/>
            </a:ext>
          </a:extLst>
        </xdr:cNvPr>
        <xdr:cNvGrpSpPr/>
      </xdr:nvGrpSpPr>
      <xdr:grpSpPr>
        <a:xfrm>
          <a:off x="175260" y="1159975"/>
          <a:ext cx="2377440" cy="1766105"/>
          <a:chOff x="175260" y="1114255"/>
          <a:chExt cx="2377440" cy="1766105"/>
        </a:xfrm>
        <a:solidFill>
          <a:srgbClr val="F2F2F2"/>
        </a:solidFill>
      </xdr:grpSpPr>
      <xdr:sp macro="" textlink="">
        <xdr:nvSpPr>
          <xdr:cNvPr id="26" name="Rectangle: Rounded Corners 25">
            <a:extLst>
              <a:ext uri="{FF2B5EF4-FFF2-40B4-BE49-F238E27FC236}">
                <a16:creationId xmlns:a16="http://schemas.microsoft.com/office/drawing/2014/main" id="{106747DA-7790-234E-CB15-B94DC0CD995C}"/>
              </a:ext>
            </a:extLst>
          </xdr:cNvPr>
          <xdr:cNvSpPr/>
        </xdr:nvSpPr>
        <xdr:spPr>
          <a:xfrm>
            <a:off x="182880" y="1114255"/>
            <a:ext cx="2369820" cy="347050"/>
          </a:xfrm>
          <a:prstGeom prst="roundRect">
            <a:avLst/>
          </a:prstGeom>
          <a:solidFill>
            <a:srgbClr val="435C58"/>
          </a:solidFill>
          <a:ln>
            <a:solidFill>
              <a:srgbClr val="3AD7ED"/>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r>
              <a:rPr lang="en-US" sz="1800" b="1" kern="1200">
                <a:solidFill>
                  <a:schemeClr val="bg2"/>
                </a:solidFill>
                <a:latin typeface="Calibri" panose="020F0502020204030204" pitchFamily="34" charset="0"/>
                <a:cs typeface="Calibri" panose="020F0502020204030204" pitchFamily="34" charset="0"/>
              </a:rPr>
              <a:t>Sales</a:t>
            </a:r>
          </a:p>
          <a:p>
            <a:pPr algn="ctr"/>
            <a:endParaRPr lang="az-Latn-AZ" sz="1800" b="1" kern="1200">
              <a:solidFill>
                <a:schemeClr val="bg2"/>
              </a:solidFill>
              <a:latin typeface="Calibri" panose="020F0502020204030204" pitchFamily="34" charset="0"/>
              <a:cs typeface="Calibri" panose="020F0502020204030204" pitchFamily="34" charset="0"/>
            </a:endParaRPr>
          </a:p>
        </xdr:txBody>
      </xdr:sp>
      <xdr:sp macro="" textlink="">
        <xdr:nvSpPr>
          <xdr:cNvPr id="31" name="Rectangle: Rounded Corners 30">
            <a:extLst>
              <a:ext uri="{FF2B5EF4-FFF2-40B4-BE49-F238E27FC236}">
                <a16:creationId xmlns:a16="http://schemas.microsoft.com/office/drawing/2014/main" id="{BC1D39F2-6D90-95C9-F459-EA430613DB7B}"/>
              </a:ext>
            </a:extLst>
          </xdr:cNvPr>
          <xdr:cNvSpPr/>
        </xdr:nvSpPr>
        <xdr:spPr>
          <a:xfrm>
            <a:off x="175260" y="1516380"/>
            <a:ext cx="2377440" cy="1363980"/>
          </a:xfrm>
          <a:prstGeom prst="roundRect">
            <a:avLst/>
          </a:prstGeom>
          <a:solidFill>
            <a:srgbClr val="435C58"/>
          </a:solidFill>
          <a:ln>
            <a:solidFill>
              <a:srgbClr val="3AD7ED"/>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az-Latn-AZ" sz="1600" kern="1200"/>
          </a:p>
        </xdr:txBody>
      </xdr:sp>
    </xdr:grpSp>
    <xdr:clientData/>
  </xdr:twoCellAnchor>
  <xdr:twoCellAnchor>
    <xdr:from>
      <xdr:col>0</xdr:col>
      <xdr:colOff>380689</xdr:colOff>
      <xdr:row>10</xdr:row>
      <xdr:rowOff>153955</xdr:rowOff>
    </xdr:from>
    <xdr:to>
      <xdr:col>3</xdr:col>
      <xdr:colOff>434029</xdr:colOff>
      <xdr:row>12</xdr:row>
      <xdr:rowOff>153955</xdr:rowOff>
    </xdr:to>
    <xdr:sp macro="" textlink="">
      <xdr:nvSpPr>
        <xdr:cNvPr id="37" name="Rectangle: Rounded Corners 36">
          <a:extLst>
            <a:ext uri="{FF2B5EF4-FFF2-40B4-BE49-F238E27FC236}">
              <a16:creationId xmlns:a16="http://schemas.microsoft.com/office/drawing/2014/main" id="{99FA2C29-21B3-089C-CA7F-9FE969E1823D}"/>
            </a:ext>
          </a:extLst>
        </xdr:cNvPr>
        <xdr:cNvSpPr/>
      </xdr:nvSpPr>
      <xdr:spPr>
        <a:xfrm>
          <a:off x="380689" y="1864567"/>
          <a:ext cx="1872809" cy="342123"/>
        </a:xfrm>
        <a:prstGeom prst="roundRect">
          <a:avLst/>
        </a:prstGeom>
        <a:solidFill>
          <a:srgbClr val="435C58"/>
        </a:solidFill>
        <a:ln>
          <a:solidFill>
            <a:schemeClr val="bg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r>
            <a:rPr lang="az-Latn-AZ" sz="1600" b="0" i="0" u="none" strike="noStrike" cap="none" spc="0">
              <a:ln w="0"/>
              <a:solidFill>
                <a:schemeClr val="bg2"/>
              </a:solidFill>
              <a:effectLst>
                <a:outerShdw blurRad="38100" dist="19050" dir="2700000" algn="tl" rotWithShape="0">
                  <a:schemeClr val="dk1">
                    <a:alpha val="40000"/>
                  </a:schemeClr>
                </a:outerShdw>
              </a:effectLst>
              <a:latin typeface="+mn-lt"/>
              <a:ea typeface="+mn-ea"/>
              <a:cs typeface="+mn-cs"/>
            </a:rPr>
            <a:t>2967921,55</a:t>
          </a:r>
          <a:r>
            <a:rPr lang="az-Latn-AZ" sz="1600" b="0" cap="none" spc="0">
              <a:ln w="0"/>
              <a:solidFill>
                <a:schemeClr val="tx1"/>
              </a:solidFill>
              <a:effectLst>
                <a:outerShdw blurRad="38100" dist="19050" dir="2700000" algn="tl" rotWithShape="0">
                  <a:schemeClr val="dk1">
                    <a:alpha val="40000"/>
                  </a:schemeClr>
                </a:outerShdw>
              </a:effectLst>
            </a:rPr>
            <a:t> </a:t>
          </a:r>
          <a:endParaRPr lang="az-Latn-AZ" sz="1600" b="0" kern="120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0</xdr:col>
      <xdr:colOff>440094</xdr:colOff>
      <xdr:row>13</xdr:row>
      <xdr:rowOff>82576</xdr:rowOff>
    </xdr:from>
    <xdr:to>
      <xdr:col>3</xdr:col>
      <xdr:colOff>427653</xdr:colOff>
      <xdr:row>16</xdr:row>
      <xdr:rowOff>120287</xdr:rowOff>
    </xdr:to>
    <xdr:graphicFrame macro="">
      <xdr:nvGraphicFramePr>
        <xdr:cNvPr id="38" name="Chart 37">
          <a:extLst>
            <a:ext uri="{FF2B5EF4-FFF2-40B4-BE49-F238E27FC236}">
              <a16:creationId xmlns:a16="http://schemas.microsoft.com/office/drawing/2014/main" id="{BEF2ABBC-9E2D-4480-900E-862749DA1C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5</xdr:col>
      <xdr:colOff>0</xdr:colOff>
      <xdr:row>7</xdr:row>
      <xdr:rowOff>32215</xdr:rowOff>
    </xdr:from>
    <xdr:to>
      <xdr:col>8</xdr:col>
      <xdr:colOff>548640</xdr:colOff>
      <xdr:row>17</xdr:row>
      <xdr:rowOff>121920</xdr:rowOff>
    </xdr:to>
    <xdr:grpSp>
      <xdr:nvGrpSpPr>
        <xdr:cNvPr id="40" name="Group 39">
          <a:extLst>
            <a:ext uri="{FF2B5EF4-FFF2-40B4-BE49-F238E27FC236}">
              <a16:creationId xmlns:a16="http://schemas.microsoft.com/office/drawing/2014/main" id="{0E8F27AE-0F31-4A2B-A5F0-4E9BF013CEEE}"/>
            </a:ext>
          </a:extLst>
        </xdr:cNvPr>
        <xdr:cNvGrpSpPr/>
      </xdr:nvGrpSpPr>
      <xdr:grpSpPr>
        <a:xfrm>
          <a:off x="3048000" y="1205695"/>
          <a:ext cx="2377440" cy="1766105"/>
          <a:chOff x="175260" y="1114255"/>
          <a:chExt cx="2377440" cy="1766105"/>
        </a:xfrm>
        <a:solidFill>
          <a:srgbClr val="435C58"/>
        </a:solidFill>
      </xdr:grpSpPr>
      <xdr:sp macro="" textlink="">
        <xdr:nvSpPr>
          <xdr:cNvPr id="41" name="Rectangle: Rounded Corners 40">
            <a:extLst>
              <a:ext uri="{FF2B5EF4-FFF2-40B4-BE49-F238E27FC236}">
                <a16:creationId xmlns:a16="http://schemas.microsoft.com/office/drawing/2014/main" id="{BDEA1C63-6BB5-2CE0-A82D-B117ECD42176}"/>
              </a:ext>
            </a:extLst>
          </xdr:cNvPr>
          <xdr:cNvSpPr/>
        </xdr:nvSpPr>
        <xdr:spPr>
          <a:xfrm>
            <a:off x="182880" y="1114255"/>
            <a:ext cx="2369820" cy="347050"/>
          </a:xfrm>
          <a:prstGeom prst="roundRect">
            <a:avLst/>
          </a:prstGeom>
          <a:grpFill/>
          <a:ln>
            <a:solidFill>
              <a:schemeClr val="bg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r>
              <a:rPr lang="en-US" sz="1800" b="1" kern="1200">
                <a:solidFill>
                  <a:schemeClr val="bg2"/>
                </a:solidFill>
                <a:latin typeface="Calibri" panose="020F0502020204030204" pitchFamily="34" charset="0"/>
                <a:cs typeface="Calibri" panose="020F0502020204030204" pitchFamily="34" charset="0"/>
              </a:rPr>
              <a:t>Cost Price</a:t>
            </a:r>
          </a:p>
          <a:p>
            <a:pPr algn="ctr"/>
            <a:endParaRPr lang="en-US" sz="1800" b="1" kern="1200">
              <a:solidFill>
                <a:schemeClr val="bg2"/>
              </a:solidFill>
              <a:latin typeface="Calibri" panose="020F0502020204030204" pitchFamily="34" charset="0"/>
              <a:cs typeface="Calibri" panose="020F0502020204030204" pitchFamily="34" charset="0"/>
            </a:endParaRPr>
          </a:p>
          <a:p>
            <a:pPr algn="ctr"/>
            <a:endParaRPr lang="az-Latn-AZ" sz="1800" b="1" kern="1200">
              <a:solidFill>
                <a:schemeClr val="bg2"/>
              </a:solidFill>
              <a:latin typeface="Calibri" panose="020F0502020204030204" pitchFamily="34" charset="0"/>
              <a:cs typeface="Calibri" panose="020F0502020204030204" pitchFamily="34" charset="0"/>
            </a:endParaRPr>
          </a:p>
        </xdr:txBody>
      </xdr:sp>
      <xdr:sp macro="" textlink="">
        <xdr:nvSpPr>
          <xdr:cNvPr id="42" name="Rectangle: Rounded Corners 41">
            <a:extLst>
              <a:ext uri="{FF2B5EF4-FFF2-40B4-BE49-F238E27FC236}">
                <a16:creationId xmlns:a16="http://schemas.microsoft.com/office/drawing/2014/main" id="{A520E196-9826-E72F-8A45-0B65F193EB60}"/>
              </a:ext>
            </a:extLst>
          </xdr:cNvPr>
          <xdr:cNvSpPr/>
        </xdr:nvSpPr>
        <xdr:spPr>
          <a:xfrm>
            <a:off x="175260" y="1516380"/>
            <a:ext cx="2377440" cy="1363980"/>
          </a:xfrm>
          <a:prstGeom prst="roundRect">
            <a:avLst/>
          </a:prstGeom>
          <a:grp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az-Latn-AZ" sz="1600" b="0" kern="1200" cap="none" spc="0">
              <a:ln w="0"/>
              <a:solidFill>
                <a:schemeClr val="tx1"/>
              </a:solidFill>
              <a:effectLst>
                <a:outerShdw blurRad="38100" dist="19050" dir="2700000" algn="tl" rotWithShape="0">
                  <a:schemeClr val="dk1">
                    <a:alpha val="40000"/>
                  </a:schemeClr>
                </a:outerShdw>
              </a:effectLst>
            </a:endParaRPr>
          </a:p>
        </xdr:txBody>
      </xdr:sp>
    </xdr:grpSp>
    <xdr:clientData/>
  </xdr:twoCellAnchor>
  <xdr:twoCellAnchor>
    <xdr:from>
      <xdr:col>9</xdr:col>
      <xdr:colOff>457200</xdr:colOff>
      <xdr:row>7</xdr:row>
      <xdr:rowOff>39835</xdr:rowOff>
    </xdr:from>
    <xdr:to>
      <xdr:col>13</xdr:col>
      <xdr:colOff>396240</xdr:colOff>
      <xdr:row>17</xdr:row>
      <xdr:rowOff>129540</xdr:rowOff>
    </xdr:to>
    <xdr:grpSp>
      <xdr:nvGrpSpPr>
        <xdr:cNvPr id="43" name="Group 42">
          <a:extLst>
            <a:ext uri="{FF2B5EF4-FFF2-40B4-BE49-F238E27FC236}">
              <a16:creationId xmlns:a16="http://schemas.microsoft.com/office/drawing/2014/main" id="{02C213AB-B7A6-43D1-B0DF-6DD6A111981E}"/>
            </a:ext>
          </a:extLst>
        </xdr:cNvPr>
        <xdr:cNvGrpSpPr/>
      </xdr:nvGrpSpPr>
      <xdr:grpSpPr>
        <a:xfrm>
          <a:off x="5943600" y="1213315"/>
          <a:ext cx="2377440" cy="1766105"/>
          <a:chOff x="175260" y="1114255"/>
          <a:chExt cx="2377440" cy="1766105"/>
        </a:xfrm>
      </xdr:grpSpPr>
      <xdr:sp macro="" textlink="">
        <xdr:nvSpPr>
          <xdr:cNvPr id="44" name="Rectangle: Rounded Corners 43">
            <a:extLst>
              <a:ext uri="{FF2B5EF4-FFF2-40B4-BE49-F238E27FC236}">
                <a16:creationId xmlns:a16="http://schemas.microsoft.com/office/drawing/2014/main" id="{32B4112B-7E0C-B46D-EBF3-A8FF9CA0DE6A}"/>
              </a:ext>
            </a:extLst>
          </xdr:cNvPr>
          <xdr:cNvSpPr/>
        </xdr:nvSpPr>
        <xdr:spPr>
          <a:xfrm>
            <a:off x="182880" y="1114255"/>
            <a:ext cx="2369820" cy="347050"/>
          </a:xfrm>
          <a:prstGeom prst="roundRect">
            <a:avLst/>
          </a:prstGeom>
          <a:solidFill>
            <a:srgbClr val="435C58"/>
          </a:solidFill>
          <a:ln>
            <a:solidFill>
              <a:srgbClr val="3AD7ED"/>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r>
              <a:rPr lang="en-US" sz="1800" b="1" kern="1200">
                <a:solidFill>
                  <a:schemeClr val="bg2"/>
                </a:solidFill>
                <a:latin typeface="Calibri" panose="020F0502020204030204" pitchFamily="34" charset="0"/>
                <a:cs typeface="Calibri" panose="020F0502020204030204" pitchFamily="34" charset="0"/>
              </a:rPr>
              <a:t>Quantity</a:t>
            </a:r>
          </a:p>
          <a:p>
            <a:pPr algn="ctr"/>
            <a:endParaRPr lang="az-Latn-AZ" sz="1800" b="1" kern="1200">
              <a:solidFill>
                <a:schemeClr val="bg2"/>
              </a:solidFill>
            </a:endParaRPr>
          </a:p>
        </xdr:txBody>
      </xdr:sp>
      <xdr:sp macro="" textlink="">
        <xdr:nvSpPr>
          <xdr:cNvPr id="45" name="Rectangle: Rounded Corners 44">
            <a:extLst>
              <a:ext uri="{FF2B5EF4-FFF2-40B4-BE49-F238E27FC236}">
                <a16:creationId xmlns:a16="http://schemas.microsoft.com/office/drawing/2014/main" id="{17E397D3-BD68-61C7-5B7E-861058020278}"/>
              </a:ext>
            </a:extLst>
          </xdr:cNvPr>
          <xdr:cNvSpPr/>
        </xdr:nvSpPr>
        <xdr:spPr>
          <a:xfrm>
            <a:off x="175260" y="1516380"/>
            <a:ext cx="2377440" cy="1363980"/>
          </a:xfrm>
          <a:prstGeom prst="roundRect">
            <a:avLst/>
          </a:prstGeom>
          <a:solidFill>
            <a:srgbClr val="435C58"/>
          </a:solidFill>
          <a:ln>
            <a:solidFill>
              <a:srgbClr val="3AD7ED"/>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az-Latn-AZ" sz="1600" b="0" kern="1200" cap="none" spc="0">
              <a:ln w="0"/>
              <a:solidFill>
                <a:schemeClr val="tx1"/>
              </a:solidFill>
              <a:effectLst>
                <a:outerShdw blurRad="38100" dist="19050" dir="2700000" algn="tl" rotWithShape="0">
                  <a:schemeClr val="dk1">
                    <a:alpha val="40000"/>
                  </a:schemeClr>
                </a:outerShdw>
              </a:effectLst>
            </a:endParaRPr>
          </a:p>
        </xdr:txBody>
      </xdr:sp>
    </xdr:grpSp>
    <xdr:clientData/>
  </xdr:twoCellAnchor>
  <xdr:twoCellAnchor>
    <xdr:from>
      <xdr:col>14</xdr:col>
      <xdr:colOff>434340</xdr:colOff>
      <xdr:row>7</xdr:row>
      <xdr:rowOff>39835</xdr:rowOff>
    </xdr:from>
    <xdr:to>
      <xdr:col>18</xdr:col>
      <xdr:colOff>373380</xdr:colOff>
      <xdr:row>17</xdr:row>
      <xdr:rowOff>129540</xdr:rowOff>
    </xdr:to>
    <xdr:grpSp>
      <xdr:nvGrpSpPr>
        <xdr:cNvPr id="46" name="Group 45">
          <a:extLst>
            <a:ext uri="{FF2B5EF4-FFF2-40B4-BE49-F238E27FC236}">
              <a16:creationId xmlns:a16="http://schemas.microsoft.com/office/drawing/2014/main" id="{DE5DA74F-2BB0-4917-8AA1-A7276C875BA1}"/>
            </a:ext>
          </a:extLst>
        </xdr:cNvPr>
        <xdr:cNvGrpSpPr/>
      </xdr:nvGrpSpPr>
      <xdr:grpSpPr>
        <a:xfrm>
          <a:off x="8968740" y="1213315"/>
          <a:ext cx="2377440" cy="1766105"/>
          <a:chOff x="175260" y="1114255"/>
          <a:chExt cx="2377440" cy="1766105"/>
        </a:xfrm>
      </xdr:grpSpPr>
      <xdr:sp macro="" textlink="">
        <xdr:nvSpPr>
          <xdr:cNvPr id="47" name="Rectangle: Rounded Corners 46">
            <a:extLst>
              <a:ext uri="{FF2B5EF4-FFF2-40B4-BE49-F238E27FC236}">
                <a16:creationId xmlns:a16="http://schemas.microsoft.com/office/drawing/2014/main" id="{9400D0DF-3134-3EE0-A5A7-1538615CE739}"/>
              </a:ext>
            </a:extLst>
          </xdr:cNvPr>
          <xdr:cNvSpPr/>
        </xdr:nvSpPr>
        <xdr:spPr>
          <a:xfrm>
            <a:off x="182880" y="1114255"/>
            <a:ext cx="2369820" cy="347050"/>
          </a:xfrm>
          <a:prstGeom prst="roundRect">
            <a:avLst/>
          </a:prstGeom>
          <a:solidFill>
            <a:srgbClr val="435C58"/>
          </a:solidFill>
          <a:ln>
            <a:solidFill>
              <a:schemeClr val="bg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r>
              <a:rPr lang="en-US" sz="1800" b="1" kern="1200">
                <a:solidFill>
                  <a:schemeClr val="bg2"/>
                </a:solidFill>
                <a:latin typeface="Calibri" panose="020F0502020204030204" pitchFamily="34" charset="0"/>
                <a:cs typeface="Calibri" panose="020F0502020204030204" pitchFamily="34" charset="0"/>
              </a:rPr>
              <a:t>Profit</a:t>
            </a:r>
          </a:p>
          <a:p>
            <a:pPr algn="ctr"/>
            <a:endParaRPr lang="az-Latn-AZ" sz="1800" kern="1200">
              <a:solidFill>
                <a:schemeClr val="bg2"/>
              </a:solidFill>
            </a:endParaRPr>
          </a:p>
        </xdr:txBody>
      </xdr:sp>
      <xdr:sp macro="" textlink="">
        <xdr:nvSpPr>
          <xdr:cNvPr id="48" name="Rectangle: Rounded Corners 47">
            <a:extLst>
              <a:ext uri="{FF2B5EF4-FFF2-40B4-BE49-F238E27FC236}">
                <a16:creationId xmlns:a16="http://schemas.microsoft.com/office/drawing/2014/main" id="{5BB5977E-DF68-EDF4-0DCA-15FD95A5D98C}"/>
              </a:ext>
            </a:extLst>
          </xdr:cNvPr>
          <xdr:cNvSpPr/>
        </xdr:nvSpPr>
        <xdr:spPr>
          <a:xfrm>
            <a:off x="175260" y="1516380"/>
            <a:ext cx="2377440" cy="1363980"/>
          </a:xfrm>
          <a:prstGeom prst="roundRect">
            <a:avLst/>
          </a:prstGeom>
          <a:solidFill>
            <a:srgbClr val="435C58"/>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az-Latn-AZ" sz="1600" b="0" kern="1200" cap="none" spc="0">
              <a:ln w="0"/>
              <a:solidFill>
                <a:schemeClr val="tx1"/>
              </a:solidFill>
              <a:effectLst>
                <a:outerShdw blurRad="38100" dist="19050" dir="2700000" algn="tl" rotWithShape="0">
                  <a:schemeClr val="dk1">
                    <a:alpha val="40000"/>
                  </a:schemeClr>
                </a:outerShdw>
              </a:effectLst>
            </a:endParaRPr>
          </a:p>
        </xdr:txBody>
      </xdr:sp>
    </xdr:grpSp>
    <xdr:clientData/>
  </xdr:twoCellAnchor>
  <xdr:twoCellAnchor>
    <xdr:from>
      <xdr:col>19</xdr:col>
      <xdr:colOff>312420</xdr:colOff>
      <xdr:row>7</xdr:row>
      <xdr:rowOff>24595</xdr:rowOff>
    </xdr:from>
    <xdr:to>
      <xdr:col>23</xdr:col>
      <xdr:colOff>251460</xdr:colOff>
      <xdr:row>17</xdr:row>
      <xdr:rowOff>114300</xdr:rowOff>
    </xdr:to>
    <xdr:grpSp>
      <xdr:nvGrpSpPr>
        <xdr:cNvPr id="49" name="Group 48">
          <a:extLst>
            <a:ext uri="{FF2B5EF4-FFF2-40B4-BE49-F238E27FC236}">
              <a16:creationId xmlns:a16="http://schemas.microsoft.com/office/drawing/2014/main" id="{A3E5E3BF-EF0C-4279-A077-61E388603B4B}"/>
            </a:ext>
          </a:extLst>
        </xdr:cNvPr>
        <xdr:cNvGrpSpPr/>
      </xdr:nvGrpSpPr>
      <xdr:grpSpPr>
        <a:xfrm>
          <a:off x="11894820" y="1198075"/>
          <a:ext cx="2377440" cy="1766105"/>
          <a:chOff x="175260" y="1114255"/>
          <a:chExt cx="2377440" cy="1766105"/>
        </a:xfrm>
        <a:solidFill>
          <a:srgbClr val="3D635E"/>
        </a:solidFill>
        <a:effectLst>
          <a:outerShdw blurRad="50800" dist="38100" dir="5400000" algn="t" rotWithShape="0">
            <a:prstClr val="black">
              <a:alpha val="40000"/>
            </a:prstClr>
          </a:outerShdw>
        </a:effectLst>
      </xdr:grpSpPr>
      <xdr:sp macro="" textlink="">
        <xdr:nvSpPr>
          <xdr:cNvPr id="50" name="Rectangle: Rounded Corners 49">
            <a:extLst>
              <a:ext uri="{FF2B5EF4-FFF2-40B4-BE49-F238E27FC236}">
                <a16:creationId xmlns:a16="http://schemas.microsoft.com/office/drawing/2014/main" id="{6995A410-D159-5C8D-A2EE-329D73A8BE4B}"/>
              </a:ext>
            </a:extLst>
          </xdr:cNvPr>
          <xdr:cNvSpPr/>
        </xdr:nvSpPr>
        <xdr:spPr>
          <a:xfrm>
            <a:off x="182880" y="1114255"/>
            <a:ext cx="2369820" cy="347050"/>
          </a:xfrm>
          <a:prstGeom prst="roundRect">
            <a:avLst/>
          </a:prstGeom>
          <a:grp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800" b="1" kern="1200">
                <a:latin typeface="Calibri" panose="020F0502020204030204" pitchFamily="34" charset="0"/>
                <a:cs typeface="Calibri" panose="020F0502020204030204" pitchFamily="34" charset="0"/>
              </a:rPr>
              <a:t>Discount</a:t>
            </a:r>
          </a:p>
          <a:p>
            <a:pPr algn="ctr"/>
            <a:endParaRPr lang="az-Latn-AZ" sz="1800" b="1" kern="1200">
              <a:latin typeface="Calibri" panose="020F0502020204030204" pitchFamily="34" charset="0"/>
              <a:cs typeface="Calibri" panose="020F0502020204030204" pitchFamily="34" charset="0"/>
            </a:endParaRPr>
          </a:p>
        </xdr:txBody>
      </xdr:sp>
      <xdr:sp macro="" textlink="">
        <xdr:nvSpPr>
          <xdr:cNvPr id="51" name="Rectangle: Rounded Corners 50">
            <a:extLst>
              <a:ext uri="{FF2B5EF4-FFF2-40B4-BE49-F238E27FC236}">
                <a16:creationId xmlns:a16="http://schemas.microsoft.com/office/drawing/2014/main" id="{E60B870A-3184-D103-58DF-E37C653B7E48}"/>
              </a:ext>
            </a:extLst>
          </xdr:cNvPr>
          <xdr:cNvSpPr/>
        </xdr:nvSpPr>
        <xdr:spPr>
          <a:xfrm>
            <a:off x="175260" y="1516380"/>
            <a:ext cx="2377440" cy="1363980"/>
          </a:xfrm>
          <a:prstGeom prst="roundRect">
            <a:avLst/>
          </a:prstGeom>
          <a:grp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az-Latn-AZ" sz="1600" kern="1200"/>
          </a:p>
        </xdr:txBody>
      </xdr:sp>
    </xdr:grpSp>
    <xdr:clientData/>
  </xdr:twoCellAnchor>
  <xdr:twoCellAnchor>
    <xdr:from>
      <xdr:col>5</xdr:col>
      <xdr:colOff>236220</xdr:colOff>
      <xdr:row>11</xdr:row>
      <xdr:rowOff>7776</xdr:rowOff>
    </xdr:from>
    <xdr:to>
      <xdr:col>8</xdr:col>
      <xdr:colOff>289560</xdr:colOff>
      <xdr:row>13</xdr:row>
      <xdr:rowOff>22860</xdr:rowOff>
    </xdr:to>
    <xdr:sp macro="" textlink="">
      <xdr:nvSpPr>
        <xdr:cNvPr id="53" name="Rectangle: Rounded Corners 52">
          <a:extLst>
            <a:ext uri="{FF2B5EF4-FFF2-40B4-BE49-F238E27FC236}">
              <a16:creationId xmlns:a16="http://schemas.microsoft.com/office/drawing/2014/main" id="{AD3DA372-1908-467F-BCFB-1B58B361D812}"/>
            </a:ext>
          </a:extLst>
        </xdr:cNvPr>
        <xdr:cNvSpPr/>
      </xdr:nvSpPr>
      <xdr:spPr>
        <a:xfrm>
          <a:off x="3268669" y="1889449"/>
          <a:ext cx="1872809" cy="357207"/>
        </a:xfrm>
        <a:prstGeom prst="roundRect">
          <a:avLst/>
        </a:prstGeom>
        <a:solidFill>
          <a:srgbClr val="435C58"/>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az-Latn-AZ" sz="1600" b="0" i="0" u="none" strike="noStrike" cap="none" spc="0">
              <a:ln w="0"/>
              <a:solidFill>
                <a:schemeClr val="bg2"/>
              </a:solidFill>
              <a:effectLst>
                <a:outerShdw blurRad="38100" dist="19050" dir="2700000" algn="tl" rotWithShape="0">
                  <a:schemeClr val="dk1">
                    <a:alpha val="40000"/>
                  </a:schemeClr>
                </a:outerShdw>
              </a:effectLst>
              <a:latin typeface="+mn-lt"/>
              <a:ea typeface="+mn-ea"/>
              <a:cs typeface="+mn-cs"/>
            </a:rPr>
            <a:t>191040,55</a:t>
          </a:r>
          <a:r>
            <a:rPr lang="az-Latn-AZ" sz="1600"/>
            <a:t> </a:t>
          </a:r>
          <a:endParaRPr lang="az-Latn-AZ" sz="1600" kern="1200">
            <a:solidFill>
              <a:schemeClr val="bg2"/>
            </a:solidFill>
          </a:endParaRPr>
        </a:p>
      </xdr:txBody>
    </xdr:sp>
    <xdr:clientData/>
  </xdr:twoCellAnchor>
  <xdr:twoCellAnchor>
    <xdr:from>
      <xdr:col>10</xdr:col>
      <xdr:colOff>84598</xdr:colOff>
      <xdr:row>11</xdr:row>
      <xdr:rowOff>7776</xdr:rowOff>
    </xdr:from>
    <xdr:to>
      <xdr:col>13</xdr:col>
      <xdr:colOff>137938</xdr:colOff>
      <xdr:row>13</xdr:row>
      <xdr:rowOff>39368</xdr:rowOff>
    </xdr:to>
    <xdr:sp macro="" textlink="">
      <xdr:nvSpPr>
        <xdr:cNvPr id="54" name="Rectangle: Rounded Corners 53">
          <a:extLst>
            <a:ext uri="{FF2B5EF4-FFF2-40B4-BE49-F238E27FC236}">
              <a16:creationId xmlns:a16="http://schemas.microsoft.com/office/drawing/2014/main" id="{8AD42B36-33A2-411F-8728-624163C87BB3}"/>
            </a:ext>
          </a:extLst>
        </xdr:cNvPr>
        <xdr:cNvSpPr/>
      </xdr:nvSpPr>
      <xdr:spPr>
        <a:xfrm>
          <a:off x="6149496" y="1889449"/>
          <a:ext cx="1872809" cy="373715"/>
        </a:xfrm>
        <a:prstGeom prst="roundRect">
          <a:avLst/>
        </a:prstGeom>
        <a:solidFill>
          <a:srgbClr val="435C58"/>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az-Latn-AZ" sz="1600" b="0" i="0" u="none" strike="noStrike" cap="none" spc="0">
              <a:ln w="0"/>
              <a:solidFill>
                <a:schemeClr val="bg2"/>
              </a:solidFill>
              <a:effectLst>
                <a:outerShdw blurRad="38100" dist="19050" dir="2700000" algn="tl" rotWithShape="0">
                  <a:schemeClr val="dk1">
                    <a:alpha val="40000"/>
                  </a:schemeClr>
                </a:outerShdw>
              </a:effectLst>
              <a:latin typeface="+mn-lt"/>
              <a:ea typeface="+mn-ea"/>
              <a:cs typeface="+mn-cs"/>
            </a:rPr>
            <a:t>8026</a:t>
          </a:r>
          <a:r>
            <a:rPr lang="az-Latn-AZ" sz="1600"/>
            <a:t> </a:t>
          </a:r>
          <a:endParaRPr lang="az-Latn-AZ" sz="1600" kern="1200">
            <a:solidFill>
              <a:schemeClr val="bg2"/>
            </a:solidFill>
          </a:endParaRPr>
        </a:p>
      </xdr:txBody>
    </xdr:sp>
    <xdr:clientData/>
  </xdr:twoCellAnchor>
  <xdr:twoCellAnchor>
    <xdr:from>
      <xdr:col>15</xdr:col>
      <xdr:colOff>93151</xdr:colOff>
      <xdr:row>11</xdr:row>
      <xdr:rowOff>47455</xdr:rowOff>
    </xdr:from>
    <xdr:to>
      <xdr:col>18</xdr:col>
      <xdr:colOff>146491</xdr:colOff>
      <xdr:row>13</xdr:row>
      <xdr:rowOff>47455</xdr:rowOff>
    </xdr:to>
    <xdr:sp macro="" textlink="">
      <xdr:nvSpPr>
        <xdr:cNvPr id="55" name="Rectangle: Rounded Corners 54">
          <a:extLst>
            <a:ext uri="{FF2B5EF4-FFF2-40B4-BE49-F238E27FC236}">
              <a16:creationId xmlns:a16="http://schemas.microsoft.com/office/drawing/2014/main" id="{3538EFA9-9BD5-4B79-B9EE-648F61A5C128}"/>
            </a:ext>
          </a:extLst>
        </xdr:cNvPr>
        <xdr:cNvSpPr/>
      </xdr:nvSpPr>
      <xdr:spPr>
        <a:xfrm>
          <a:off x="9190498" y="1929128"/>
          <a:ext cx="1872809" cy="342123"/>
        </a:xfrm>
        <a:prstGeom prst="roundRect">
          <a:avLst/>
        </a:prstGeom>
        <a:solidFill>
          <a:srgbClr val="435C58"/>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az-Latn-AZ" sz="1600" b="0" i="0" u="none" strike="noStrike" cap="none" spc="0">
              <a:ln w="0"/>
              <a:solidFill>
                <a:schemeClr val="bg2"/>
              </a:solidFill>
              <a:effectLst>
                <a:outerShdw blurRad="38100" dist="19050" dir="2700000" algn="tl" rotWithShape="0">
                  <a:schemeClr val="dk1">
                    <a:alpha val="40000"/>
                  </a:schemeClr>
                </a:outerShdw>
              </a:effectLst>
              <a:latin typeface="+mn-lt"/>
              <a:ea typeface="+mn-ea"/>
              <a:cs typeface="+mn-cs"/>
            </a:rPr>
            <a:t>1106363,88</a:t>
          </a:r>
          <a:r>
            <a:rPr lang="az-Latn-AZ" sz="1600"/>
            <a:t> </a:t>
          </a:r>
          <a:endParaRPr lang="az-Latn-AZ" sz="1600" kern="1200">
            <a:solidFill>
              <a:schemeClr val="bg2"/>
            </a:solidFill>
          </a:endParaRPr>
        </a:p>
      </xdr:txBody>
    </xdr:sp>
    <xdr:clientData/>
  </xdr:twoCellAnchor>
  <xdr:twoCellAnchor>
    <xdr:from>
      <xdr:col>20</xdr:col>
      <xdr:colOff>22704</xdr:colOff>
      <xdr:row>11</xdr:row>
      <xdr:rowOff>39213</xdr:rowOff>
    </xdr:from>
    <xdr:to>
      <xdr:col>23</xdr:col>
      <xdr:colOff>76044</xdr:colOff>
      <xdr:row>13</xdr:row>
      <xdr:rowOff>39213</xdr:rowOff>
    </xdr:to>
    <xdr:sp macro="" textlink="">
      <xdr:nvSpPr>
        <xdr:cNvPr id="56" name="Rectangle: Rounded Corners 55">
          <a:extLst>
            <a:ext uri="{FF2B5EF4-FFF2-40B4-BE49-F238E27FC236}">
              <a16:creationId xmlns:a16="http://schemas.microsoft.com/office/drawing/2014/main" id="{0AC0C8A8-3EC7-4148-99FA-4C334CAACFA4}"/>
            </a:ext>
          </a:extLst>
        </xdr:cNvPr>
        <xdr:cNvSpPr/>
      </xdr:nvSpPr>
      <xdr:spPr>
        <a:xfrm>
          <a:off x="12152500" y="1920886"/>
          <a:ext cx="1872809" cy="342123"/>
        </a:xfrm>
        <a:prstGeom prst="roundRect">
          <a:avLst/>
        </a:prstGeom>
        <a:solidFill>
          <a:srgbClr val="435C58"/>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az-Latn-AZ" sz="1600" b="0" i="0" u="none" strike="noStrike">
              <a:solidFill>
                <a:schemeClr val="lt1"/>
              </a:solidFill>
              <a:effectLst/>
              <a:latin typeface="+mn-lt"/>
              <a:ea typeface="+mn-ea"/>
              <a:cs typeface="+mn-cs"/>
            </a:rPr>
            <a:t>449435,01</a:t>
          </a:r>
          <a:r>
            <a:rPr lang="az-Latn-AZ" sz="1600"/>
            <a:t> </a:t>
          </a:r>
          <a:r>
            <a:rPr lang="az-Latn-AZ" sz="1600">
              <a:solidFill>
                <a:schemeClr val="bg2"/>
              </a:solidFill>
            </a:rPr>
            <a:t> </a:t>
          </a:r>
          <a:endParaRPr lang="az-Latn-AZ" sz="1600" kern="1200">
            <a:solidFill>
              <a:schemeClr val="bg2"/>
            </a:solidFill>
          </a:endParaRPr>
        </a:p>
      </xdr:txBody>
    </xdr:sp>
    <xdr:clientData/>
  </xdr:twoCellAnchor>
  <xdr:twoCellAnchor>
    <xdr:from>
      <xdr:col>5</xdr:col>
      <xdr:colOff>266700</xdr:colOff>
      <xdr:row>13</xdr:row>
      <xdr:rowOff>114300</xdr:rowOff>
    </xdr:from>
    <xdr:to>
      <xdr:col>8</xdr:col>
      <xdr:colOff>274320</xdr:colOff>
      <xdr:row>16</xdr:row>
      <xdr:rowOff>124408</xdr:rowOff>
    </xdr:to>
    <xdr:graphicFrame macro="">
      <xdr:nvGraphicFramePr>
        <xdr:cNvPr id="57" name="Chart 56">
          <a:extLst>
            <a:ext uri="{FF2B5EF4-FFF2-40B4-BE49-F238E27FC236}">
              <a16:creationId xmlns:a16="http://schemas.microsoft.com/office/drawing/2014/main" id="{C202A92B-29C3-4674-BC43-62F63D78AE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10</xdr:col>
      <xdr:colOff>121920</xdr:colOff>
      <xdr:row>13</xdr:row>
      <xdr:rowOff>167639</xdr:rowOff>
    </xdr:from>
    <xdr:to>
      <xdr:col>13</xdr:col>
      <xdr:colOff>99060</xdr:colOff>
      <xdr:row>16</xdr:row>
      <xdr:rowOff>155510</xdr:rowOff>
    </xdr:to>
    <xdr:graphicFrame macro="">
      <xdr:nvGraphicFramePr>
        <xdr:cNvPr id="58" name="Chart 57">
          <a:extLst>
            <a:ext uri="{FF2B5EF4-FFF2-40B4-BE49-F238E27FC236}">
              <a16:creationId xmlns:a16="http://schemas.microsoft.com/office/drawing/2014/main" id="{6623C427-80E5-4906-B158-52112483F6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15</xdr:col>
      <xdr:colOff>163287</xdr:colOff>
      <xdr:row>13</xdr:row>
      <xdr:rowOff>155509</xdr:rowOff>
    </xdr:from>
    <xdr:to>
      <xdr:col>18</xdr:col>
      <xdr:colOff>163286</xdr:colOff>
      <xdr:row>16</xdr:row>
      <xdr:rowOff>154134</xdr:rowOff>
    </xdr:to>
    <xdr:graphicFrame macro="">
      <xdr:nvGraphicFramePr>
        <xdr:cNvPr id="59" name="Chart 58">
          <a:extLst>
            <a:ext uri="{FF2B5EF4-FFF2-40B4-BE49-F238E27FC236}">
              <a16:creationId xmlns:a16="http://schemas.microsoft.com/office/drawing/2014/main" id="{45F531AC-6CA2-4E62-8528-9E44F51E72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19</xdr:col>
      <xdr:colOff>586740</xdr:colOff>
      <xdr:row>14</xdr:row>
      <xdr:rowOff>15551</xdr:rowOff>
    </xdr:from>
    <xdr:to>
      <xdr:col>23</xdr:col>
      <xdr:colOff>76200</xdr:colOff>
      <xdr:row>16</xdr:row>
      <xdr:rowOff>147734</xdr:rowOff>
    </xdr:to>
    <xdr:graphicFrame macro="">
      <xdr:nvGraphicFramePr>
        <xdr:cNvPr id="60" name="Chart 59">
          <a:extLst>
            <a:ext uri="{FF2B5EF4-FFF2-40B4-BE49-F238E27FC236}">
              <a16:creationId xmlns:a16="http://schemas.microsoft.com/office/drawing/2014/main" id="{98B1DFB9-59FB-48B6-A4A6-E613BDE3EC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7</xdr:col>
      <xdr:colOff>326274</xdr:colOff>
      <xdr:row>21</xdr:row>
      <xdr:rowOff>39486</xdr:rowOff>
    </xdr:from>
    <xdr:to>
      <xdr:col>14</xdr:col>
      <xdr:colOff>76200</xdr:colOff>
      <xdr:row>32</xdr:row>
      <xdr:rowOff>137854</xdr:rowOff>
    </xdr:to>
    <xdr:graphicFrame macro="">
      <xdr:nvGraphicFramePr>
        <xdr:cNvPr id="61" name="Chart 60">
          <a:extLst>
            <a:ext uri="{FF2B5EF4-FFF2-40B4-BE49-F238E27FC236}">
              <a16:creationId xmlns:a16="http://schemas.microsoft.com/office/drawing/2014/main" id="{061A6164-D4AF-4AC0-B18C-0D16279648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7</xdr:col>
      <xdr:colOff>267789</xdr:colOff>
      <xdr:row>38</xdr:row>
      <xdr:rowOff>99060</xdr:rowOff>
    </xdr:from>
    <xdr:to>
      <xdr:col>13</xdr:col>
      <xdr:colOff>342900</xdr:colOff>
      <xdr:row>52</xdr:row>
      <xdr:rowOff>99060</xdr:rowOff>
    </xdr:to>
    <xdr:graphicFrame macro="">
      <xdr:nvGraphicFramePr>
        <xdr:cNvPr id="62" name="Chart 61">
          <a:extLst>
            <a:ext uri="{FF2B5EF4-FFF2-40B4-BE49-F238E27FC236}">
              <a16:creationId xmlns:a16="http://schemas.microsoft.com/office/drawing/2014/main" id="{DE3B3156-ECDB-4DB8-B29E-C4B5E6D04A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419100</xdr:colOff>
      <xdr:row>1</xdr:row>
      <xdr:rowOff>15240</xdr:rowOff>
    </xdr:from>
    <xdr:to>
      <xdr:col>13</xdr:col>
      <xdr:colOff>548640</xdr:colOff>
      <xdr:row>28</xdr:row>
      <xdr:rowOff>91440</xdr:rowOff>
    </xdr:to>
    <mc:AlternateContent xmlns:mc="http://schemas.openxmlformats.org/markup-compatibility/2006">
      <mc:Choice xmlns:cx2="http://schemas.microsoft.com/office/drawing/2015/10/21/chartex" Requires="cx2">
        <xdr:graphicFrame macro="">
          <xdr:nvGraphicFramePr>
            <xdr:cNvPr id="2" name="Chart 1">
              <a:extLst>
                <a:ext uri="{FF2B5EF4-FFF2-40B4-BE49-F238E27FC236}">
                  <a16:creationId xmlns:a16="http://schemas.microsoft.com/office/drawing/2014/main" id="{E4537CC2-39EA-B24C-CDD4-075E8A3DFD1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676900" y="182880"/>
              <a:ext cx="3787140" cy="4602480"/>
            </a:xfrm>
            <a:prstGeom prst="rect">
              <a:avLst/>
            </a:prstGeom>
            <a:solidFill>
              <a:prstClr val="white"/>
            </a:solidFill>
            <a:ln w="1">
              <a:solidFill>
                <a:prstClr val="green"/>
              </a:solidFill>
            </a:ln>
          </xdr:spPr>
          <xdr:txBody>
            <a:bodyPr vertOverflow="clip" horzOverflow="clip"/>
            <a:lstStyle/>
            <a:p>
              <a:r>
                <a:rPr lang="az-Latn-AZ"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137160</xdr:colOff>
      <xdr:row>2</xdr:row>
      <xdr:rowOff>45720</xdr:rowOff>
    </xdr:from>
    <xdr:to>
      <xdr:col>6</xdr:col>
      <xdr:colOff>137160</xdr:colOff>
      <xdr:row>15</xdr:row>
      <xdr:rowOff>104775</xdr:rowOff>
    </xdr:to>
    <mc:AlternateContent xmlns:mc="http://schemas.openxmlformats.org/markup-compatibility/2006">
      <mc:Choice xmlns:a14="http://schemas.microsoft.com/office/drawing/2010/main" Requires="a14">
        <xdr:graphicFrame macro="">
          <xdr:nvGraphicFramePr>
            <xdr:cNvPr id="2" name="Year">
              <a:extLst>
                <a:ext uri="{FF2B5EF4-FFF2-40B4-BE49-F238E27FC236}">
                  <a16:creationId xmlns:a16="http://schemas.microsoft.com/office/drawing/2014/main" id="{49C81F4C-E723-D413-BA5C-D5734C8475CC}"/>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2827020" y="381000"/>
              <a:ext cx="1828800" cy="2238375"/>
            </a:xfrm>
            <a:prstGeom prst="rect">
              <a:avLst/>
            </a:prstGeom>
            <a:solidFill>
              <a:prstClr val="white"/>
            </a:solidFill>
            <a:ln w="1">
              <a:solidFill>
                <a:prstClr val="green"/>
              </a:solidFill>
            </a:ln>
          </xdr:spPr>
          <xdr:txBody>
            <a:bodyPr vertOverflow="clip" horzOverflow="clip"/>
            <a:lstStyle/>
            <a:p>
              <a:r>
                <a:rPr lang="az-Latn-AZ"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594360</xdr:colOff>
      <xdr:row>1</xdr:row>
      <xdr:rowOff>133350</xdr:rowOff>
    </xdr:from>
    <xdr:to>
      <xdr:col>16</xdr:col>
      <xdr:colOff>45720</xdr:colOff>
      <xdr:row>18</xdr:row>
      <xdr:rowOff>26670</xdr:rowOff>
    </xdr:to>
    <xdr:graphicFrame macro="">
      <xdr:nvGraphicFramePr>
        <xdr:cNvPr id="4" name="Chart 3">
          <a:extLst>
            <a:ext uri="{FF2B5EF4-FFF2-40B4-BE49-F238E27FC236}">
              <a16:creationId xmlns:a16="http://schemas.microsoft.com/office/drawing/2014/main" id="{2BED7326-152D-BC0A-D8CC-8801032511B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7</xdr:col>
      <xdr:colOff>228600</xdr:colOff>
      <xdr:row>4</xdr:row>
      <xdr:rowOff>156210</xdr:rowOff>
    </xdr:from>
    <xdr:to>
      <xdr:col>14</xdr:col>
      <xdr:colOff>533400</xdr:colOff>
      <xdr:row>18</xdr:row>
      <xdr:rowOff>7620</xdr:rowOff>
    </xdr:to>
    <xdr:graphicFrame macro="">
      <xdr:nvGraphicFramePr>
        <xdr:cNvPr id="4" name="Chart 3">
          <a:extLst>
            <a:ext uri="{FF2B5EF4-FFF2-40B4-BE49-F238E27FC236}">
              <a16:creationId xmlns:a16="http://schemas.microsoft.com/office/drawing/2014/main" id="{AF2A34C3-DAD0-1D7C-3048-6CB01331E9A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8</xdr:col>
      <xdr:colOff>53340</xdr:colOff>
      <xdr:row>4</xdr:row>
      <xdr:rowOff>49530</xdr:rowOff>
    </xdr:from>
    <xdr:to>
      <xdr:col>15</xdr:col>
      <xdr:colOff>358140</xdr:colOff>
      <xdr:row>20</xdr:row>
      <xdr:rowOff>110490</xdr:rowOff>
    </xdr:to>
    <mc:AlternateContent xmlns:mc="http://schemas.openxmlformats.org/markup-compatibility/2006">
      <mc:Choice xmlns:cx4="http://schemas.microsoft.com/office/drawing/2016/5/10/chartex" Requires="cx4">
        <xdr:graphicFrame macro="">
          <xdr:nvGraphicFramePr>
            <xdr:cNvPr id="2" name="Chart 1">
              <a:extLst>
                <a:ext uri="{FF2B5EF4-FFF2-40B4-BE49-F238E27FC236}">
                  <a16:creationId xmlns:a16="http://schemas.microsoft.com/office/drawing/2014/main" id="{4F28A3B2-535E-D627-A7C3-680CB1C08F8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875020" y="720090"/>
              <a:ext cx="4572000" cy="2743200"/>
            </a:xfrm>
            <a:prstGeom prst="rect">
              <a:avLst/>
            </a:prstGeom>
            <a:solidFill>
              <a:prstClr val="white"/>
            </a:solidFill>
            <a:ln w="1">
              <a:solidFill>
                <a:prstClr val="green"/>
              </a:solidFill>
            </a:ln>
          </xdr:spPr>
          <xdr:txBody>
            <a:bodyPr vertOverflow="clip" horzOverflow="clip"/>
            <a:lstStyle/>
            <a:p>
              <a:r>
                <a:rPr lang="az-Latn-AZ"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2</xdr:col>
      <xdr:colOff>403860</xdr:colOff>
      <xdr:row>0</xdr:row>
      <xdr:rowOff>148590</xdr:rowOff>
    </xdr:from>
    <xdr:to>
      <xdr:col>9</xdr:col>
      <xdr:colOff>708660</xdr:colOff>
      <xdr:row>17</xdr:row>
      <xdr:rowOff>41910</xdr:rowOff>
    </xdr:to>
    <xdr:graphicFrame macro="">
      <xdr:nvGraphicFramePr>
        <xdr:cNvPr id="3" name="Chart 2">
          <a:extLst>
            <a:ext uri="{FF2B5EF4-FFF2-40B4-BE49-F238E27FC236}">
              <a16:creationId xmlns:a16="http://schemas.microsoft.com/office/drawing/2014/main" id="{8ACD0883-16B1-14A7-E0E4-53C001D4AA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5</xdr:col>
      <xdr:colOff>320040</xdr:colOff>
      <xdr:row>6</xdr:row>
      <xdr:rowOff>133350</xdr:rowOff>
    </xdr:from>
    <xdr:to>
      <xdr:col>10</xdr:col>
      <xdr:colOff>1074420</xdr:colOff>
      <xdr:row>20</xdr:row>
      <xdr:rowOff>114300</xdr:rowOff>
    </xdr:to>
    <xdr:graphicFrame macro="">
      <xdr:nvGraphicFramePr>
        <xdr:cNvPr id="4" name="Chart 3">
          <a:extLst>
            <a:ext uri="{FF2B5EF4-FFF2-40B4-BE49-F238E27FC236}">
              <a16:creationId xmlns:a16="http://schemas.microsoft.com/office/drawing/2014/main" id="{F51DF52F-03F0-491C-2609-FAC88F6A9FF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0</xdr:col>
      <xdr:colOff>152400</xdr:colOff>
      <xdr:row>12</xdr:row>
      <xdr:rowOff>87630</xdr:rowOff>
    </xdr:from>
    <xdr:to>
      <xdr:col>1</xdr:col>
      <xdr:colOff>822960</xdr:colOff>
      <xdr:row>15</xdr:row>
      <xdr:rowOff>121920</xdr:rowOff>
    </xdr:to>
    <xdr:graphicFrame macro="">
      <xdr:nvGraphicFramePr>
        <xdr:cNvPr id="2" name="Chart 1">
          <a:extLst>
            <a:ext uri="{FF2B5EF4-FFF2-40B4-BE49-F238E27FC236}">
              <a16:creationId xmlns:a16="http://schemas.microsoft.com/office/drawing/2014/main" id="{9178A27B-035F-3974-64A2-2A0B2EAF2FD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220980</xdr:colOff>
      <xdr:row>13</xdr:row>
      <xdr:rowOff>22860</xdr:rowOff>
    </xdr:from>
    <xdr:to>
      <xdr:col>4</xdr:col>
      <xdr:colOff>678180</xdr:colOff>
      <xdr:row>17</xdr:row>
      <xdr:rowOff>38100</xdr:rowOff>
    </xdr:to>
    <xdr:graphicFrame macro="">
      <xdr:nvGraphicFramePr>
        <xdr:cNvPr id="3" name="Chart 2">
          <a:extLst>
            <a:ext uri="{FF2B5EF4-FFF2-40B4-BE49-F238E27FC236}">
              <a16:creationId xmlns:a16="http://schemas.microsoft.com/office/drawing/2014/main" id="{7A2A0B5A-8266-D41B-2B41-B3BCEFC390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76200</xdr:colOff>
      <xdr:row>13</xdr:row>
      <xdr:rowOff>26670</xdr:rowOff>
    </xdr:from>
    <xdr:to>
      <xdr:col>8</xdr:col>
      <xdr:colOff>967740</xdr:colOff>
      <xdr:row>16</xdr:row>
      <xdr:rowOff>152400</xdr:rowOff>
    </xdr:to>
    <xdr:graphicFrame macro="">
      <xdr:nvGraphicFramePr>
        <xdr:cNvPr id="4" name="Chart 3">
          <a:extLst>
            <a:ext uri="{FF2B5EF4-FFF2-40B4-BE49-F238E27FC236}">
              <a16:creationId xmlns:a16="http://schemas.microsoft.com/office/drawing/2014/main" id="{ADFF0AC4-CCE9-C143-80BD-CE1B73BCC3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121920</xdr:colOff>
      <xdr:row>12</xdr:row>
      <xdr:rowOff>118110</xdr:rowOff>
    </xdr:from>
    <xdr:to>
      <xdr:col>12</xdr:col>
      <xdr:colOff>83820</xdr:colOff>
      <xdr:row>17</xdr:row>
      <xdr:rowOff>15240</xdr:rowOff>
    </xdr:to>
    <xdr:graphicFrame macro="">
      <xdr:nvGraphicFramePr>
        <xdr:cNvPr id="5" name="Chart 4">
          <a:extLst>
            <a:ext uri="{FF2B5EF4-FFF2-40B4-BE49-F238E27FC236}">
              <a16:creationId xmlns:a16="http://schemas.microsoft.com/office/drawing/2014/main" id="{2363525E-EA3B-ABA9-5210-58C965E28EE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175260</xdr:colOff>
      <xdr:row>12</xdr:row>
      <xdr:rowOff>53340</xdr:rowOff>
    </xdr:from>
    <xdr:to>
      <xdr:col>14</xdr:col>
      <xdr:colOff>914400</xdr:colOff>
      <xdr:row>16</xdr:row>
      <xdr:rowOff>7620</xdr:rowOff>
    </xdr:to>
    <xdr:graphicFrame macro="">
      <xdr:nvGraphicFramePr>
        <xdr:cNvPr id="6" name="Chart 5">
          <a:extLst>
            <a:ext uri="{FF2B5EF4-FFF2-40B4-BE49-F238E27FC236}">
              <a16:creationId xmlns:a16="http://schemas.microsoft.com/office/drawing/2014/main" id="{0865D702-0D22-191C-866D-317DEF63BA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Xeyal" refreshedDate="45687.636728819445" createdVersion="8" refreshedVersion="8" minRefreshableVersion="3" recordCount="103" xr:uid="{5F198020-CFF8-481A-8C90-760DB463887E}">
  <cacheSource type="worksheet">
    <worksheetSource name="CustomerCount"/>
  </cacheSource>
  <cacheFields count="2">
    <cacheField name="Year" numFmtId="1">
      <sharedItems containsSemiMixedTypes="0" containsString="0" containsNumber="1" containsInteger="1" minValue="2020" maxValue="2024" count="5">
        <n v="2023"/>
        <n v="2022"/>
        <n v="2021"/>
        <n v="2024"/>
        <n v="2020"/>
      </sharedItems>
    </cacheField>
    <cacheField name="customer_name" numFmtId="0">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Xeyal" refreshedDate="45687.701331828706" createdVersion="8" refreshedVersion="8" minRefreshableVersion="3" recordCount="800" xr:uid="{60C68921-B2D5-4C8A-AB62-93C5FEB23745}">
  <cacheSource type="worksheet">
    <worksheetSource name="Table1"/>
  </cacheSource>
  <cacheFields count="22">
    <cacheField name="sale_id" numFmtId="0">
      <sharedItems containsSemiMixedTypes="0" containsString="0" containsNumber="1" containsInteger="1" minValue="1" maxValue="800"/>
    </cacheField>
    <cacheField name="sale_date" numFmtId="164">
      <sharedItems containsSemiMixedTypes="0" containsNonDate="0" containsDate="1" containsString="0" minDate="2020-01-08T00:00:00" maxDate="2024-12-18T00:00:00" count="191">
        <d v="2023-01-02T00:00:00"/>
        <d v="2022-03-05T00:00:00"/>
        <d v="2021-08-16T00:00:00"/>
        <d v="2024-10-14T00:00:00"/>
        <d v="2024-08-24T00:00:00"/>
        <d v="2021-10-15T00:00:00"/>
        <d v="2020-02-22T00:00:00"/>
        <d v="2020-12-20T00:00:00"/>
        <d v="2023-08-06T00:00:00"/>
        <d v="2023-01-09T00:00:00"/>
        <d v="2021-01-22T00:00:00"/>
        <d v="2023-08-05T00:00:00"/>
        <d v="2024-06-01T00:00:00"/>
        <d v="2023-01-08T00:00:00"/>
        <d v="2020-02-08T00:00:00"/>
        <d v="2023-04-16T00:00:00"/>
        <d v="2022-11-28T00:00:00"/>
        <d v="2021-04-08T00:00:00"/>
        <d v="2022-08-28T00:00:00"/>
        <d v="2021-09-28T00:00:00"/>
        <d v="2022-01-18T00:00:00"/>
        <d v="2020-12-26T00:00:00"/>
        <d v="2021-10-12T00:00:00"/>
        <d v="2020-10-10T00:00:00"/>
        <d v="2024-07-21T00:00:00"/>
        <d v="2024-06-19T00:00:00"/>
        <d v="2021-11-08T00:00:00"/>
        <d v="2021-09-11T00:00:00"/>
        <d v="2020-04-01T00:00:00"/>
        <d v="2020-05-10T00:00:00"/>
        <d v="2023-11-06T00:00:00"/>
        <d v="2024-10-28T00:00:00"/>
        <d v="2023-01-15T00:00:00"/>
        <d v="2020-07-19T00:00:00"/>
        <d v="2020-09-17T00:00:00"/>
        <d v="2022-02-11T00:00:00"/>
        <d v="2021-01-18T00:00:00"/>
        <d v="2022-03-04T00:00:00"/>
        <d v="2023-02-26T00:00:00"/>
        <d v="2021-12-13T00:00:00"/>
        <d v="2022-08-13T00:00:00"/>
        <d v="2022-07-03T00:00:00"/>
        <d v="2023-03-19T00:00:00"/>
        <d v="2020-02-03T00:00:00"/>
        <d v="2020-05-05T00:00:00"/>
        <d v="2022-04-10T00:00:00"/>
        <d v="2023-09-27T00:00:00"/>
        <d v="2020-07-25T00:00:00"/>
        <d v="2023-10-07T00:00:00"/>
        <d v="2023-06-25T00:00:00"/>
        <d v="2024-07-23T00:00:00"/>
        <d v="2023-07-24T00:00:00"/>
        <d v="2021-10-08T00:00:00"/>
        <d v="2021-01-17T00:00:00"/>
        <d v="2022-04-19T00:00:00"/>
        <d v="2020-01-15T00:00:00"/>
        <d v="2021-07-07T00:00:00"/>
        <d v="2024-04-14T00:00:00"/>
        <d v="2024-03-20T00:00:00"/>
        <d v="2024-12-17T00:00:00"/>
        <d v="2022-08-26T00:00:00"/>
        <d v="2021-12-23T00:00:00"/>
        <d v="2021-04-09T00:00:00"/>
        <d v="2020-05-03T00:00:00"/>
        <d v="2023-09-08T00:00:00"/>
        <d v="2024-03-06T00:00:00"/>
        <d v="2024-02-14T00:00:00"/>
        <d v="2024-03-04T00:00:00"/>
        <d v="2020-08-28T00:00:00"/>
        <d v="2021-11-02T00:00:00"/>
        <d v="2022-12-11T00:00:00"/>
        <d v="2024-10-15T00:00:00"/>
        <d v="2023-02-19T00:00:00"/>
        <d v="2023-04-06T00:00:00"/>
        <d v="2024-07-14T00:00:00"/>
        <d v="2022-04-18T00:00:00"/>
        <d v="2020-12-25T00:00:00"/>
        <d v="2021-04-15T00:00:00"/>
        <d v="2020-01-08T00:00:00"/>
        <d v="2021-06-27T00:00:00"/>
        <d v="2022-01-04T00:00:00"/>
        <d v="2020-10-25T00:00:00"/>
        <d v="2020-10-17T00:00:00"/>
        <d v="2020-11-05T00:00:00"/>
        <d v="2023-10-06T00:00:00"/>
        <d v="2021-11-10T00:00:00"/>
        <d v="2024-07-10T00:00:00"/>
        <d v="2024-09-28T00:00:00"/>
        <d v="2024-05-14T00:00:00"/>
        <d v="2024-08-11T00:00:00"/>
        <d v="2021-11-14T00:00:00"/>
        <d v="2022-05-15T00:00:00"/>
        <d v="2024-03-11T00:00:00"/>
        <d v="2024-06-09T00:00:00"/>
        <d v="2023-07-08T00:00:00"/>
        <d v="2021-01-12T00:00:00"/>
        <d v="2023-01-22T00:00:00"/>
        <d v="2023-02-18T00:00:00"/>
        <d v="2021-08-03T00:00:00"/>
        <d v="2020-04-16T00:00:00"/>
        <d v="2022-05-19T00:00:00"/>
        <d v="2023-03-21T00:00:00"/>
        <d v="2022-04-09T00:00:00"/>
        <d v="2023-03-11T00:00:00"/>
        <d v="2023-05-02T00:00:00"/>
        <d v="2024-11-02T00:00:00"/>
        <d v="2023-12-25T00:00:00"/>
        <d v="2020-03-14T00:00:00"/>
        <d v="2024-10-10T00:00:00"/>
        <d v="2020-02-09T00:00:00"/>
        <d v="2020-04-17T00:00:00"/>
        <d v="2021-03-07T00:00:00"/>
        <d v="2022-01-02T00:00:00"/>
        <d v="2022-07-07T00:00:00"/>
        <d v="2024-11-14T00:00:00"/>
        <d v="2021-04-19T00:00:00"/>
        <d v="2020-05-23T00:00:00"/>
        <d v="2022-09-26T00:00:00"/>
        <d v="2024-08-14T00:00:00"/>
        <d v="2021-01-10T00:00:00"/>
        <d v="2020-03-01T00:00:00"/>
        <d v="2021-07-16T00:00:00"/>
        <d v="2021-07-01T00:00:00"/>
        <d v="2022-06-14T00:00:00"/>
        <d v="2024-07-11T00:00:00"/>
        <d v="2022-11-12T00:00:00"/>
        <d v="2020-05-08T00:00:00"/>
        <d v="2024-02-01T00:00:00"/>
        <d v="2022-07-26T00:00:00"/>
        <d v="2024-02-27T00:00:00"/>
        <d v="2023-06-02T00:00:00"/>
        <d v="2021-08-04T00:00:00"/>
        <d v="2021-07-08T00:00:00"/>
        <d v="2023-08-04T00:00:00"/>
        <d v="2022-08-21T00:00:00"/>
        <d v="2024-09-12T00:00:00"/>
        <d v="2024-02-04T00:00:00"/>
        <d v="2022-08-09T00:00:00"/>
        <d v="2022-01-06T00:00:00"/>
        <d v="2024-04-10T00:00:00"/>
        <d v="2022-03-19T00:00:00"/>
        <d v="2024-03-10T00:00:00"/>
        <d v="2024-09-22T00:00:00"/>
        <d v="2021-02-07T00:00:00"/>
        <d v="2022-10-09T00:00:00"/>
        <d v="2022-02-19T00:00:00"/>
        <d v="2020-11-08T00:00:00"/>
        <d v="2020-04-02T00:00:00"/>
        <d v="2023-09-23T00:00:00"/>
        <d v="2020-02-25T00:00:00"/>
        <d v="2024-06-02T00:00:00"/>
        <d v="2023-03-06T00:00:00"/>
        <d v="2021-02-19T00:00:00"/>
        <d v="2022-03-24T00:00:00"/>
        <d v="2023-01-19T00:00:00"/>
        <d v="2022-01-20T00:00:00"/>
        <d v="2022-03-23T00:00:00"/>
        <d v="2022-08-18T00:00:00"/>
        <d v="2020-06-10T00:00:00"/>
        <d v="2021-10-22T00:00:00"/>
        <d v="2021-02-12T00:00:00"/>
        <d v="2023-03-02T00:00:00"/>
        <d v="2021-08-10T00:00:00"/>
        <d v="2021-05-26T00:00:00"/>
        <d v="2024-02-23T00:00:00"/>
        <d v="2023-09-01T00:00:00"/>
        <d v="2021-08-06T00:00:00"/>
        <d v="2021-08-02T00:00:00"/>
        <d v="2022-09-19T00:00:00"/>
        <d v="2024-12-16T00:00:00"/>
        <d v="2020-09-13T00:00:00"/>
        <d v="2022-08-06T00:00:00"/>
        <d v="2023-07-02T00:00:00"/>
        <d v="2023-08-07T00:00:00"/>
        <d v="2024-10-22T00:00:00"/>
        <d v="2024-04-25T00:00:00"/>
        <d v="2024-07-16T00:00:00"/>
        <d v="2023-11-20T00:00:00"/>
        <d v="2023-02-04T00:00:00"/>
        <d v="2020-05-26T00:00:00"/>
        <d v="2022-07-06T00:00:00"/>
        <d v="2022-11-03T00:00:00"/>
        <d v="2023-02-03T00:00:00"/>
        <d v="2020-11-09T00:00:00"/>
        <d v="2022-03-22T00:00:00"/>
        <d v="2024-09-02T00:00:00"/>
        <d v="2024-09-07T00:00:00"/>
        <d v="2021-11-05T00:00:00"/>
        <d v="2022-03-11T00:00:00"/>
        <d v="2021-07-21T00:00:00"/>
        <d v="2022-05-26T00:00:00"/>
      </sharedItems>
      <fieldGroup par="21"/>
    </cacheField>
    <cacheField name="Year" numFmtId="1">
      <sharedItems containsSemiMixedTypes="0" containsString="0" containsNumber="1" containsInteger="1" minValue="2020" maxValue="2024" count="5">
        <n v="2023"/>
        <n v="2022"/>
        <n v="2021"/>
        <n v="2024"/>
        <n v="2020"/>
      </sharedItems>
    </cacheField>
    <cacheField name="Month" numFmtId="0">
      <sharedItems containsMixedTypes="1" containsNumber="1" containsInteger="1" minValue="1" maxValue="12" count="24">
        <s v="yan"/>
        <s v="mar"/>
        <s v="avq"/>
        <s v="okt"/>
        <s v="fev"/>
        <s v="dek"/>
        <s v="iyn"/>
        <s v="apr"/>
        <s v="noy"/>
        <s v="sen"/>
        <s v="iyl"/>
        <s v="may"/>
        <n v="1" u="1"/>
        <n v="3" u="1"/>
        <n v="8" u="1"/>
        <n v="10" u="1"/>
        <n v="2" u="1"/>
        <n v="12" u="1"/>
        <n v="6" u="1"/>
        <n v="4" u="1"/>
        <n v="11" u="1"/>
        <n v="9" u="1"/>
        <n v="7" u="1"/>
        <n v="5" u="1"/>
      </sharedItems>
    </cacheField>
    <cacheField name="customer_name" numFmtId="0">
      <sharedItems count="29">
        <s v="Brenda Williams"/>
        <s v="Jessica Lewis"/>
        <s v="Sara Cohen"/>
        <s v="Gina Little"/>
        <s v="Phillip Brooks"/>
        <s v="Daniel Barrett"/>
        <s v="Desiree Moore"/>
        <s v="James Proctor"/>
        <s v="Jacob Washington"/>
        <s v="Wanda Jackson"/>
        <s v="Tina Mccoy"/>
        <s v="Joshua Gray"/>
        <s v="Harold Mason"/>
        <s v="Jessica Miles"/>
        <s v="Jennifer Ryan"/>
        <s v="Valerie Brooks"/>
        <s v="Gary Petersen"/>
        <s v="Jasmin Thomas"/>
        <s v="Joseph Thompson"/>
        <s v="Mallory Johnson"/>
        <s v="Alexandra Woods"/>
        <s v="Kelly Ryan"/>
        <s v="Jennifer George"/>
        <s v="Margaret Colon"/>
        <s v="Emily Rice"/>
        <s v="Nicole Jones DDS"/>
        <s v="Patricia Smith"/>
        <s v="Ryan Anderson"/>
        <s v="Bruce Bruce"/>
      </sharedItems>
    </cacheField>
    <cacheField name="customer_id" numFmtId="0">
      <sharedItems containsSemiMixedTypes="0" containsString="0" containsNumber="1" containsInteger="1" minValue="1002" maxValue="9991"/>
    </cacheField>
    <cacheField name="product_name" numFmtId="0">
      <sharedItems/>
    </cacheField>
    <cacheField name="product_id" numFmtId="0">
      <sharedItems/>
    </cacheField>
    <cacheField name="category" numFmtId="0">
      <sharedItems count="17">
        <s v="Automotive"/>
        <s v="Clothing"/>
        <s v="Electronics"/>
        <s v="Garden"/>
        <s v="Pets"/>
        <s v="Jewelry"/>
        <s v="Groceries"/>
        <s v="Music"/>
        <s v="Technology"/>
        <s v="Beauty"/>
        <s v="Home Appliances"/>
        <s v="Toys"/>
        <s v="Furniture"/>
        <s v="Health"/>
        <s v="Books"/>
        <s v="Sports"/>
        <s v="Kitchen"/>
      </sharedItems>
    </cacheField>
    <cacheField name="quantity" numFmtId="1">
      <sharedItems containsSemiMixedTypes="0" containsString="0" containsNumber="1" containsInteger="1" minValue="1" maxValue="20"/>
    </cacheField>
    <cacheField name="cost_price" numFmtId="165">
      <sharedItems containsSemiMixedTypes="0" containsString="0" containsNumber="1" minValue="16.079999999999998" maxValue="493.53"/>
    </cacheField>
    <cacheField name="price" numFmtId="165">
      <sharedItems containsSemiMixedTypes="0" containsString="0" containsNumber="1" minValue="26.75" maxValue="954.33"/>
    </cacheField>
    <cacheField name="total_price" numFmtId="2">
      <sharedItems containsSemiMixedTypes="0" containsString="0" containsNumber="1" minValue="59.58" maxValue="15714.12"/>
    </cacheField>
    <cacheField name="profit" numFmtId="165">
      <sharedItems containsSemiMixedTypes="0" containsString="0" containsNumber="1" minValue="25.32" maxValue="7598.15"/>
    </cacheField>
    <cacheField name="discount" numFmtId="0">
      <sharedItems containsSemiMixedTypes="0" containsString="0" containsNumber="1" minValue="0.4" maxValue="4489.46"/>
    </cacheField>
    <cacheField name="payment_method" numFmtId="0">
      <sharedItems count="5">
        <s v="PayPal"/>
        <s v="Debit Card"/>
        <s v="Cash"/>
        <s v="Bank Transfer"/>
        <s v="Credit Card"/>
      </sharedItems>
    </cacheField>
    <cacheField name="return_status" numFmtId="0">
      <sharedItems/>
    </cacheField>
    <cacheField name="region" numFmtId="0">
      <sharedItems count="20">
        <s v="Denmark"/>
        <s v="Poland"/>
        <s v="Romania"/>
        <s v="Switzerland"/>
        <s v="Finland"/>
        <s v="Germany"/>
        <s v="Slovakia"/>
        <s v="Norway"/>
        <s v="Netherlands"/>
        <s v="Ireland"/>
        <s v="France"/>
        <s v="Austria"/>
        <s v="Sweden"/>
        <s v="Greece"/>
        <s v="Spain"/>
        <s v="Italy"/>
        <s v="Portugal"/>
        <s v="Hungary"/>
        <s v="Czech Republic"/>
        <s v="Belgium"/>
      </sharedItems>
    </cacheField>
    <cacheField name="sales_channel" numFmtId="0">
      <sharedItems count="3">
        <s v="Direct Sales"/>
        <s v="Online"/>
        <s v="Retail Store" u="1"/>
      </sharedItems>
    </cacheField>
    <cacheField name="Months (sale_date)" numFmtId="0" databaseField="0">
      <fieldGroup base="1">
        <rangePr groupBy="months" startDate="2020-01-08T00:00:00" endDate="2024-12-18T00:00:00"/>
        <groupItems count="14">
          <s v="&lt;08.01.2020"/>
          <s v="yan"/>
          <s v="fev"/>
          <s v="mar"/>
          <s v="apr"/>
          <s v="may"/>
          <s v="iyn"/>
          <s v="iyl"/>
          <s v="avq"/>
          <s v="sen"/>
          <s v="okt"/>
          <s v="noy"/>
          <s v="dek"/>
          <s v="&gt;18.12.2024"/>
        </groupItems>
      </fieldGroup>
    </cacheField>
    <cacheField name="Quarters (sale_date)" numFmtId="0" databaseField="0">
      <fieldGroup base="1">
        <rangePr groupBy="quarters" startDate="2020-01-08T00:00:00" endDate="2024-12-18T00:00:00"/>
        <groupItems count="6">
          <s v="&lt;08.01.2020"/>
          <s v="Qtr1"/>
          <s v="Qtr2"/>
          <s v="Qtr3"/>
          <s v="Qtr4"/>
          <s v="&gt;18.12.2024"/>
        </groupItems>
      </fieldGroup>
    </cacheField>
    <cacheField name="Years (sale_date)" numFmtId="0" databaseField="0">
      <fieldGroup base="1">
        <rangePr groupBy="years" startDate="2020-01-08T00:00:00" endDate="2024-12-18T00:00:00"/>
        <groupItems count="7">
          <s v="&lt;08.01.2020"/>
          <s v="2020"/>
          <s v="2021"/>
          <s v="2022"/>
          <s v="2023"/>
          <s v="2024"/>
          <s v="&gt;18.12.2024"/>
        </groupItems>
      </fieldGroup>
    </cacheField>
  </cacheFields>
  <extLst>
    <ext xmlns:x14="http://schemas.microsoft.com/office/spreadsheetml/2009/9/main" uri="{725AE2AE-9491-48be-B2B4-4EB974FC3084}">
      <x14:pivotCacheDefinition pivotCacheId="40572133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3">
  <r>
    <x v="0"/>
    <s v="Brenda Williams"/>
  </r>
  <r>
    <x v="1"/>
    <s v="Jessica Lewis"/>
  </r>
  <r>
    <x v="2"/>
    <s v="Sara Cohen"/>
  </r>
  <r>
    <x v="3"/>
    <s v="Gina Little"/>
  </r>
  <r>
    <x v="3"/>
    <s v="Sara Cohen"/>
  </r>
  <r>
    <x v="2"/>
    <s v="Jessica Lewis"/>
  </r>
  <r>
    <x v="4"/>
    <s v="Phillip Brooks"/>
  </r>
  <r>
    <x v="4"/>
    <s v="Daniel Barrett"/>
  </r>
  <r>
    <x v="0"/>
    <s v="Desiree Moore"/>
  </r>
  <r>
    <x v="0"/>
    <s v="Sara Cohen"/>
  </r>
  <r>
    <x v="2"/>
    <s v="James Proctor"/>
  </r>
  <r>
    <x v="3"/>
    <s v="Jacob Washington"/>
  </r>
  <r>
    <x v="0"/>
    <s v="Wanda Jackson"/>
  </r>
  <r>
    <x v="4"/>
    <s v="Jacob Washington"/>
  </r>
  <r>
    <x v="0"/>
    <s v="Tina Mccoy"/>
  </r>
  <r>
    <x v="1"/>
    <s v="Sara Cohen"/>
  </r>
  <r>
    <x v="1"/>
    <s v="Joshua Gray"/>
  </r>
  <r>
    <x v="2"/>
    <s v="Harold Mason"/>
  </r>
  <r>
    <x v="1"/>
    <s v="Jessica Miles"/>
  </r>
  <r>
    <x v="4"/>
    <s v="Jennifer Ryan"/>
  </r>
  <r>
    <x v="4"/>
    <s v="Sara Cohen"/>
  </r>
  <r>
    <x v="3"/>
    <s v="Valerie Brooks"/>
  </r>
  <r>
    <x v="2"/>
    <s v="Gary Petersen"/>
  </r>
  <r>
    <x v="4"/>
    <s v="Jasmin Thomas"/>
  </r>
  <r>
    <x v="4"/>
    <s v="Joseph Thompson"/>
  </r>
  <r>
    <x v="0"/>
    <s v="Gary Petersen"/>
  </r>
  <r>
    <x v="3"/>
    <s v="Gary Petersen"/>
  </r>
  <r>
    <x v="4"/>
    <s v="Mallory Johnson"/>
  </r>
  <r>
    <x v="1"/>
    <s v="Mallory Johnson"/>
  </r>
  <r>
    <x v="2"/>
    <s v="Brenda Williams"/>
  </r>
  <r>
    <x v="1"/>
    <s v="James Proctor"/>
  </r>
  <r>
    <x v="0"/>
    <s v="Alexandra Woods"/>
  </r>
  <r>
    <x v="0"/>
    <s v="Kelly Ryan"/>
  </r>
  <r>
    <x v="4"/>
    <s v="Jennifer George"/>
  </r>
  <r>
    <x v="1"/>
    <s v="Jacob Washington"/>
  </r>
  <r>
    <x v="0"/>
    <s v="Margaret Colon"/>
  </r>
  <r>
    <x v="4"/>
    <s v="Gary Petersen"/>
  </r>
  <r>
    <x v="0"/>
    <s v="Emily Rice"/>
  </r>
  <r>
    <x v="0"/>
    <s v="Joseph Thompson"/>
  </r>
  <r>
    <x v="3"/>
    <s v="Nicole Jones DDS"/>
  </r>
  <r>
    <x v="2"/>
    <s v="Daniel Barrett"/>
  </r>
  <r>
    <x v="1"/>
    <s v="Alexandra Woods"/>
  </r>
  <r>
    <x v="4"/>
    <s v="Joshua Gray"/>
  </r>
  <r>
    <x v="2"/>
    <s v="Joseph Thompson"/>
  </r>
  <r>
    <x v="3"/>
    <s v="Phillip Brooks"/>
  </r>
  <r>
    <x v="3"/>
    <s v="Margaret Colon"/>
  </r>
  <r>
    <x v="1"/>
    <s v="Gary Petersen"/>
  </r>
  <r>
    <x v="2"/>
    <s v="Emily Rice"/>
  </r>
  <r>
    <x v="2"/>
    <s v="Patricia Smith"/>
  </r>
  <r>
    <x v="0"/>
    <s v="Jessica Miles"/>
  </r>
  <r>
    <x v="3"/>
    <s v="Emily Rice"/>
  </r>
  <r>
    <x v="3"/>
    <s v="Joseph Thompson"/>
  </r>
  <r>
    <x v="4"/>
    <s v="Jessica Lewis"/>
  </r>
  <r>
    <x v="3"/>
    <s v="Tina Mccoy"/>
  </r>
  <r>
    <x v="0"/>
    <s v="Jennifer George"/>
  </r>
  <r>
    <x v="0"/>
    <s v="Valerie Brooks"/>
  </r>
  <r>
    <x v="1"/>
    <s v="Margaret Colon"/>
  </r>
  <r>
    <x v="4"/>
    <s v="Ryan Anderson"/>
  </r>
  <r>
    <x v="1"/>
    <s v="Nicole Jones DDS"/>
  </r>
  <r>
    <x v="4"/>
    <s v="Alexandra Woods"/>
  </r>
  <r>
    <x v="4"/>
    <s v="James Proctor"/>
  </r>
  <r>
    <x v="4"/>
    <s v="Tina Mccoy"/>
  </r>
  <r>
    <x v="0"/>
    <s v="Jacob Washington"/>
  </r>
  <r>
    <x v="2"/>
    <s v="Joshua Gray"/>
  </r>
  <r>
    <x v="3"/>
    <s v="Daniel Barrett"/>
  </r>
  <r>
    <x v="1"/>
    <s v="Emily Rice"/>
  </r>
  <r>
    <x v="3"/>
    <s v="Wanda Jackson"/>
  </r>
  <r>
    <x v="0"/>
    <s v="Bruce Bruce"/>
  </r>
  <r>
    <x v="0"/>
    <s v="Joshua Gray"/>
  </r>
  <r>
    <x v="3"/>
    <s v="Jessica Lewis"/>
  </r>
  <r>
    <x v="3"/>
    <s v="Jennifer George"/>
  </r>
  <r>
    <x v="1"/>
    <s v="Gina Little"/>
  </r>
  <r>
    <x v="3"/>
    <s v="Jennifer Ryan"/>
  </r>
  <r>
    <x v="2"/>
    <s v="Alexandra Woods"/>
  </r>
  <r>
    <x v="4"/>
    <s v="Brenda Williams"/>
  </r>
  <r>
    <x v="3"/>
    <s v="Brenda Williams"/>
  </r>
  <r>
    <x v="2"/>
    <s v="Ryan Anderson"/>
  </r>
  <r>
    <x v="1"/>
    <s v="Daniel Barrett"/>
  </r>
  <r>
    <x v="4"/>
    <s v="Jessica Miles"/>
  </r>
  <r>
    <x v="0"/>
    <s v="Harold Mason"/>
  </r>
  <r>
    <x v="0"/>
    <s v="Mallory Johnson"/>
  </r>
  <r>
    <x v="1"/>
    <s v="Kelly Ryan"/>
  </r>
  <r>
    <x v="1"/>
    <s v="Brenda Williams"/>
  </r>
  <r>
    <x v="3"/>
    <s v="Jasmin Thomas"/>
  </r>
  <r>
    <x v="1"/>
    <s v="Patricia Smith"/>
  </r>
  <r>
    <x v="3"/>
    <s v="Patricia Smith"/>
  </r>
  <r>
    <x v="2"/>
    <s v="Mallory Johnson"/>
  </r>
  <r>
    <x v="1"/>
    <s v="Jennifer George"/>
  </r>
  <r>
    <x v="1"/>
    <s v="Wanda Jackson"/>
  </r>
  <r>
    <x v="4"/>
    <s v="Wanda Jackson"/>
  </r>
  <r>
    <x v="4"/>
    <s v="Nicole Jones DDS"/>
  </r>
  <r>
    <x v="0"/>
    <s v="James Proctor"/>
  </r>
  <r>
    <x v="1"/>
    <s v="Desiree Moore"/>
  </r>
  <r>
    <x v="4"/>
    <s v="Kelly Ryan"/>
  </r>
  <r>
    <x v="3"/>
    <s v="Mallory Johnson"/>
  </r>
  <r>
    <x v="2"/>
    <s v="Valerie Brooks"/>
  </r>
  <r>
    <x v="0"/>
    <s v="Daniel Barrett"/>
  </r>
  <r>
    <x v="0"/>
    <s v="Phillip Brooks"/>
  </r>
  <r>
    <x v="1"/>
    <s v="Harold Mason"/>
  </r>
  <r>
    <x v="0"/>
    <s v="Patricia Smith"/>
  </r>
  <r>
    <x v="1"/>
    <s v="Joseph Thompson"/>
  </r>
  <r>
    <x v="3"/>
    <s v="Alexandra Woods"/>
  </r>
  <r>
    <x v="1"/>
    <s v="Jasmin Thomas"/>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00">
  <r>
    <n v="1"/>
    <x v="0"/>
    <x v="0"/>
    <x v="0"/>
    <x v="0"/>
    <n v="4304"/>
    <s v="Wiper Blades"/>
    <s v="f9ba8848-21e7-49be-93c0-8138bc675698"/>
    <x v="0"/>
    <n v="9"/>
    <n v="386.24"/>
    <n v="715.21"/>
    <n v="6436.89"/>
    <n v="2960.73"/>
    <n v="1240.01"/>
    <x v="0"/>
    <s v="Not Returned"/>
    <x v="0"/>
    <x v="0"/>
  </r>
  <r>
    <n v="2"/>
    <x v="1"/>
    <x v="1"/>
    <x v="1"/>
    <x v="1"/>
    <n v="6858"/>
    <s v="Shoes"/>
    <s v="1a2ff9fa-b05d-4391-9bbd-d6fca45be15c"/>
    <x v="1"/>
    <n v="2"/>
    <n v="469.17"/>
    <n v="906.63"/>
    <n v="1813.26"/>
    <n v="874.92"/>
    <n v="437.93"/>
    <x v="0"/>
    <s v="Not Returned"/>
    <x v="1"/>
    <x v="1"/>
  </r>
  <r>
    <n v="3"/>
    <x v="2"/>
    <x v="2"/>
    <x v="2"/>
    <x v="2"/>
    <n v="8514"/>
    <s v="Mouse"/>
    <s v="5f4c6ea7-a29b-4a77-b169-3a15daccfbcd"/>
    <x v="2"/>
    <n v="13"/>
    <n v="312.27999999999997"/>
    <n v="401.88"/>
    <n v="5224.4399999999996"/>
    <n v="1164.8"/>
    <n v="760.92"/>
    <x v="1"/>
    <s v="Not Returned"/>
    <x v="1"/>
    <x v="1"/>
  </r>
  <r>
    <n v="4"/>
    <x v="3"/>
    <x v="3"/>
    <x v="3"/>
    <x v="3"/>
    <n v="4741"/>
    <s v="Garden Chair"/>
    <s v="5dacdd5a-143e-4320-8cb6-ab5c36cdb8f0"/>
    <x v="3"/>
    <n v="8"/>
    <n v="390.28"/>
    <n v="607.9"/>
    <n v="4863.2"/>
    <n v="1740.96"/>
    <n v="997.95"/>
    <x v="0"/>
    <s v="Not Returned"/>
    <x v="2"/>
    <x v="0"/>
  </r>
  <r>
    <n v="5"/>
    <x v="4"/>
    <x v="3"/>
    <x v="2"/>
    <x v="2"/>
    <n v="8244"/>
    <s v="Fish Tank"/>
    <s v="c679619f-fc21-4899-ac3b-452ddce09caf"/>
    <x v="4"/>
    <n v="13"/>
    <n v="181.23"/>
    <n v="237.45"/>
    <n v="3086.85"/>
    <n v="730.86"/>
    <n v="235.45"/>
    <x v="0"/>
    <s v="Not Returned"/>
    <x v="3"/>
    <x v="0"/>
  </r>
  <r>
    <n v="6"/>
    <x v="5"/>
    <x v="2"/>
    <x v="3"/>
    <x v="1"/>
    <n v="8690"/>
    <s v="Brake Pads"/>
    <s v="374c412b-ceac-48e9-9b53-1bc969faa4da"/>
    <x v="0"/>
    <n v="19"/>
    <n v="315.27999999999997"/>
    <n v="608.79999999999995"/>
    <n v="11567.2"/>
    <n v="5576.88"/>
    <n v="2735.19"/>
    <x v="0"/>
    <s v="Returned"/>
    <x v="3"/>
    <x v="1"/>
  </r>
  <r>
    <n v="7"/>
    <x v="6"/>
    <x v="4"/>
    <x v="4"/>
    <x v="4"/>
    <n v="6666"/>
    <s v="Ring"/>
    <s v="cefbd88e-fb51-450c-b7b8-4490c890a967"/>
    <x v="5"/>
    <n v="17"/>
    <n v="410.52"/>
    <n v="645.20000000000005"/>
    <n v="10968.4"/>
    <n v="3989.56"/>
    <n v="2153.7600000000002"/>
    <x v="2"/>
    <s v="Not Returned"/>
    <x v="4"/>
    <x v="0"/>
  </r>
  <r>
    <n v="8"/>
    <x v="7"/>
    <x v="4"/>
    <x v="5"/>
    <x v="5"/>
    <n v="4166"/>
    <s v="Eggs"/>
    <s v="049e7b73-7129-424a-8558-c495b3a87090"/>
    <x v="6"/>
    <n v="10"/>
    <n v="198.16"/>
    <n v="256.76"/>
    <n v="2567.6"/>
    <n v="586"/>
    <n v="734.23"/>
    <x v="3"/>
    <s v="Not Returned"/>
    <x v="5"/>
    <x v="1"/>
  </r>
  <r>
    <n v="9"/>
    <x v="8"/>
    <x v="0"/>
    <x v="2"/>
    <x v="6"/>
    <n v="7018"/>
    <s v="DJ Mixer"/>
    <s v="d85a0f86-3526-4ee8-b085-92e9452266ac"/>
    <x v="7"/>
    <n v="16"/>
    <n v="270.06"/>
    <n v="482.08"/>
    <n v="7713.28"/>
    <n v="3392.32"/>
    <n v="1787.09"/>
    <x v="4"/>
    <s v="Not Returned"/>
    <x v="3"/>
    <x v="1"/>
  </r>
  <r>
    <n v="10"/>
    <x v="9"/>
    <x v="0"/>
    <x v="0"/>
    <x v="2"/>
    <n v="6633"/>
    <s v="3D Printer"/>
    <s v="9417945f-5966-4e9f-87c6-28898b7cf99d"/>
    <x v="8"/>
    <n v="10"/>
    <n v="203.93"/>
    <n v="394.19"/>
    <n v="3941.9"/>
    <n v="1902.6"/>
    <n v="1007.31"/>
    <x v="3"/>
    <s v="Not Returned"/>
    <x v="6"/>
    <x v="0"/>
  </r>
  <r>
    <n v="11"/>
    <x v="10"/>
    <x v="2"/>
    <x v="0"/>
    <x v="7"/>
    <n v="7416"/>
    <s v="Tiara"/>
    <s v="cd11b7fc-5f72-4f03-9314-727c0a93f134"/>
    <x v="5"/>
    <n v="4"/>
    <n v="259.82"/>
    <n v="486.11"/>
    <n v="1944.44"/>
    <n v="905.16"/>
    <n v="123.81"/>
    <x v="2"/>
    <s v="Returned"/>
    <x v="4"/>
    <x v="1"/>
  </r>
  <r>
    <n v="12"/>
    <x v="11"/>
    <x v="0"/>
    <x v="2"/>
    <x v="2"/>
    <n v="9243"/>
    <s v="Hat"/>
    <s v="b12feb0b-835e-46fd-9cd0-36ea7c61fe90"/>
    <x v="1"/>
    <n v="4"/>
    <n v="48.36"/>
    <n v="80.05"/>
    <n v="320.2"/>
    <n v="126.76"/>
    <n v="25.54"/>
    <x v="2"/>
    <s v="Returned"/>
    <x v="3"/>
    <x v="0"/>
  </r>
  <r>
    <n v="13"/>
    <x v="12"/>
    <x v="3"/>
    <x v="6"/>
    <x v="8"/>
    <n v="3110"/>
    <s v="Steering Wheel Cover"/>
    <s v="2a949723-56b5-484f-8051-ab3de4a65136"/>
    <x v="0"/>
    <n v="14"/>
    <n v="214.45"/>
    <n v="315"/>
    <n v="4410"/>
    <n v="1407.7"/>
    <n v="967.21"/>
    <x v="1"/>
    <s v="Returned"/>
    <x v="7"/>
    <x v="1"/>
  </r>
  <r>
    <n v="14"/>
    <x v="13"/>
    <x v="0"/>
    <x v="0"/>
    <x v="9"/>
    <n v="4192"/>
    <s v="Car Tires"/>
    <s v="be862113-6d6e-4b06-8e65-d75fea28a8e5"/>
    <x v="0"/>
    <n v="13"/>
    <n v="179.11"/>
    <n v="282.92"/>
    <n v="3677.96"/>
    <n v="1349.53"/>
    <n v="626.94000000000005"/>
    <x v="2"/>
    <s v="Returned"/>
    <x v="8"/>
    <x v="1"/>
  </r>
  <r>
    <n v="15"/>
    <x v="14"/>
    <x v="4"/>
    <x v="4"/>
    <x v="8"/>
    <n v="2779"/>
    <s v="Shoes"/>
    <s v="2b4df084-79aa-4396-96eb-6f20bab5ff43"/>
    <x v="1"/>
    <n v="17"/>
    <n v="175.75"/>
    <n v="305.79000000000002"/>
    <n v="5198.43"/>
    <n v="2210.6799999999998"/>
    <n v="1167.19"/>
    <x v="2"/>
    <s v="Not Returned"/>
    <x v="9"/>
    <x v="0"/>
  </r>
  <r>
    <n v="16"/>
    <x v="15"/>
    <x v="0"/>
    <x v="7"/>
    <x v="10"/>
    <n v="5476"/>
    <s v="LED Headlights"/>
    <s v="a423aa6f-3fbe-4f99-bf8e-f1f6b0bee62b"/>
    <x v="0"/>
    <n v="18"/>
    <n v="464.54"/>
    <n v="759.14"/>
    <n v="13664.52"/>
    <n v="5302.8"/>
    <n v="1604.66"/>
    <x v="3"/>
    <s v="Returned"/>
    <x v="5"/>
    <x v="0"/>
  </r>
  <r>
    <n v="17"/>
    <x v="16"/>
    <x v="1"/>
    <x v="8"/>
    <x v="2"/>
    <n v="1701"/>
    <s v="Speakers"/>
    <s v="37368606-03a5-4f2f-a8ad-1e1e9c4efa57"/>
    <x v="7"/>
    <n v="16"/>
    <n v="168.58"/>
    <n v="336.16"/>
    <n v="5378.56"/>
    <n v="2681.28"/>
    <n v="1596.98"/>
    <x v="0"/>
    <s v="Not Returned"/>
    <x v="10"/>
    <x v="1"/>
  </r>
  <r>
    <n v="18"/>
    <x v="17"/>
    <x v="2"/>
    <x v="7"/>
    <x v="2"/>
    <n v="8896"/>
    <s v="Garden Chair"/>
    <s v="f76327ae-4e93-4591-bad7-01e6c5d1fa8e"/>
    <x v="3"/>
    <n v="11"/>
    <n v="493.53"/>
    <n v="891.83"/>
    <n v="9810.1299999999992"/>
    <n v="4381.3"/>
    <n v="2631.57"/>
    <x v="1"/>
    <s v="Returned"/>
    <x v="11"/>
    <x v="0"/>
  </r>
  <r>
    <n v="19"/>
    <x v="18"/>
    <x v="1"/>
    <x v="2"/>
    <x v="11"/>
    <n v="2739"/>
    <s v="Car Mat"/>
    <s v="7aeb3e08-9274-4300-84f0-9b672144bd7a"/>
    <x v="0"/>
    <n v="5"/>
    <n v="187.39"/>
    <n v="307.7"/>
    <n v="1538.5"/>
    <n v="601.54999999999995"/>
    <n v="371.96"/>
    <x v="3"/>
    <s v="Returned"/>
    <x v="2"/>
    <x v="0"/>
  </r>
  <r>
    <n v="20"/>
    <x v="19"/>
    <x v="2"/>
    <x v="9"/>
    <x v="12"/>
    <n v="7311"/>
    <s v="Engine Oil"/>
    <s v="b9feba57-953a-476c-b5db-a0194b0f6568"/>
    <x v="0"/>
    <n v="8"/>
    <n v="471.88"/>
    <n v="838.05"/>
    <n v="6704.4"/>
    <n v="2929.36"/>
    <n v="438.5"/>
    <x v="1"/>
    <s v="Not Returned"/>
    <x v="12"/>
    <x v="1"/>
  </r>
  <r>
    <n v="21"/>
    <x v="20"/>
    <x v="1"/>
    <x v="0"/>
    <x v="13"/>
    <n v="3763"/>
    <s v="Pet Toys"/>
    <s v="34875752-a81a-4ad6-a45b-708330003a59"/>
    <x v="4"/>
    <n v="3"/>
    <n v="53.2"/>
    <n v="97.81"/>
    <n v="293.43"/>
    <n v="133.83000000000001"/>
    <n v="56.97"/>
    <x v="0"/>
    <s v="Returned"/>
    <x v="13"/>
    <x v="0"/>
  </r>
  <r>
    <n v="22"/>
    <x v="21"/>
    <x v="4"/>
    <x v="5"/>
    <x v="14"/>
    <n v="4326"/>
    <s v="Conditioner"/>
    <s v="514e1913-3f82-4823-a592-15fedf67f2f9"/>
    <x v="9"/>
    <n v="2"/>
    <n v="462.56"/>
    <n v="608.09"/>
    <n v="1216.18"/>
    <n v="291.06"/>
    <n v="74.260000000000005"/>
    <x v="1"/>
    <s v="Returned"/>
    <x v="14"/>
    <x v="0"/>
  </r>
  <r>
    <n v="23"/>
    <x v="22"/>
    <x v="2"/>
    <x v="3"/>
    <x v="7"/>
    <n v="2644"/>
    <s v="Smartwatch"/>
    <s v="549e82a6-178f-4858-929f-c59cc8a945de"/>
    <x v="2"/>
    <n v="2"/>
    <n v="283.93"/>
    <n v="475.16"/>
    <n v="950.32"/>
    <n v="382.46"/>
    <n v="37.01"/>
    <x v="0"/>
    <s v="Returned"/>
    <x v="12"/>
    <x v="1"/>
  </r>
  <r>
    <n v="24"/>
    <x v="23"/>
    <x v="4"/>
    <x v="3"/>
    <x v="2"/>
    <n v="1860"/>
    <s v="Blender"/>
    <s v="2d0c6002-cb7f-4628-8a73-0928992b7005"/>
    <x v="10"/>
    <n v="6"/>
    <n v="64.760000000000005"/>
    <n v="99.39"/>
    <n v="596.34"/>
    <n v="207.78"/>
    <n v="144.91"/>
    <x v="2"/>
    <s v="Returned"/>
    <x v="12"/>
    <x v="1"/>
  </r>
  <r>
    <n v="25"/>
    <x v="24"/>
    <x v="3"/>
    <x v="10"/>
    <x v="15"/>
    <n v="6794"/>
    <s v="Pasta"/>
    <s v="6a6a8f05-2065-436d-a64c-dfb8ccdab7d5"/>
    <x v="6"/>
    <n v="2"/>
    <n v="243.71"/>
    <n v="408.25"/>
    <n v="816.5"/>
    <n v="329.08"/>
    <n v="111.67"/>
    <x v="1"/>
    <s v="Returned"/>
    <x v="6"/>
    <x v="1"/>
  </r>
  <r>
    <n v="26"/>
    <x v="25"/>
    <x v="3"/>
    <x v="6"/>
    <x v="2"/>
    <n v="4365"/>
    <s v="Eggs"/>
    <s v="11e5648b-5af4-45cc-9465-160492be79ba"/>
    <x v="6"/>
    <n v="3"/>
    <n v="45.88"/>
    <n v="62.56"/>
    <n v="187.68"/>
    <n v="50.04"/>
    <n v="13.59"/>
    <x v="1"/>
    <s v="Returned"/>
    <x v="1"/>
    <x v="0"/>
  </r>
  <r>
    <n v="27"/>
    <x v="26"/>
    <x v="2"/>
    <x v="8"/>
    <x v="16"/>
    <n v="2766"/>
    <s v="Camera"/>
    <s v="196019ba-5859-47ea-a7e8-2fae08c1ce87"/>
    <x v="2"/>
    <n v="9"/>
    <n v="139.55000000000001"/>
    <n v="270.27"/>
    <n v="2432.4299999999998"/>
    <n v="1176.48"/>
    <n v="273.11"/>
    <x v="4"/>
    <s v="Not Returned"/>
    <x v="15"/>
    <x v="0"/>
  </r>
  <r>
    <n v="28"/>
    <x v="27"/>
    <x v="2"/>
    <x v="9"/>
    <x v="12"/>
    <n v="5623"/>
    <s v="Brooch"/>
    <s v="852ecaa6-91f4-466f-8eec-1fdb8d1cbd47"/>
    <x v="5"/>
    <n v="13"/>
    <n v="261.82"/>
    <n v="374.87"/>
    <n v="4873.3100000000004"/>
    <n v="1469.65"/>
    <n v="499.23"/>
    <x v="3"/>
    <s v="Returned"/>
    <x v="1"/>
    <x v="1"/>
  </r>
  <r>
    <n v="29"/>
    <x v="28"/>
    <x v="4"/>
    <x v="7"/>
    <x v="17"/>
    <n v="1002"/>
    <s v="Dress"/>
    <s v="cfa7889c-fb2b-4909-8d7e-48c692824e23"/>
    <x v="1"/>
    <n v="18"/>
    <n v="373.89"/>
    <n v="730.04"/>
    <n v="13140.72"/>
    <n v="6410.7"/>
    <n v="3629.92"/>
    <x v="2"/>
    <s v="Returned"/>
    <x v="2"/>
    <x v="1"/>
  </r>
  <r>
    <n v="30"/>
    <x v="29"/>
    <x v="4"/>
    <x v="11"/>
    <x v="18"/>
    <n v="7946"/>
    <s v="Pet Bed"/>
    <s v="657b6308-9561-444c-975b-66471fde869b"/>
    <x v="4"/>
    <n v="16"/>
    <n v="148.91"/>
    <n v="258.47000000000003"/>
    <n v="4135.5200000000004"/>
    <n v="1752.96"/>
    <n v="11.57"/>
    <x v="4"/>
    <s v="Not Returned"/>
    <x v="8"/>
    <x v="1"/>
  </r>
  <r>
    <n v="31"/>
    <x v="30"/>
    <x v="0"/>
    <x v="8"/>
    <x v="16"/>
    <n v="9120"/>
    <s v="Fish Tank"/>
    <s v="75513b93-4df4-4833-93ef-bb4f403f98d7"/>
    <x v="4"/>
    <n v="2"/>
    <n v="167.03"/>
    <n v="261.08"/>
    <n v="522.16"/>
    <n v="188.1"/>
    <n v="4.29"/>
    <x v="2"/>
    <s v="Not Returned"/>
    <x v="10"/>
    <x v="0"/>
  </r>
  <r>
    <n v="32"/>
    <x v="31"/>
    <x v="3"/>
    <x v="3"/>
    <x v="16"/>
    <n v="4010"/>
    <s v="Stuffed Animal"/>
    <s v="7d48aab9-b6f7-4f90-a157-d39a705c9a42"/>
    <x v="11"/>
    <n v="19"/>
    <n v="158.63"/>
    <n v="232.51"/>
    <n v="4417.6899999999996"/>
    <n v="1403.72"/>
    <n v="429.48"/>
    <x v="3"/>
    <s v="Not Returned"/>
    <x v="13"/>
    <x v="0"/>
  </r>
  <r>
    <n v="33"/>
    <x v="32"/>
    <x v="0"/>
    <x v="0"/>
    <x v="6"/>
    <n v="3467"/>
    <s v="Washing Machine"/>
    <s v="583b5fcc-18e8-438e-a736-a72870d46efa"/>
    <x v="10"/>
    <n v="16"/>
    <n v="68.680000000000007"/>
    <n v="103.03"/>
    <n v="1648.48"/>
    <n v="549.6"/>
    <n v="109.16"/>
    <x v="3"/>
    <s v="Returned"/>
    <x v="2"/>
    <x v="1"/>
  </r>
  <r>
    <n v="34"/>
    <x v="33"/>
    <x v="4"/>
    <x v="10"/>
    <x v="2"/>
    <n v="2777"/>
    <s v="Armchair"/>
    <s v="e15687c2-a10f-4b3c-abb2-21338808d425"/>
    <x v="12"/>
    <n v="19"/>
    <n v="30.24"/>
    <n v="46.08"/>
    <n v="875.52"/>
    <n v="300.95999999999998"/>
    <n v="199.39"/>
    <x v="1"/>
    <s v="Returned"/>
    <x v="6"/>
    <x v="0"/>
  </r>
  <r>
    <n v="35"/>
    <x v="34"/>
    <x v="4"/>
    <x v="9"/>
    <x v="19"/>
    <n v="9480"/>
    <s v="Antiseptic Spray"/>
    <s v="6245b052-a267-48a3-b729-28f11abb56f1"/>
    <x v="13"/>
    <n v="3"/>
    <n v="435.34"/>
    <n v="730.95"/>
    <n v="2192.85"/>
    <n v="886.83"/>
    <n v="533.89"/>
    <x v="4"/>
    <s v="Returned"/>
    <x v="11"/>
    <x v="1"/>
  </r>
  <r>
    <n v="36"/>
    <x v="35"/>
    <x v="1"/>
    <x v="4"/>
    <x v="19"/>
    <n v="5782"/>
    <s v="Science Book"/>
    <s v="238d3db3-75af-4225-bb02-219c33bee4d0"/>
    <x v="14"/>
    <n v="3"/>
    <n v="223.39"/>
    <n v="352.25"/>
    <n v="1056.75"/>
    <n v="386.58"/>
    <n v="27.84"/>
    <x v="2"/>
    <s v="Returned"/>
    <x v="8"/>
    <x v="1"/>
  </r>
  <r>
    <n v="37"/>
    <x v="36"/>
    <x v="2"/>
    <x v="0"/>
    <x v="0"/>
    <n v="4798"/>
    <s v="Tennis Racket"/>
    <s v="f72b40d1-97a4-436b-930b-0230c7ed69eb"/>
    <x v="15"/>
    <n v="6"/>
    <n v="319.70999999999998"/>
    <n v="439.44"/>
    <n v="2636.64"/>
    <n v="718.38"/>
    <n v="63.36"/>
    <x v="4"/>
    <s v="Not Returned"/>
    <x v="0"/>
    <x v="0"/>
  </r>
  <r>
    <n v="38"/>
    <x v="37"/>
    <x v="1"/>
    <x v="1"/>
    <x v="7"/>
    <n v="8193"/>
    <s v="Lawn Mower"/>
    <s v="74b01439-1013-486d-b246-5db81f6d6e2f"/>
    <x v="3"/>
    <n v="11"/>
    <n v="220.11"/>
    <n v="367.52"/>
    <n v="4042.72"/>
    <n v="1621.51"/>
    <n v="1086.31"/>
    <x v="3"/>
    <s v="Returned"/>
    <x v="2"/>
    <x v="1"/>
  </r>
  <r>
    <n v="39"/>
    <x v="38"/>
    <x v="0"/>
    <x v="4"/>
    <x v="20"/>
    <n v="9740"/>
    <s v="Pendant"/>
    <s v="60f7dfb2-2416-47ef-92ca-63fefba5dc80"/>
    <x v="5"/>
    <n v="7"/>
    <n v="280.22000000000003"/>
    <n v="437.77"/>
    <n v="3064.39"/>
    <n v="1102.8499999999999"/>
    <n v="175.35"/>
    <x v="3"/>
    <s v="Returned"/>
    <x v="8"/>
    <x v="0"/>
  </r>
  <r>
    <n v="40"/>
    <x v="39"/>
    <x v="2"/>
    <x v="5"/>
    <x v="16"/>
    <n v="9531"/>
    <s v="Gardening Tools"/>
    <s v="93982d61-2c38-46e3-9470-5f692e31962a"/>
    <x v="3"/>
    <n v="9"/>
    <n v="221.71"/>
    <n v="273.70999999999998"/>
    <n v="2463.39"/>
    <n v="468"/>
    <n v="520.36"/>
    <x v="0"/>
    <s v="Not Returned"/>
    <x v="12"/>
    <x v="1"/>
  </r>
  <r>
    <n v="41"/>
    <x v="40"/>
    <x v="1"/>
    <x v="2"/>
    <x v="13"/>
    <n v="2870"/>
    <s v="DJ Mixer"/>
    <s v="74d1f41c-4fcd-4b7b-97bf-b26918ac3077"/>
    <x v="7"/>
    <n v="18"/>
    <n v="355.28"/>
    <n v="477.88"/>
    <n v="8601.84"/>
    <n v="2206.8000000000002"/>
    <n v="809.78"/>
    <x v="0"/>
    <s v="Returned"/>
    <x v="0"/>
    <x v="1"/>
  </r>
  <r>
    <n v="42"/>
    <x v="41"/>
    <x v="1"/>
    <x v="10"/>
    <x v="1"/>
    <n v="6734"/>
    <s v="Pet Shampoo"/>
    <s v="94dbf128-e179-4354-9e68-6f9434450b84"/>
    <x v="4"/>
    <n v="13"/>
    <n v="118.44"/>
    <n v="189.82"/>
    <n v="2467.66"/>
    <n v="927.94"/>
    <n v="353.18"/>
    <x v="0"/>
    <s v="Returned"/>
    <x v="8"/>
    <x v="1"/>
  </r>
  <r>
    <n v="43"/>
    <x v="42"/>
    <x v="0"/>
    <x v="1"/>
    <x v="21"/>
    <n v="2891"/>
    <s v="Headphones"/>
    <s v="dec94462-85b8-496f-89f5-ee1c8fb894db"/>
    <x v="2"/>
    <n v="19"/>
    <n v="396.3"/>
    <n v="774.55"/>
    <n v="14716.45"/>
    <n v="7186.75"/>
    <n v="602.78"/>
    <x v="2"/>
    <s v="Returned"/>
    <x v="10"/>
    <x v="0"/>
  </r>
  <r>
    <n v="44"/>
    <x v="43"/>
    <x v="4"/>
    <x v="4"/>
    <x v="18"/>
    <n v="6720"/>
    <s v="Novel"/>
    <s v="67c2c211-423f-4d77-85d6-91c3b10dc5b2"/>
    <x v="14"/>
    <n v="13"/>
    <n v="175.31"/>
    <n v="335.99"/>
    <n v="4367.87"/>
    <n v="2088.84"/>
    <n v="992.94"/>
    <x v="4"/>
    <s v="Returned"/>
    <x v="14"/>
    <x v="0"/>
  </r>
  <r>
    <n v="45"/>
    <x v="44"/>
    <x v="4"/>
    <x v="11"/>
    <x v="22"/>
    <n v="3445"/>
    <s v="Cat Food"/>
    <s v="314601a1-da03-46e8-ad64-7e97b5c4fbdc"/>
    <x v="4"/>
    <n v="12"/>
    <n v="174.56"/>
    <n v="348.45"/>
    <n v="4181.3999999999996"/>
    <n v="2086.6799999999998"/>
    <n v="511.11"/>
    <x v="3"/>
    <s v="Returned"/>
    <x v="13"/>
    <x v="0"/>
  </r>
  <r>
    <n v="46"/>
    <x v="45"/>
    <x v="1"/>
    <x v="7"/>
    <x v="8"/>
    <n v="1556"/>
    <s v="History Book"/>
    <s v="721b3386-fbd5-4607-9359-2f48fcd80bd5"/>
    <x v="14"/>
    <n v="8"/>
    <n v="106.8"/>
    <n v="169.8"/>
    <n v="1358.4"/>
    <n v="504"/>
    <n v="1.2"/>
    <x v="0"/>
    <s v="Not Returned"/>
    <x v="11"/>
    <x v="1"/>
  </r>
  <r>
    <n v="47"/>
    <x v="46"/>
    <x v="0"/>
    <x v="9"/>
    <x v="23"/>
    <n v="4827"/>
    <s v="Tiara"/>
    <s v="ea729e5d-d5cd-4f3f-9eb6-948026f1603d"/>
    <x v="5"/>
    <n v="15"/>
    <n v="131.09"/>
    <n v="212.8"/>
    <n v="3192"/>
    <n v="1225.6500000000001"/>
    <n v="501.21"/>
    <x v="3"/>
    <s v="Not Returned"/>
    <x v="10"/>
    <x v="1"/>
  </r>
  <r>
    <n v="48"/>
    <x v="47"/>
    <x v="4"/>
    <x v="10"/>
    <x v="16"/>
    <n v="2143"/>
    <s v="Cufflinks"/>
    <s v="7bc9f57d-11d9-4fe1-b1d4-ae5f3fbb0b97"/>
    <x v="5"/>
    <n v="7"/>
    <n v="424.95"/>
    <n v="817.08"/>
    <n v="5719.56"/>
    <n v="2744.91"/>
    <n v="752.26"/>
    <x v="1"/>
    <s v="Not Returned"/>
    <x v="11"/>
    <x v="0"/>
  </r>
  <r>
    <n v="49"/>
    <x v="48"/>
    <x v="0"/>
    <x v="3"/>
    <x v="24"/>
    <n v="1357"/>
    <s v="Glucose Meter"/>
    <s v="68520252-9f13-4da1-929c-6c9631b3cc7b"/>
    <x v="13"/>
    <n v="2"/>
    <n v="75.16"/>
    <n v="100.11"/>
    <n v="200.22"/>
    <n v="49.9"/>
    <n v="15.22"/>
    <x v="3"/>
    <s v="Not Returned"/>
    <x v="12"/>
    <x v="1"/>
  </r>
  <r>
    <n v="50"/>
    <x v="49"/>
    <x v="0"/>
    <x v="6"/>
    <x v="18"/>
    <n v="7726"/>
    <s v="External Hard Drive"/>
    <s v="457ce374-7600-4549-866f-09d00e323043"/>
    <x v="8"/>
    <n v="9"/>
    <n v="459.68"/>
    <n v="724.55"/>
    <n v="6520.95"/>
    <n v="2383.83"/>
    <n v="181.38"/>
    <x v="1"/>
    <s v="Returned"/>
    <x v="16"/>
    <x v="0"/>
  </r>
  <r>
    <n v="51"/>
    <x v="50"/>
    <x v="3"/>
    <x v="10"/>
    <x v="25"/>
    <n v="8616"/>
    <s v="Hand Sanitizer"/>
    <s v="8b71a6e1-079e-43bc-aee5-64b8da270ada"/>
    <x v="13"/>
    <n v="17"/>
    <n v="153.96"/>
    <n v="295.36"/>
    <n v="5021.12"/>
    <n v="2403.8000000000002"/>
    <n v="1215.03"/>
    <x v="3"/>
    <s v="Not Returned"/>
    <x v="13"/>
    <x v="1"/>
  </r>
  <r>
    <n v="52"/>
    <x v="51"/>
    <x v="0"/>
    <x v="10"/>
    <x v="18"/>
    <n v="6863"/>
    <s v="Piano"/>
    <s v="138f2e9c-893c-4011-8cd2-b821294439a5"/>
    <x v="7"/>
    <n v="10"/>
    <n v="401.01"/>
    <n v="759.16"/>
    <n v="7591.6"/>
    <n v="3581.5"/>
    <n v="1670.45"/>
    <x v="2"/>
    <s v="Not Returned"/>
    <x v="3"/>
    <x v="0"/>
  </r>
  <r>
    <n v="53"/>
    <x v="52"/>
    <x v="2"/>
    <x v="3"/>
    <x v="5"/>
    <n v="7909"/>
    <s v="Puzzle"/>
    <s v="70d1c4a4-d97b-4563-ad40-4504d1d28b65"/>
    <x v="11"/>
    <n v="16"/>
    <n v="53.86"/>
    <n v="81.14"/>
    <n v="1298.24"/>
    <n v="436.48"/>
    <n v="158.91"/>
    <x v="2"/>
    <s v="Returned"/>
    <x v="3"/>
    <x v="0"/>
  </r>
  <r>
    <n v="54"/>
    <x v="53"/>
    <x v="2"/>
    <x v="0"/>
    <x v="16"/>
    <n v="3759"/>
    <s v="Brake Pads"/>
    <s v="6dd68868-ddf6-4136-974e-e612e4f9510c"/>
    <x v="0"/>
    <n v="1"/>
    <n v="472.66"/>
    <n v="651.32000000000005"/>
    <n v="651.32000000000005"/>
    <n v="178.66"/>
    <n v="47.44"/>
    <x v="4"/>
    <s v="Returned"/>
    <x v="7"/>
    <x v="1"/>
  </r>
  <r>
    <n v="55"/>
    <x v="54"/>
    <x v="1"/>
    <x v="7"/>
    <x v="20"/>
    <n v="4616"/>
    <s v="Microphone"/>
    <s v="76e0b8f6-bb35-42a2-954a-b90a55d3c21b"/>
    <x v="7"/>
    <n v="8"/>
    <n v="128.47"/>
    <n v="220.35"/>
    <n v="1762.8"/>
    <n v="735.04"/>
    <n v="140.04"/>
    <x v="1"/>
    <s v="Not Returned"/>
    <x v="12"/>
    <x v="1"/>
  </r>
  <r>
    <n v="56"/>
    <x v="55"/>
    <x v="4"/>
    <x v="0"/>
    <x v="11"/>
    <n v="1011"/>
    <s v="Drum Set"/>
    <s v="df4a8f67-5922-4d7b-8a1e-5e2381233551"/>
    <x v="7"/>
    <n v="15"/>
    <n v="77.400000000000006"/>
    <n v="127.99"/>
    <n v="1919.85"/>
    <n v="758.85"/>
    <n v="479.34"/>
    <x v="1"/>
    <s v="Not Returned"/>
    <x v="17"/>
    <x v="0"/>
  </r>
  <r>
    <n v="57"/>
    <x v="56"/>
    <x v="2"/>
    <x v="10"/>
    <x v="18"/>
    <n v="2299"/>
    <s v="Gaming Console"/>
    <s v="c129f1a4-2e2a-4158-9955-d0306081a3b7"/>
    <x v="8"/>
    <n v="14"/>
    <n v="106.36"/>
    <n v="200.67"/>
    <n v="2809.38"/>
    <n v="1320.34"/>
    <n v="272.32"/>
    <x v="2"/>
    <s v="Not Returned"/>
    <x v="17"/>
    <x v="0"/>
  </r>
  <r>
    <n v="58"/>
    <x v="9"/>
    <x v="0"/>
    <x v="0"/>
    <x v="18"/>
    <n v="3087"/>
    <s v="Chair"/>
    <s v="20dbd8f5-ca82-4f0e-975d-167e3dc8c45a"/>
    <x v="12"/>
    <n v="19"/>
    <n v="398.44"/>
    <n v="539.86"/>
    <n v="10257.34"/>
    <n v="2686.98"/>
    <n v="2411.23"/>
    <x v="0"/>
    <s v="Not Returned"/>
    <x v="0"/>
    <x v="1"/>
  </r>
  <r>
    <n v="59"/>
    <x v="57"/>
    <x v="3"/>
    <x v="7"/>
    <x v="4"/>
    <n v="8354"/>
    <s v="Bird Cage"/>
    <s v="0f576c7e-3c0b-4ede-ab86-5863286d274f"/>
    <x v="4"/>
    <n v="14"/>
    <n v="160.16"/>
    <n v="217.52"/>
    <n v="3045.28"/>
    <n v="803.04"/>
    <n v="542.27"/>
    <x v="2"/>
    <s v="Not Returned"/>
    <x v="18"/>
    <x v="0"/>
  </r>
  <r>
    <n v="60"/>
    <x v="58"/>
    <x v="3"/>
    <x v="1"/>
    <x v="25"/>
    <n v="6911"/>
    <s v="Swimming Goggles"/>
    <s v="1578a187-5153-44cf-a912-617e94ab1d16"/>
    <x v="15"/>
    <n v="11"/>
    <n v="267.5"/>
    <n v="398.15"/>
    <n v="4379.6499999999996"/>
    <n v="1437.15"/>
    <n v="169.01"/>
    <x v="1"/>
    <s v="Returned"/>
    <x v="16"/>
    <x v="0"/>
  </r>
  <r>
    <n v="61"/>
    <x v="59"/>
    <x v="3"/>
    <x v="5"/>
    <x v="23"/>
    <n v="7751"/>
    <s v="Car Tires"/>
    <s v="2de31356-f9e5-4e5d-adcd-98118582a6aa"/>
    <x v="0"/>
    <n v="5"/>
    <n v="108.88"/>
    <n v="166.66"/>
    <n v="833.3"/>
    <n v="288.89999999999998"/>
    <n v="13.98"/>
    <x v="3"/>
    <s v="Returned"/>
    <x v="16"/>
    <x v="1"/>
  </r>
  <r>
    <n v="62"/>
    <x v="60"/>
    <x v="1"/>
    <x v="2"/>
    <x v="16"/>
    <n v="8994"/>
    <s v="Car Mat"/>
    <s v="ee3ab2d3-75d9-466b-9286-c51c4e489d76"/>
    <x v="0"/>
    <n v="7"/>
    <n v="438.8"/>
    <n v="543.54"/>
    <n v="3804.78"/>
    <n v="733.18"/>
    <n v="351.69"/>
    <x v="3"/>
    <s v="Returned"/>
    <x v="5"/>
    <x v="0"/>
  </r>
  <r>
    <n v="63"/>
    <x v="61"/>
    <x v="2"/>
    <x v="5"/>
    <x v="24"/>
    <n v="2918"/>
    <s v="Thermometer"/>
    <s v="d5697895-c455-4e79-9108-8103b70f70f0"/>
    <x v="13"/>
    <n v="11"/>
    <n v="191.37"/>
    <n v="282.77999999999997"/>
    <n v="3110.58"/>
    <n v="1005.51"/>
    <n v="779.56"/>
    <x v="0"/>
    <s v="Not Returned"/>
    <x v="14"/>
    <x v="1"/>
  </r>
  <r>
    <n v="64"/>
    <x v="62"/>
    <x v="2"/>
    <x v="7"/>
    <x v="26"/>
    <n v="2659"/>
    <s v="Doll"/>
    <s v="17e74864-3da8-4aef-ae53-483361deed4e"/>
    <x v="11"/>
    <n v="10"/>
    <n v="336.64"/>
    <n v="412.01"/>
    <n v="4120.1000000000004"/>
    <n v="753.7"/>
    <n v="1199.19"/>
    <x v="2"/>
    <s v="Not Returned"/>
    <x v="16"/>
    <x v="1"/>
  </r>
  <r>
    <n v="65"/>
    <x v="63"/>
    <x v="4"/>
    <x v="11"/>
    <x v="22"/>
    <n v="5282"/>
    <s v="Car Mat"/>
    <s v="de3385ed-d3c6-485b-84fe-df7bac8a7685"/>
    <x v="0"/>
    <n v="5"/>
    <n v="446.84"/>
    <n v="813.94"/>
    <n v="4069.7"/>
    <n v="1835.5"/>
    <n v="894.31"/>
    <x v="2"/>
    <s v="Not Returned"/>
    <x v="2"/>
    <x v="0"/>
  </r>
  <r>
    <n v="66"/>
    <x v="64"/>
    <x v="0"/>
    <x v="9"/>
    <x v="13"/>
    <n v="7861"/>
    <s v="Juice"/>
    <s v="6e5d9880-da2b-4870-81f8-57f43654e113"/>
    <x v="6"/>
    <n v="10"/>
    <n v="25.76"/>
    <n v="40.85"/>
    <n v="408.5"/>
    <n v="150.9"/>
    <n v="80.62"/>
    <x v="1"/>
    <s v="Returned"/>
    <x v="11"/>
    <x v="0"/>
  </r>
  <r>
    <n v="67"/>
    <x v="65"/>
    <x v="3"/>
    <x v="1"/>
    <x v="24"/>
    <n v="3134"/>
    <s v="Car Battery"/>
    <s v="0238cb51-500b-4cd8-a19d-79e655222d8c"/>
    <x v="0"/>
    <n v="9"/>
    <n v="369.26"/>
    <n v="614.46"/>
    <n v="5530.14"/>
    <n v="2206.8000000000002"/>
    <n v="185.91"/>
    <x v="0"/>
    <s v="Returned"/>
    <x v="7"/>
    <x v="0"/>
  </r>
  <r>
    <n v="68"/>
    <x v="66"/>
    <x v="3"/>
    <x v="4"/>
    <x v="18"/>
    <n v="8196"/>
    <s v="Puzzle"/>
    <s v="b0aa0674-4986-4e23-8a17-4f1bd6e06eae"/>
    <x v="11"/>
    <n v="12"/>
    <n v="125.97"/>
    <n v="194.62"/>
    <n v="2335.44"/>
    <n v="823.8"/>
    <n v="666.69"/>
    <x v="3"/>
    <s v="Returned"/>
    <x v="7"/>
    <x v="1"/>
  </r>
  <r>
    <n v="69"/>
    <x v="67"/>
    <x v="3"/>
    <x v="1"/>
    <x v="16"/>
    <n v="5719"/>
    <s v="Music Stand"/>
    <s v="e7f6ed18-4d3f-4121-b6e6-3da9477ade71"/>
    <x v="7"/>
    <n v="10"/>
    <n v="141.49"/>
    <n v="253.29"/>
    <n v="2532.9"/>
    <n v="1118"/>
    <n v="382.1"/>
    <x v="0"/>
    <s v="Not Returned"/>
    <x v="6"/>
    <x v="1"/>
  </r>
  <r>
    <n v="70"/>
    <x v="68"/>
    <x v="4"/>
    <x v="2"/>
    <x v="1"/>
    <n v="2634"/>
    <s v="Poetry Book"/>
    <s v="51169129-4901-4b4e-a417-a98df80a4921"/>
    <x v="14"/>
    <n v="4"/>
    <n v="283.5"/>
    <n v="362.77"/>
    <n v="1451.08"/>
    <n v="317.08"/>
    <n v="0.4"/>
    <x v="1"/>
    <s v="Not Returned"/>
    <x v="10"/>
    <x v="1"/>
  </r>
  <r>
    <n v="71"/>
    <x v="69"/>
    <x v="2"/>
    <x v="8"/>
    <x v="24"/>
    <n v="5458"/>
    <s v="Brake Pads"/>
    <s v="cfe93f53-7864-42d2-9f4f-37e58c0816db"/>
    <x v="0"/>
    <n v="12"/>
    <n v="374.47"/>
    <n v="613.14"/>
    <n v="7357.68"/>
    <n v="2864.04"/>
    <n v="388.36"/>
    <x v="3"/>
    <s v="Returned"/>
    <x v="14"/>
    <x v="0"/>
  </r>
  <r>
    <n v="72"/>
    <x v="70"/>
    <x v="1"/>
    <x v="5"/>
    <x v="2"/>
    <n v="7727"/>
    <s v="VR Headset"/>
    <s v="d906f611-a538-4319-a0d5-6fcc5aeb204c"/>
    <x v="8"/>
    <n v="3"/>
    <n v="464.44"/>
    <n v="586.55999999999995"/>
    <n v="1759.68"/>
    <n v="366.36"/>
    <n v="141.96"/>
    <x v="0"/>
    <s v="Not Returned"/>
    <x v="7"/>
    <x v="0"/>
  </r>
  <r>
    <n v="73"/>
    <x v="71"/>
    <x v="3"/>
    <x v="3"/>
    <x v="10"/>
    <n v="2287"/>
    <s v="Mascara"/>
    <s v="b14cc398-3694-460d-bc70-3dec0831f522"/>
    <x v="9"/>
    <n v="9"/>
    <n v="485.73"/>
    <n v="891.17"/>
    <n v="8020.53"/>
    <n v="3648.96"/>
    <n v="1927.91"/>
    <x v="3"/>
    <s v="Not Returned"/>
    <x v="9"/>
    <x v="0"/>
  </r>
  <r>
    <n v="74"/>
    <x v="72"/>
    <x v="0"/>
    <x v="4"/>
    <x v="22"/>
    <n v="9746"/>
    <s v="Pet Toys"/>
    <s v="5df6913e-8998-4d1a-b85f-b5acb95099f9"/>
    <x v="4"/>
    <n v="7"/>
    <n v="90.55"/>
    <n v="155.16999999999999"/>
    <n v="1086.19"/>
    <n v="452.34"/>
    <n v="321.56"/>
    <x v="4"/>
    <s v="Not Returned"/>
    <x v="17"/>
    <x v="0"/>
  </r>
  <r>
    <n v="75"/>
    <x v="73"/>
    <x v="0"/>
    <x v="7"/>
    <x v="15"/>
    <n v="9961"/>
    <s v="Textbook"/>
    <s v="9f1c37c6-558e-41f4-97fb-2719472173e8"/>
    <x v="14"/>
    <n v="15"/>
    <n v="171.17"/>
    <n v="279.22000000000003"/>
    <n v="4188.3"/>
    <n v="1620.75"/>
    <n v="522.92999999999995"/>
    <x v="1"/>
    <s v="Not Returned"/>
    <x v="15"/>
    <x v="1"/>
  </r>
  <r>
    <n v="76"/>
    <x v="74"/>
    <x v="3"/>
    <x v="10"/>
    <x v="24"/>
    <n v="1685"/>
    <s v="Butter"/>
    <s v="f216e406-b2d9-4766-a882-07625f80c474"/>
    <x v="6"/>
    <n v="5"/>
    <n v="318.58"/>
    <n v="516.9"/>
    <n v="2584.5"/>
    <n v="991.6"/>
    <n v="590.57000000000005"/>
    <x v="1"/>
    <s v="Returned"/>
    <x v="2"/>
    <x v="0"/>
  </r>
  <r>
    <n v="77"/>
    <x v="75"/>
    <x v="1"/>
    <x v="7"/>
    <x v="23"/>
    <n v="3297"/>
    <s v="Vacuum Cleaner"/>
    <s v="9fc4920e-de43-4469-84ee-d473e94bbbf4"/>
    <x v="10"/>
    <n v="20"/>
    <n v="372.56"/>
    <n v="471.32"/>
    <n v="9426.4"/>
    <n v="1975.2"/>
    <n v="586.30999999999995"/>
    <x v="2"/>
    <s v="Returned"/>
    <x v="9"/>
    <x v="0"/>
  </r>
  <r>
    <n v="78"/>
    <x v="76"/>
    <x v="4"/>
    <x v="5"/>
    <x v="27"/>
    <n v="4477"/>
    <s v="Bread"/>
    <s v="044a83c0-97c3-4a8a-91ac-45f962ba2c36"/>
    <x v="6"/>
    <n v="14"/>
    <n v="314.62"/>
    <n v="607.41999999999996"/>
    <n v="8503.8799999999992"/>
    <n v="4099.2"/>
    <n v="1149.07"/>
    <x v="2"/>
    <s v="Not Returned"/>
    <x v="15"/>
    <x v="1"/>
  </r>
  <r>
    <n v="79"/>
    <x v="77"/>
    <x v="2"/>
    <x v="7"/>
    <x v="12"/>
    <n v="4436"/>
    <s v="Refrigerator"/>
    <s v="fe1b08ca-8c00-4e94-a27d-fb243a8d9b6c"/>
    <x v="10"/>
    <n v="7"/>
    <n v="186.68"/>
    <n v="265.64"/>
    <n v="1859.48"/>
    <n v="552.72"/>
    <n v="500.63"/>
    <x v="4"/>
    <s v="Returned"/>
    <x v="1"/>
    <x v="1"/>
  </r>
  <r>
    <n v="80"/>
    <x v="78"/>
    <x v="4"/>
    <x v="0"/>
    <x v="14"/>
    <n v="1647"/>
    <s v="Dishwasher"/>
    <s v="921fc262-8d63-4ba7-90cf-fbba35b2a851"/>
    <x v="10"/>
    <n v="7"/>
    <n v="461.19"/>
    <n v="895.6"/>
    <n v="6269.2"/>
    <n v="3040.87"/>
    <n v="1615.23"/>
    <x v="2"/>
    <s v="Not Returned"/>
    <x v="1"/>
    <x v="1"/>
  </r>
  <r>
    <n v="81"/>
    <x v="79"/>
    <x v="2"/>
    <x v="6"/>
    <x v="5"/>
    <n v="9758"/>
    <s v="Pasta"/>
    <s v="04a4ea5b-46cd-4d46-b403-f6c7b0f3c455"/>
    <x v="6"/>
    <n v="16"/>
    <n v="203.05"/>
    <n v="281.52"/>
    <n v="4504.32"/>
    <n v="1255.52"/>
    <n v="443.69"/>
    <x v="1"/>
    <s v="Not Returned"/>
    <x v="7"/>
    <x v="1"/>
  </r>
  <r>
    <n v="82"/>
    <x v="80"/>
    <x v="1"/>
    <x v="0"/>
    <x v="25"/>
    <n v="4017"/>
    <s v="Cufflinks"/>
    <s v="ea87387f-cd03-4c71-952a-4bd9fdc2c9e3"/>
    <x v="5"/>
    <n v="20"/>
    <n v="176.18"/>
    <n v="335.04"/>
    <n v="6700.8"/>
    <n v="3177.2"/>
    <n v="449.85"/>
    <x v="1"/>
    <s v="Returned"/>
    <x v="15"/>
    <x v="0"/>
  </r>
  <r>
    <n v="83"/>
    <x v="81"/>
    <x v="4"/>
    <x v="3"/>
    <x v="20"/>
    <n v="9477"/>
    <s v="Blouse"/>
    <s v="f85b7a94-210c-4a95-b340-ae3ed9c4fd46"/>
    <x v="1"/>
    <n v="10"/>
    <n v="173.85"/>
    <n v="244.68"/>
    <n v="2446.8000000000002"/>
    <n v="708.3"/>
    <n v="181.36"/>
    <x v="3"/>
    <s v="Returned"/>
    <x v="14"/>
    <x v="0"/>
  </r>
  <r>
    <n v="84"/>
    <x v="82"/>
    <x v="4"/>
    <x v="3"/>
    <x v="7"/>
    <n v="6263"/>
    <s v="Vacuum Cleaner"/>
    <s v="07b69d05-0d64-48d8-93f8-7fd13dbb8007"/>
    <x v="10"/>
    <n v="6"/>
    <n v="159.38999999999999"/>
    <n v="246.24"/>
    <n v="1477.44"/>
    <n v="521.1"/>
    <n v="165.94"/>
    <x v="0"/>
    <s v="Returned"/>
    <x v="16"/>
    <x v="0"/>
  </r>
  <r>
    <n v="85"/>
    <x v="83"/>
    <x v="4"/>
    <x v="8"/>
    <x v="10"/>
    <n v="2894"/>
    <s v="Saucepan"/>
    <s v="ce646f64-2a55-4230-a11b-2328f5a3dfa5"/>
    <x v="16"/>
    <n v="15"/>
    <n v="254.54"/>
    <n v="487.23"/>
    <n v="7308.45"/>
    <n v="3490.35"/>
    <n v="1574.02"/>
    <x v="3"/>
    <s v="Returned"/>
    <x v="12"/>
    <x v="0"/>
  </r>
  <r>
    <n v="86"/>
    <x v="84"/>
    <x v="0"/>
    <x v="3"/>
    <x v="8"/>
    <n v="6480"/>
    <s v="Iron"/>
    <s v="570627d1-8519-4d06-9efb-a7925ec9e368"/>
    <x v="10"/>
    <n v="9"/>
    <n v="253.49"/>
    <n v="361.52"/>
    <n v="3253.68"/>
    <n v="972.27"/>
    <n v="160.66999999999999"/>
    <x v="4"/>
    <s v="Not Returned"/>
    <x v="5"/>
    <x v="0"/>
  </r>
  <r>
    <n v="87"/>
    <x v="85"/>
    <x v="2"/>
    <x v="8"/>
    <x v="11"/>
    <n v="8967"/>
    <s v="Security Camera"/>
    <s v="04d89fa3-ab0e-4ea3-b09d-909e84a80b9b"/>
    <x v="8"/>
    <n v="7"/>
    <n v="378.1"/>
    <n v="724.24"/>
    <n v="5069.68"/>
    <n v="2422.98"/>
    <n v="977.94"/>
    <x v="4"/>
    <s v="Returned"/>
    <x v="19"/>
    <x v="0"/>
  </r>
  <r>
    <n v="88"/>
    <x v="86"/>
    <x v="3"/>
    <x v="10"/>
    <x v="5"/>
    <n v="3672"/>
    <s v="Pet Shampoo"/>
    <s v="6b8539c4-8972-42da-afe1-d40c2e9d4fa8"/>
    <x v="4"/>
    <n v="15"/>
    <n v="289.51"/>
    <n v="504.23"/>
    <n v="7563.45"/>
    <n v="3220.8"/>
    <n v="753.63"/>
    <x v="4"/>
    <s v="Returned"/>
    <x v="7"/>
    <x v="1"/>
  </r>
  <r>
    <n v="89"/>
    <x v="87"/>
    <x v="3"/>
    <x v="9"/>
    <x v="2"/>
    <n v="3623"/>
    <s v="Security Camera"/>
    <s v="1b39c30a-ee1c-4974-9770-f9083a1bebbb"/>
    <x v="8"/>
    <n v="7"/>
    <n v="160.24"/>
    <n v="211.29"/>
    <n v="1479.03"/>
    <n v="357.35"/>
    <n v="210.52"/>
    <x v="4"/>
    <s v="Returned"/>
    <x v="8"/>
    <x v="0"/>
  </r>
  <r>
    <n v="90"/>
    <x v="88"/>
    <x v="3"/>
    <x v="11"/>
    <x v="5"/>
    <n v="1496"/>
    <s v="Thermometer"/>
    <s v="617c0a35-be89-49d6-9c0e-e206e1aae439"/>
    <x v="13"/>
    <n v="8"/>
    <n v="69.58"/>
    <n v="117.97"/>
    <n v="943.76"/>
    <n v="387.12"/>
    <n v="150.56"/>
    <x v="2"/>
    <s v="Not Returned"/>
    <x v="4"/>
    <x v="0"/>
  </r>
  <r>
    <n v="91"/>
    <x v="89"/>
    <x v="3"/>
    <x v="2"/>
    <x v="5"/>
    <n v="8366"/>
    <s v="Scarf"/>
    <s v="2da1a74c-f94d-4cd1-baa3-6d8d707d0440"/>
    <x v="1"/>
    <n v="14"/>
    <n v="306.39999999999998"/>
    <n v="426.3"/>
    <n v="5968.2"/>
    <n v="1678.6"/>
    <n v="1188.07"/>
    <x v="0"/>
    <s v="Returned"/>
    <x v="13"/>
    <x v="0"/>
  </r>
  <r>
    <n v="92"/>
    <x v="90"/>
    <x v="2"/>
    <x v="8"/>
    <x v="5"/>
    <n v="4614"/>
    <s v="Music Stand"/>
    <s v="4afac8c2-2e4c-4d6f-8f76-e4321ea23a47"/>
    <x v="7"/>
    <n v="19"/>
    <n v="368.99"/>
    <n v="605.15"/>
    <n v="11497.85"/>
    <n v="4487.04"/>
    <n v="2003.75"/>
    <x v="0"/>
    <s v="Not Returned"/>
    <x v="3"/>
    <x v="1"/>
  </r>
  <r>
    <n v="93"/>
    <x v="91"/>
    <x v="1"/>
    <x v="11"/>
    <x v="24"/>
    <n v="2733"/>
    <s v="Piano"/>
    <s v="e1884b9f-04b0-4d39-8356-2f1689b3e8eb"/>
    <x v="7"/>
    <n v="3"/>
    <n v="394.66"/>
    <n v="517.16"/>
    <n v="1551.48"/>
    <n v="367.5"/>
    <n v="449.22"/>
    <x v="4"/>
    <s v="Returned"/>
    <x v="0"/>
    <x v="0"/>
  </r>
  <r>
    <n v="94"/>
    <x v="92"/>
    <x v="3"/>
    <x v="1"/>
    <x v="4"/>
    <n v="3067"/>
    <s v="Monitor"/>
    <s v="b04a3fa4-0ffd-4195-8562-7eed3baceeff"/>
    <x v="2"/>
    <n v="17"/>
    <n v="79.66"/>
    <n v="117.75"/>
    <n v="2001.75"/>
    <n v="647.53"/>
    <n v="291.92"/>
    <x v="2"/>
    <s v="Not Returned"/>
    <x v="0"/>
    <x v="1"/>
  </r>
  <r>
    <n v="95"/>
    <x v="93"/>
    <x v="3"/>
    <x v="6"/>
    <x v="9"/>
    <n v="3586"/>
    <s v="SSD"/>
    <s v="5ede0b90-eb5c-4821-a626-255631cb009f"/>
    <x v="8"/>
    <n v="8"/>
    <n v="93.7"/>
    <n v="186.83"/>
    <n v="1494.64"/>
    <n v="745.04"/>
    <n v="212.42"/>
    <x v="0"/>
    <s v="Returned"/>
    <x v="12"/>
    <x v="0"/>
  </r>
  <r>
    <n v="96"/>
    <x v="94"/>
    <x v="0"/>
    <x v="10"/>
    <x v="28"/>
    <n v="4220"/>
    <s v="Running Shoes"/>
    <s v="39253a60-8c0f-43b4-b6c7-f83139e92e11"/>
    <x v="15"/>
    <n v="20"/>
    <n v="206.17"/>
    <n v="361.27"/>
    <n v="7225.4"/>
    <n v="3102"/>
    <n v="2018.65"/>
    <x v="3"/>
    <s v="Not Returned"/>
    <x v="1"/>
    <x v="0"/>
  </r>
  <r>
    <n v="97"/>
    <x v="95"/>
    <x v="2"/>
    <x v="0"/>
    <x v="2"/>
    <n v="6267"/>
    <s v="Flower Pot"/>
    <s v="80001a2e-0e56-4e96-bd62-102206c80d65"/>
    <x v="3"/>
    <n v="18"/>
    <n v="56.64"/>
    <n v="106.39"/>
    <n v="1915.02"/>
    <n v="895.5"/>
    <n v="353.8"/>
    <x v="0"/>
    <s v="Not Returned"/>
    <x v="15"/>
    <x v="1"/>
  </r>
  <r>
    <n v="98"/>
    <x v="96"/>
    <x v="0"/>
    <x v="0"/>
    <x v="11"/>
    <n v="8979"/>
    <s v="Mouse"/>
    <s v="6d0cbf0e-4b58-4bc9-8a16-d17c9af25f74"/>
    <x v="2"/>
    <n v="13"/>
    <n v="157.22"/>
    <n v="301.83999999999997"/>
    <n v="3923.92"/>
    <n v="1880.06"/>
    <n v="987.72"/>
    <x v="3"/>
    <s v="Returned"/>
    <x v="1"/>
    <x v="1"/>
  </r>
  <r>
    <n v="99"/>
    <x v="97"/>
    <x v="0"/>
    <x v="4"/>
    <x v="6"/>
    <n v="8577"/>
    <s v="Jeans"/>
    <s v="c123fe3b-740f-4cf3-9db3-36722ef19c97"/>
    <x v="1"/>
    <n v="7"/>
    <n v="192.8"/>
    <n v="361.66"/>
    <n v="2531.62"/>
    <n v="1182.02"/>
    <n v="263.51"/>
    <x v="2"/>
    <s v="Not Returned"/>
    <x v="7"/>
    <x v="0"/>
  </r>
  <r>
    <n v="100"/>
    <x v="98"/>
    <x v="2"/>
    <x v="2"/>
    <x v="26"/>
    <n v="5763"/>
    <s v="Desk"/>
    <s v="20955429-4273-49c9-9e6d-99cb2f7b5c28"/>
    <x v="12"/>
    <n v="10"/>
    <n v="92.07"/>
    <n v="183.16"/>
    <n v="1831.6"/>
    <n v="910.9"/>
    <n v="165.33"/>
    <x v="3"/>
    <s v="Not Returned"/>
    <x v="19"/>
    <x v="0"/>
  </r>
  <r>
    <n v="101"/>
    <x v="99"/>
    <x v="4"/>
    <x v="7"/>
    <x v="4"/>
    <n v="3865"/>
    <s v="Cricket Bat"/>
    <s v="0a39b005-9794-4b5a-bd7f-e39990a5a389"/>
    <x v="15"/>
    <n v="16"/>
    <n v="116.76"/>
    <n v="184.92"/>
    <n v="2958.72"/>
    <n v="1090.56"/>
    <n v="341.11"/>
    <x v="0"/>
    <s v="Not Returned"/>
    <x v="18"/>
    <x v="1"/>
  </r>
  <r>
    <n v="102"/>
    <x v="2"/>
    <x v="2"/>
    <x v="2"/>
    <x v="11"/>
    <n v="2837"/>
    <s v="Cheese"/>
    <s v="ba37fc5a-4d1d-47c2-a2cc-aefd32f386bf"/>
    <x v="6"/>
    <n v="4"/>
    <n v="22.45"/>
    <n v="31.66"/>
    <n v="126.64"/>
    <n v="36.840000000000003"/>
    <n v="20.56"/>
    <x v="0"/>
    <s v="Returned"/>
    <x v="6"/>
    <x v="0"/>
  </r>
  <r>
    <n v="103"/>
    <x v="100"/>
    <x v="1"/>
    <x v="11"/>
    <x v="11"/>
    <n v="5837"/>
    <s v="Shoes"/>
    <s v="491bdd4b-d57a-4fa8-809b-77c38937ed7a"/>
    <x v="1"/>
    <n v="13"/>
    <n v="370.05"/>
    <n v="529.73"/>
    <n v="6886.49"/>
    <n v="2075.84"/>
    <n v="1593.63"/>
    <x v="2"/>
    <s v="Returned"/>
    <x v="17"/>
    <x v="0"/>
  </r>
  <r>
    <n v="104"/>
    <x v="101"/>
    <x v="0"/>
    <x v="1"/>
    <x v="8"/>
    <n v="7980"/>
    <s v="Bread"/>
    <s v="27285f38-7dc2-489d-acd9-aa4c898e7eee"/>
    <x v="6"/>
    <n v="3"/>
    <n v="385.01"/>
    <n v="644.72"/>
    <n v="1934.16"/>
    <n v="779.13"/>
    <n v="336.31"/>
    <x v="3"/>
    <s v="Not Returned"/>
    <x v="0"/>
    <x v="1"/>
  </r>
  <r>
    <n v="105"/>
    <x v="102"/>
    <x v="1"/>
    <x v="7"/>
    <x v="1"/>
    <n v="7509"/>
    <s v="VR Headset"/>
    <s v="22adee92-62b2-46c2-b968-fd246c7c8fb2"/>
    <x v="8"/>
    <n v="13"/>
    <n v="92.83"/>
    <n v="112.77"/>
    <n v="1466.01"/>
    <n v="259.22000000000003"/>
    <n v="71.09"/>
    <x v="4"/>
    <s v="Returned"/>
    <x v="11"/>
    <x v="0"/>
  </r>
  <r>
    <n v="106"/>
    <x v="103"/>
    <x v="0"/>
    <x v="1"/>
    <x v="9"/>
    <n v="1872"/>
    <s v="Socks"/>
    <s v="98eaa43e-113d-41e7-b9fa-78a7d18926a0"/>
    <x v="1"/>
    <n v="4"/>
    <n v="488.93"/>
    <n v="860.73"/>
    <n v="3442.92"/>
    <n v="1487.2"/>
    <n v="277.48"/>
    <x v="4"/>
    <s v="Returned"/>
    <x v="6"/>
    <x v="1"/>
  </r>
  <r>
    <n v="107"/>
    <x v="104"/>
    <x v="0"/>
    <x v="11"/>
    <x v="9"/>
    <n v="3074"/>
    <s v="Tiara"/>
    <s v="bf21e4a1-e31a-46bc-91b7-e657ccf54cb7"/>
    <x v="5"/>
    <n v="18"/>
    <n v="452.69"/>
    <n v="841.64"/>
    <n v="15149.52"/>
    <n v="7001.1"/>
    <n v="734.33"/>
    <x v="1"/>
    <s v="Returned"/>
    <x v="17"/>
    <x v="1"/>
  </r>
  <r>
    <n v="108"/>
    <x v="105"/>
    <x v="3"/>
    <x v="8"/>
    <x v="1"/>
    <n v="8010"/>
    <s v="Gaming Console"/>
    <s v="02b9fdd1-24f7-48d4-b365-16b57e5c29ad"/>
    <x v="8"/>
    <n v="4"/>
    <n v="146.62"/>
    <n v="290.64999999999998"/>
    <n v="1162.5999999999999"/>
    <n v="576.12"/>
    <n v="18.420000000000002"/>
    <x v="4"/>
    <s v="Returned"/>
    <x v="4"/>
    <x v="1"/>
  </r>
  <r>
    <n v="109"/>
    <x v="106"/>
    <x v="0"/>
    <x v="5"/>
    <x v="24"/>
    <n v="5295"/>
    <s v="Gaming Console"/>
    <s v="f315d988-76cd-4a9d-85e4-d88d99203f6e"/>
    <x v="8"/>
    <n v="20"/>
    <n v="465.08"/>
    <n v="579.36"/>
    <n v="11587.2"/>
    <n v="2285.6"/>
    <n v="47.11"/>
    <x v="3"/>
    <s v="Not Returned"/>
    <x v="5"/>
    <x v="0"/>
  </r>
  <r>
    <n v="110"/>
    <x v="107"/>
    <x v="4"/>
    <x v="1"/>
    <x v="4"/>
    <n v="9267"/>
    <s v="Biography"/>
    <s v="41a82ed6-17c5-4006-9ace-bf98f51d24d4"/>
    <x v="14"/>
    <n v="7"/>
    <n v="98.43"/>
    <n v="126.57"/>
    <n v="885.99"/>
    <n v="196.98"/>
    <n v="86.94"/>
    <x v="0"/>
    <s v="Returned"/>
    <x v="19"/>
    <x v="1"/>
  </r>
  <r>
    <n v="111"/>
    <x v="108"/>
    <x v="3"/>
    <x v="3"/>
    <x v="22"/>
    <n v="2521"/>
    <s v="Cookbook"/>
    <s v="dd978b31-b646-424f-b0c4-91df90596966"/>
    <x v="14"/>
    <n v="1"/>
    <n v="297.64999999999998"/>
    <n v="441.17"/>
    <n v="441.17"/>
    <n v="143.52000000000001"/>
    <n v="129.84"/>
    <x v="3"/>
    <s v="Returned"/>
    <x v="4"/>
    <x v="1"/>
  </r>
  <r>
    <n v="112"/>
    <x v="109"/>
    <x v="4"/>
    <x v="4"/>
    <x v="11"/>
    <n v="2005"/>
    <s v="Chair"/>
    <s v="98493324-96ad-4759-ac06-88f6bb5ce97a"/>
    <x v="12"/>
    <n v="11"/>
    <n v="254.57"/>
    <n v="494.78"/>
    <n v="5442.58"/>
    <n v="2642.31"/>
    <n v="477.32"/>
    <x v="4"/>
    <s v="Returned"/>
    <x v="1"/>
    <x v="0"/>
  </r>
  <r>
    <n v="113"/>
    <x v="110"/>
    <x v="4"/>
    <x v="7"/>
    <x v="2"/>
    <n v="6867"/>
    <s v="Bread"/>
    <s v="445ee764-be72-451e-88cf-3be0f3a6372e"/>
    <x v="6"/>
    <n v="7"/>
    <n v="405.87"/>
    <n v="811.04"/>
    <n v="5677.28"/>
    <n v="2836.19"/>
    <n v="57.41"/>
    <x v="1"/>
    <s v="Returned"/>
    <x v="10"/>
    <x v="1"/>
  </r>
  <r>
    <n v="114"/>
    <x v="111"/>
    <x v="2"/>
    <x v="1"/>
    <x v="1"/>
    <n v="7373"/>
    <s v="Tablet"/>
    <s v="945fd856-e368-4b48-918b-e065bde680a6"/>
    <x v="2"/>
    <n v="2"/>
    <n v="99.49"/>
    <n v="182.72"/>
    <n v="365.44"/>
    <n v="166.46"/>
    <n v="59.85"/>
    <x v="0"/>
    <s v="Returned"/>
    <x v="6"/>
    <x v="0"/>
  </r>
  <r>
    <n v="115"/>
    <x v="112"/>
    <x v="1"/>
    <x v="0"/>
    <x v="19"/>
    <n v="1093"/>
    <s v="Fertilizer"/>
    <s v="400df2d9-0a00-4127-a6c9-1e762c5944e1"/>
    <x v="3"/>
    <n v="20"/>
    <n v="257.55"/>
    <n v="454.88"/>
    <n v="9097.6"/>
    <n v="3946.6"/>
    <n v="1000.69"/>
    <x v="1"/>
    <s v="Returned"/>
    <x v="6"/>
    <x v="0"/>
  </r>
  <r>
    <n v="116"/>
    <x v="113"/>
    <x v="1"/>
    <x v="10"/>
    <x v="3"/>
    <n v="2556"/>
    <s v="Science Book"/>
    <s v="0f0cbd80-ae5a-4e5e-861e-3adc09e0ddb2"/>
    <x v="14"/>
    <n v="6"/>
    <n v="378.22"/>
    <n v="646.96"/>
    <n v="3881.76"/>
    <n v="1612.44"/>
    <n v="494.72"/>
    <x v="2"/>
    <s v="Not Returned"/>
    <x v="0"/>
    <x v="1"/>
  </r>
  <r>
    <n v="117"/>
    <x v="114"/>
    <x v="3"/>
    <x v="8"/>
    <x v="14"/>
    <n v="6973"/>
    <s v="Bed"/>
    <s v="2a93bf8e-46db-4dd6-b9b2-9e8e31c04108"/>
    <x v="12"/>
    <n v="19"/>
    <n v="170.05"/>
    <n v="326.62"/>
    <n v="6205.78"/>
    <n v="2974.83"/>
    <n v="1387.91"/>
    <x v="0"/>
    <s v="Not Returned"/>
    <x v="2"/>
    <x v="0"/>
  </r>
  <r>
    <n v="118"/>
    <x v="115"/>
    <x v="2"/>
    <x v="7"/>
    <x v="20"/>
    <n v="7496"/>
    <s v="Perfume"/>
    <s v="82bc0f46-36fd-46f0-b7c2-c9d5b5779063"/>
    <x v="9"/>
    <n v="7"/>
    <n v="439.13"/>
    <n v="741.71"/>
    <n v="5191.97"/>
    <n v="2118.06"/>
    <n v="512.84"/>
    <x v="0"/>
    <s v="Not Returned"/>
    <x v="13"/>
    <x v="1"/>
  </r>
  <r>
    <n v="119"/>
    <x v="116"/>
    <x v="4"/>
    <x v="11"/>
    <x v="0"/>
    <n v="1746"/>
    <s v="T-Shirt"/>
    <s v="89e6f027-798e-4d9e-924c-7d7e44b6f360"/>
    <x v="1"/>
    <n v="15"/>
    <n v="161.81"/>
    <n v="302.42"/>
    <n v="4536.3"/>
    <n v="2109.15"/>
    <n v="227.48"/>
    <x v="3"/>
    <s v="Returned"/>
    <x v="17"/>
    <x v="1"/>
  </r>
  <r>
    <n v="120"/>
    <x v="117"/>
    <x v="1"/>
    <x v="9"/>
    <x v="1"/>
    <n v="4811"/>
    <s v="Headphone Amp"/>
    <s v="6caf1775-0be5-4fe0-a43e-a8739e87eab0"/>
    <x v="7"/>
    <n v="3"/>
    <n v="213.72"/>
    <n v="392.46"/>
    <n v="1177.3800000000001"/>
    <n v="536.22"/>
    <n v="70.959999999999994"/>
    <x v="4"/>
    <s v="Not Returned"/>
    <x v="8"/>
    <x v="0"/>
  </r>
  <r>
    <n v="121"/>
    <x v="118"/>
    <x v="3"/>
    <x v="2"/>
    <x v="0"/>
    <n v="4460"/>
    <s v="Toaster"/>
    <s v="5e5570ba-3e62-4295-9698-ad8c141807fc"/>
    <x v="10"/>
    <n v="12"/>
    <n v="337.06"/>
    <n v="415.4"/>
    <n v="4984.8"/>
    <n v="940.08"/>
    <n v="363.91"/>
    <x v="1"/>
    <s v="Returned"/>
    <x v="5"/>
    <x v="0"/>
  </r>
  <r>
    <n v="122"/>
    <x v="119"/>
    <x v="2"/>
    <x v="0"/>
    <x v="12"/>
    <n v="4869"/>
    <s v="External Hard Drive"/>
    <s v="d4cad7a8-699d-44b0-ad7b-3874217953a0"/>
    <x v="8"/>
    <n v="6"/>
    <n v="469.82"/>
    <n v="577.80999999999995"/>
    <n v="3466.86"/>
    <n v="647.94000000000005"/>
    <n v="792.49"/>
    <x v="4"/>
    <s v="Not Returned"/>
    <x v="8"/>
    <x v="1"/>
  </r>
  <r>
    <n v="123"/>
    <x v="120"/>
    <x v="4"/>
    <x v="1"/>
    <x v="4"/>
    <n v="6880"/>
    <s v="Mouse"/>
    <s v="0397dc57-ba92-42e0-a88c-3f3b84c8e2f9"/>
    <x v="2"/>
    <n v="19"/>
    <n v="86.54"/>
    <n v="125.61"/>
    <n v="2386.59"/>
    <n v="742.33"/>
    <n v="40.93"/>
    <x v="0"/>
    <s v="Not Returned"/>
    <x v="5"/>
    <x v="0"/>
  </r>
  <r>
    <n v="124"/>
    <x v="121"/>
    <x v="2"/>
    <x v="10"/>
    <x v="20"/>
    <n v="3519"/>
    <s v="Guitar"/>
    <s v="198456b0-3cad-4bea-b028-5ea14f1f520a"/>
    <x v="7"/>
    <n v="9"/>
    <n v="128.16"/>
    <n v="178.73"/>
    <n v="1608.57"/>
    <n v="455.13"/>
    <n v="18.02"/>
    <x v="3"/>
    <s v="Not Returned"/>
    <x v="17"/>
    <x v="1"/>
  </r>
  <r>
    <n v="125"/>
    <x v="122"/>
    <x v="2"/>
    <x v="10"/>
    <x v="27"/>
    <n v="2926"/>
    <s v="Basketball"/>
    <s v="c4855722-b7a5-40fc-8e46-33970b218432"/>
    <x v="15"/>
    <n v="8"/>
    <n v="374.3"/>
    <n v="462.03"/>
    <n v="3696.24"/>
    <n v="701.84"/>
    <n v="354.13"/>
    <x v="0"/>
    <s v="Returned"/>
    <x v="12"/>
    <x v="0"/>
  </r>
  <r>
    <n v="126"/>
    <x v="123"/>
    <x v="1"/>
    <x v="6"/>
    <x v="11"/>
    <n v="2954"/>
    <s v="Swimming Goggles"/>
    <s v="b1580c84-fe27-446a-adc2-e2f7c6da4f8b"/>
    <x v="15"/>
    <n v="7"/>
    <n v="225.41"/>
    <n v="339.22"/>
    <n v="2374.54"/>
    <n v="796.67"/>
    <n v="87.22"/>
    <x v="4"/>
    <s v="Not Returned"/>
    <x v="12"/>
    <x v="0"/>
  </r>
  <r>
    <n v="127"/>
    <x v="124"/>
    <x v="3"/>
    <x v="10"/>
    <x v="0"/>
    <n v="2852"/>
    <s v="Bed"/>
    <s v="da02bdf5-10fc-48e5-bf27-a460d12b358e"/>
    <x v="12"/>
    <n v="9"/>
    <n v="219.56"/>
    <n v="317.23"/>
    <n v="2855.07"/>
    <n v="879.03"/>
    <n v="588.26"/>
    <x v="1"/>
    <s v="Not Returned"/>
    <x v="15"/>
    <x v="0"/>
  </r>
  <r>
    <n v="128"/>
    <x v="125"/>
    <x v="1"/>
    <x v="8"/>
    <x v="5"/>
    <n v="9899"/>
    <s v="DJ Mixer"/>
    <s v="27716116-bc8a-483e-95be-77052f0fbf27"/>
    <x v="7"/>
    <n v="2"/>
    <n v="16.079999999999998"/>
    <n v="29.79"/>
    <n v="59.58"/>
    <n v="27.42"/>
    <n v="9.2899999999999991"/>
    <x v="3"/>
    <s v="Returned"/>
    <x v="3"/>
    <x v="1"/>
  </r>
  <r>
    <n v="129"/>
    <x v="21"/>
    <x v="4"/>
    <x v="5"/>
    <x v="1"/>
    <n v="1619"/>
    <s v="Magazine"/>
    <s v="726a0d84-3f9b-4f3e-8f43-1f07c7356739"/>
    <x v="14"/>
    <n v="17"/>
    <n v="102.54"/>
    <n v="153.18"/>
    <n v="2604.06"/>
    <n v="860.88"/>
    <n v="246.56"/>
    <x v="1"/>
    <s v="Returned"/>
    <x v="15"/>
    <x v="0"/>
  </r>
  <r>
    <n v="130"/>
    <x v="126"/>
    <x v="4"/>
    <x v="11"/>
    <x v="13"/>
    <n v="8911"/>
    <s v="Monitor"/>
    <s v="69792c78-4f17-4e9e-acc6-1ca98825a4c8"/>
    <x v="2"/>
    <n v="17"/>
    <n v="477.41"/>
    <n v="924.36"/>
    <n v="15714.12"/>
    <n v="7598.15"/>
    <n v="4489.46"/>
    <x v="2"/>
    <s v="Returned"/>
    <x v="19"/>
    <x v="0"/>
  </r>
  <r>
    <n v="131"/>
    <x v="127"/>
    <x v="3"/>
    <x v="4"/>
    <x v="10"/>
    <n v="2904"/>
    <s v="Running Shoes"/>
    <s v="fb94eb03-397b-4a46-87dc-ec27fc62bd08"/>
    <x v="15"/>
    <n v="11"/>
    <n v="315.52999999999997"/>
    <n v="598"/>
    <n v="6578"/>
    <n v="3107.17"/>
    <n v="1586.1"/>
    <x v="1"/>
    <s v="Not Returned"/>
    <x v="16"/>
    <x v="0"/>
  </r>
  <r>
    <n v="132"/>
    <x v="128"/>
    <x v="1"/>
    <x v="10"/>
    <x v="20"/>
    <n v="6270"/>
    <s v="Tennis Racket"/>
    <s v="cd2cb15f-c6f1-4095-87a2-b558012f895d"/>
    <x v="15"/>
    <n v="16"/>
    <n v="134.51"/>
    <n v="204.35"/>
    <n v="3269.6"/>
    <n v="1117.44"/>
    <n v="932.28"/>
    <x v="0"/>
    <s v="Returned"/>
    <x v="15"/>
    <x v="0"/>
  </r>
  <r>
    <n v="133"/>
    <x v="129"/>
    <x v="3"/>
    <x v="4"/>
    <x v="4"/>
    <n v="8026"/>
    <s v="Microwave Oven"/>
    <s v="6533dee2-bcce-4ba5-8b37-cead193168ef"/>
    <x v="10"/>
    <n v="10"/>
    <n v="51.26"/>
    <n v="100.12"/>
    <n v="1001.2"/>
    <n v="488.6"/>
    <n v="203.2"/>
    <x v="1"/>
    <s v="Returned"/>
    <x v="12"/>
    <x v="0"/>
  </r>
  <r>
    <n v="134"/>
    <x v="130"/>
    <x v="0"/>
    <x v="6"/>
    <x v="12"/>
    <n v="6456"/>
    <s v="Tablet"/>
    <s v="d4e1d418-8736-4d95-9423-95a7f27d2c43"/>
    <x v="2"/>
    <n v="6"/>
    <n v="437.94"/>
    <n v="527.22"/>
    <n v="3163.32"/>
    <n v="535.67999999999995"/>
    <n v="834.74"/>
    <x v="2"/>
    <s v="Not Returned"/>
    <x v="7"/>
    <x v="1"/>
  </r>
  <r>
    <n v="135"/>
    <x v="131"/>
    <x v="2"/>
    <x v="2"/>
    <x v="12"/>
    <n v="2809"/>
    <s v="Barbecue Grill"/>
    <s v="b294e63f-8092-4ea8-a0d1-d82970790ac1"/>
    <x v="3"/>
    <n v="6"/>
    <n v="180.19"/>
    <n v="254.94"/>
    <n v="1529.64"/>
    <n v="448.5"/>
    <n v="74.459999999999994"/>
    <x v="1"/>
    <s v="Returned"/>
    <x v="0"/>
    <x v="0"/>
  </r>
  <r>
    <n v="136"/>
    <x v="132"/>
    <x v="2"/>
    <x v="10"/>
    <x v="7"/>
    <n v="6379"/>
    <s v="Lawn Mower"/>
    <s v="3731bfb4-5b07-4a85-900f-9dbccfa03a44"/>
    <x v="3"/>
    <n v="1"/>
    <n v="154.82"/>
    <n v="246.79"/>
    <n v="246.79"/>
    <n v="91.97"/>
    <n v="14.74"/>
    <x v="3"/>
    <s v="Not Returned"/>
    <x v="8"/>
    <x v="0"/>
  </r>
  <r>
    <n v="137"/>
    <x v="133"/>
    <x v="0"/>
    <x v="2"/>
    <x v="19"/>
    <n v="1808"/>
    <s v="Chicken"/>
    <s v="64f751a4-b086-425d-b9f2-014aa77c0777"/>
    <x v="6"/>
    <n v="9"/>
    <n v="319.8"/>
    <n v="392.47"/>
    <n v="3532.23"/>
    <n v="654.03"/>
    <n v="996.48"/>
    <x v="2"/>
    <s v="Returned"/>
    <x v="6"/>
    <x v="1"/>
  </r>
  <r>
    <n v="138"/>
    <x v="134"/>
    <x v="1"/>
    <x v="2"/>
    <x v="8"/>
    <n v="5036"/>
    <s v="Rice"/>
    <s v="8237e27d-d3f4-493a-a5d6-5526c02f6a57"/>
    <x v="6"/>
    <n v="3"/>
    <n v="369.45"/>
    <n v="669.2"/>
    <n v="2007.6"/>
    <n v="899.25"/>
    <n v="223.53"/>
    <x v="1"/>
    <s v="Not Returned"/>
    <x v="18"/>
    <x v="0"/>
  </r>
  <r>
    <n v="139"/>
    <x v="135"/>
    <x v="3"/>
    <x v="9"/>
    <x v="25"/>
    <n v="3682"/>
    <s v="Cookbook"/>
    <s v="6497ceb3-3347-4a43-b279-1312c1542a93"/>
    <x v="14"/>
    <n v="4"/>
    <n v="447.3"/>
    <n v="768.44"/>
    <n v="3073.76"/>
    <n v="1284.56"/>
    <n v="302.14"/>
    <x v="4"/>
    <s v="Returned"/>
    <x v="12"/>
    <x v="0"/>
  </r>
  <r>
    <n v="140"/>
    <x v="136"/>
    <x v="3"/>
    <x v="4"/>
    <x v="4"/>
    <n v="2553"/>
    <s v="External Hard Drive"/>
    <s v="257677de-49f7-4bd3-88e8-b3bb6fc4c19c"/>
    <x v="8"/>
    <n v="18"/>
    <n v="126.19"/>
    <n v="184.95"/>
    <n v="3329.1"/>
    <n v="1057.68"/>
    <n v="796.57"/>
    <x v="2"/>
    <s v="Not Returned"/>
    <x v="2"/>
    <x v="1"/>
  </r>
  <r>
    <n v="141"/>
    <x v="137"/>
    <x v="1"/>
    <x v="2"/>
    <x v="21"/>
    <n v="6353"/>
    <s v="Perfume"/>
    <s v="f3ffe916-7d6b-402d-aee1-2ab22ffbb9c0"/>
    <x v="9"/>
    <n v="11"/>
    <n v="167.03"/>
    <n v="256.52"/>
    <n v="2821.72"/>
    <n v="984.39"/>
    <n v="575.9"/>
    <x v="0"/>
    <s v="Returned"/>
    <x v="9"/>
    <x v="0"/>
  </r>
  <r>
    <n v="142"/>
    <x v="138"/>
    <x v="1"/>
    <x v="0"/>
    <x v="0"/>
    <n v="1294"/>
    <s v="Golf Clubs"/>
    <s v="54556eeb-08b8-4c16-8d5e-90b06093a4f9"/>
    <x v="15"/>
    <n v="1"/>
    <n v="489.48"/>
    <n v="954.33"/>
    <n v="954.33"/>
    <n v="464.85"/>
    <n v="285.77"/>
    <x v="1"/>
    <s v="Returned"/>
    <x v="16"/>
    <x v="1"/>
  </r>
  <r>
    <n v="143"/>
    <x v="139"/>
    <x v="3"/>
    <x v="7"/>
    <x v="17"/>
    <n v="8206"/>
    <s v="Mascara"/>
    <s v="63135595-0e89-4620-a338-e5df29564805"/>
    <x v="9"/>
    <n v="14"/>
    <n v="43.84"/>
    <n v="54.13"/>
    <n v="757.82"/>
    <n v="144.06"/>
    <n v="206.43"/>
    <x v="3"/>
    <s v="Returned"/>
    <x v="12"/>
    <x v="0"/>
  </r>
  <r>
    <n v="144"/>
    <x v="140"/>
    <x v="1"/>
    <x v="1"/>
    <x v="26"/>
    <n v="4244"/>
    <s v="VR Headset"/>
    <s v="878ce629-61a5-4704-9010-2289d7149f24"/>
    <x v="8"/>
    <n v="3"/>
    <n v="257.10000000000002"/>
    <n v="320.45999999999998"/>
    <n v="961.38"/>
    <n v="190.08"/>
    <n v="195.48"/>
    <x v="1"/>
    <s v="Not Returned"/>
    <x v="19"/>
    <x v="1"/>
  </r>
  <r>
    <n v="145"/>
    <x v="141"/>
    <x v="3"/>
    <x v="1"/>
    <x v="26"/>
    <n v="2043"/>
    <s v="Scarf"/>
    <s v="c233186d-d52b-4613-b059-cb4b4805fca4"/>
    <x v="1"/>
    <n v="1"/>
    <n v="431.41"/>
    <n v="803.63"/>
    <n v="803.63"/>
    <n v="372.22"/>
    <n v="154.66999999999999"/>
    <x v="3"/>
    <s v="Returned"/>
    <x v="18"/>
    <x v="1"/>
  </r>
  <r>
    <n v="146"/>
    <x v="142"/>
    <x v="3"/>
    <x v="9"/>
    <x v="3"/>
    <n v="5236"/>
    <s v="Headphone Amp"/>
    <s v="99312e41-e219-41cb-b291-4189fee40762"/>
    <x v="7"/>
    <n v="17"/>
    <n v="483.07"/>
    <n v="689.44"/>
    <n v="11720.48"/>
    <n v="3508.29"/>
    <n v="574.52"/>
    <x v="4"/>
    <s v="Returned"/>
    <x v="15"/>
    <x v="1"/>
  </r>
  <r>
    <n v="147"/>
    <x v="143"/>
    <x v="2"/>
    <x v="4"/>
    <x v="19"/>
    <n v="6526"/>
    <s v="Car Wash Kit"/>
    <s v="27dbcc79-5683-42b5-9f62-8f6c66731d70"/>
    <x v="0"/>
    <n v="11"/>
    <n v="58.46"/>
    <n v="90.71"/>
    <n v="997.81"/>
    <n v="354.75"/>
    <n v="229.06"/>
    <x v="2"/>
    <s v="Returned"/>
    <x v="4"/>
    <x v="1"/>
  </r>
  <r>
    <n v="148"/>
    <x v="144"/>
    <x v="1"/>
    <x v="3"/>
    <x v="22"/>
    <n v="8277"/>
    <s v="Hat"/>
    <s v="a00f7602-fa16-4439-80b2-cfbf82418f24"/>
    <x v="1"/>
    <n v="18"/>
    <n v="44.54"/>
    <n v="55.51"/>
    <n v="999.18"/>
    <n v="197.46"/>
    <n v="235.14"/>
    <x v="1"/>
    <s v="Not Returned"/>
    <x v="0"/>
    <x v="0"/>
  </r>
  <r>
    <n v="149"/>
    <x v="121"/>
    <x v="2"/>
    <x v="10"/>
    <x v="0"/>
    <n v="4111"/>
    <s v="Knife Set"/>
    <s v="d2742a69-c1b7-406a-87d5-d0fa9f95d714"/>
    <x v="16"/>
    <n v="20"/>
    <n v="166.91"/>
    <n v="318.94"/>
    <n v="6378.8"/>
    <n v="3040.6"/>
    <n v="832.94"/>
    <x v="2"/>
    <s v="Returned"/>
    <x v="8"/>
    <x v="0"/>
  </r>
  <r>
    <n v="150"/>
    <x v="145"/>
    <x v="1"/>
    <x v="4"/>
    <x v="9"/>
    <n v="7787"/>
    <s v="Gardening Tools"/>
    <s v="6c70bad0-c840-4607-ab6b-ce8a50968e57"/>
    <x v="3"/>
    <n v="3"/>
    <n v="198.73"/>
    <n v="335.94"/>
    <n v="1007.82"/>
    <n v="411.63"/>
    <n v="287.94"/>
    <x v="1"/>
    <s v="Returned"/>
    <x v="17"/>
    <x v="1"/>
  </r>
  <r>
    <n v="151"/>
    <x v="146"/>
    <x v="4"/>
    <x v="8"/>
    <x v="18"/>
    <n v="5400"/>
    <s v="Comic"/>
    <s v="036a7aeb-c50b-4725-9e25-722d846f5a94"/>
    <x v="14"/>
    <n v="12"/>
    <n v="288.36"/>
    <n v="549.25"/>
    <n v="6591"/>
    <n v="3130.68"/>
    <n v="288.62"/>
    <x v="3"/>
    <s v="Not Returned"/>
    <x v="4"/>
    <x v="0"/>
  </r>
  <r>
    <n v="152"/>
    <x v="147"/>
    <x v="4"/>
    <x v="7"/>
    <x v="9"/>
    <n v="8228"/>
    <s v="Sofa"/>
    <s v="789f5724-614c-48e8-a50e-101893c2c7e0"/>
    <x v="12"/>
    <n v="3"/>
    <n v="315.83"/>
    <n v="532"/>
    <n v="1596"/>
    <n v="648.51"/>
    <n v="301.41000000000003"/>
    <x v="0"/>
    <s v="Returned"/>
    <x v="18"/>
    <x v="0"/>
  </r>
  <r>
    <n v="153"/>
    <x v="148"/>
    <x v="0"/>
    <x v="9"/>
    <x v="8"/>
    <n v="8218"/>
    <s v="Rice"/>
    <s v="7af8d46c-d34c-4234-bce2-6e99bf430230"/>
    <x v="6"/>
    <n v="4"/>
    <n v="231.34"/>
    <n v="417.26"/>
    <n v="1669.04"/>
    <n v="743.68"/>
    <n v="368.3"/>
    <x v="1"/>
    <s v="Not Returned"/>
    <x v="4"/>
    <x v="1"/>
  </r>
  <r>
    <n v="154"/>
    <x v="149"/>
    <x v="4"/>
    <x v="4"/>
    <x v="25"/>
    <n v="7168"/>
    <s v="Dining Table"/>
    <s v="eb5b0a16-e88e-4c78-bc45-e66346525be4"/>
    <x v="12"/>
    <n v="9"/>
    <n v="271.24"/>
    <n v="534.72"/>
    <n v="4812.4799999999996"/>
    <n v="2371.3200000000002"/>
    <n v="909.96"/>
    <x v="3"/>
    <s v="Returned"/>
    <x v="6"/>
    <x v="0"/>
  </r>
  <r>
    <n v="155"/>
    <x v="150"/>
    <x v="3"/>
    <x v="6"/>
    <x v="17"/>
    <n v="8785"/>
    <s v="Blood Pressure Monitor"/>
    <s v="2479ebad-6bbe-4a86-904a-3821bfdb9490"/>
    <x v="13"/>
    <n v="11"/>
    <n v="370.76"/>
    <n v="647.41999999999996"/>
    <n v="7121.62"/>
    <n v="3043.26"/>
    <n v="828.3"/>
    <x v="2"/>
    <s v="Not Returned"/>
    <x v="15"/>
    <x v="1"/>
  </r>
  <r>
    <n v="156"/>
    <x v="151"/>
    <x v="0"/>
    <x v="1"/>
    <x v="24"/>
    <n v="3681"/>
    <s v="Keyboard"/>
    <s v="559a8880-1698-4073-90cb-46b8021e5f1a"/>
    <x v="2"/>
    <n v="18"/>
    <n v="176.76"/>
    <n v="219.94"/>
    <n v="3958.92"/>
    <n v="777.24"/>
    <n v="822.93"/>
    <x v="0"/>
    <s v="Returned"/>
    <x v="3"/>
    <x v="0"/>
  </r>
  <r>
    <n v="157"/>
    <x v="152"/>
    <x v="2"/>
    <x v="4"/>
    <x v="19"/>
    <n v="3982"/>
    <s v="Basketball"/>
    <s v="c657fc60-9f28-429d-b878-d7e504cf0336"/>
    <x v="15"/>
    <n v="3"/>
    <n v="342.19"/>
    <n v="489.74"/>
    <n v="1469.22"/>
    <n v="442.65"/>
    <n v="81.709999999999994"/>
    <x v="3"/>
    <s v="Not Returned"/>
    <x v="15"/>
    <x v="1"/>
  </r>
  <r>
    <n v="158"/>
    <x v="153"/>
    <x v="1"/>
    <x v="1"/>
    <x v="21"/>
    <n v="9233"/>
    <s v="Basketball"/>
    <s v="fa2a2e4c-3514-4b1b-8613-afa2afe5f692"/>
    <x v="15"/>
    <n v="4"/>
    <n v="224.35"/>
    <n v="425.98"/>
    <n v="1703.92"/>
    <n v="806.52"/>
    <n v="121.38"/>
    <x v="2"/>
    <s v="Not Returned"/>
    <x v="14"/>
    <x v="0"/>
  </r>
  <r>
    <n v="159"/>
    <x v="96"/>
    <x v="0"/>
    <x v="0"/>
    <x v="19"/>
    <n v="3466"/>
    <s v="Antiseptic Spray"/>
    <s v="f277e61e-39dd-4bcc-bf07-208771bb382c"/>
    <x v="13"/>
    <n v="4"/>
    <n v="20.420000000000002"/>
    <n v="26.75"/>
    <n v="107"/>
    <n v="25.32"/>
    <n v="13.08"/>
    <x v="4"/>
    <s v="Not Returned"/>
    <x v="17"/>
    <x v="0"/>
  </r>
  <r>
    <n v="160"/>
    <x v="154"/>
    <x v="0"/>
    <x v="0"/>
    <x v="7"/>
    <n v="9574"/>
    <s v="Perfume"/>
    <s v="18c3f145-4028-468e-8809-a4dcd0ecf88e"/>
    <x v="9"/>
    <n v="8"/>
    <n v="414.36"/>
    <n v="692.2"/>
    <n v="5537.6"/>
    <n v="2222.7199999999998"/>
    <n v="67.06"/>
    <x v="0"/>
    <s v="Returned"/>
    <x v="3"/>
    <x v="0"/>
  </r>
  <r>
    <n v="161"/>
    <x v="155"/>
    <x v="1"/>
    <x v="0"/>
    <x v="8"/>
    <n v="9842"/>
    <s v="Cupboard"/>
    <s v="cd85ff45-b89c-4858-a4c0-787a1d94002d"/>
    <x v="12"/>
    <n v="12"/>
    <n v="265.81"/>
    <n v="359.24"/>
    <n v="4310.88"/>
    <n v="1121.1600000000001"/>
    <n v="177.92"/>
    <x v="0"/>
    <s v="Returned"/>
    <x v="6"/>
    <x v="0"/>
  </r>
  <r>
    <n v="162"/>
    <x v="156"/>
    <x v="1"/>
    <x v="1"/>
    <x v="1"/>
    <n v="1965"/>
    <s v="Saucepan"/>
    <s v="cd5aa6ac-c9ed-4510-911f-9b406c7aefb8"/>
    <x v="16"/>
    <n v="10"/>
    <n v="369.08"/>
    <n v="522.25"/>
    <n v="5222.5"/>
    <n v="1531.7"/>
    <n v="810.3"/>
    <x v="2"/>
    <s v="Returned"/>
    <x v="6"/>
    <x v="1"/>
  </r>
  <r>
    <n v="163"/>
    <x v="157"/>
    <x v="1"/>
    <x v="2"/>
    <x v="6"/>
    <n v="7000"/>
    <s v="Microwave Oven"/>
    <s v="564b03da-7429-4090-bc0e-4bb24f5f1aba"/>
    <x v="10"/>
    <n v="20"/>
    <n v="175.02"/>
    <n v="253.3"/>
    <n v="5066"/>
    <n v="1565.6"/>
    <n v="1244.28"/>
    <x v="3"/>
    <s v="Returned"/>
    <x v="15"/>
    <x v="0"/>
  </r>
  <r>
    <n v="164"/>
    <x v="158"/>
    <x v="4"/>
    <x v="6"/>
    <x v="21"/>
    <n v="7556"/>
    <s v="Hand Sanitizer"/>
    <s v="ef5ef37b-f4a3-4880-8d77-9f60ea887962"/>
    <x v="13"/>
    <n v="11"/>
    <n v="37.04"/>
    <n v="70.040000000000006"/>
    <n v="770.44"/>
    <n v="363"/>
    <n v="104.59"/>
    <x v="2"/>
    <s v="Not Returned"/>
    <x v="12"/>
    <x v="1"/>
  </r>
  <r>
    <n v="165"/>
    <x v="159"/>
    <x v="2"/>
    <x v="3"/>
    <x v="18"/>
    <n v="9991"/>
    <s v="Bookshelf"/>
    <s v="8a802cb0-0067-4edf-a7f5-fdf84df30217"/>
    <x v="12"/>
    <n v="10"/>
    <n v="177.27"/>
    <n v="277.61"/>
    <n v="2776.1"/>
    <n v="1003.4"/>
    <n v="623.04999999999995"/>
    <x v="0"/>
    <s v="Not Returned"/>
    <x v="7"/>
    <x v="1"/>
  </r>
  <r>
    <n v="166"/>
    <x v="160"/>
    <x v="2"/>
    <x v="4"/>
    <x v="2"/>
    <n v="9003"/>
    <s v="Nail Polish"/>
    <s v="9306f702-f17e-4828-bb57-c1915f8b6817"/>
    <x v="9"/>
    <n v="5"/>
    <n v="197.04"/>
    <n v="292"/>
    <n v="1460"/>
    <n v="474.8"/>
    <n v="235.48"/>
    <x v="3"/>
    <s v="Not Returned"/>
    <x v="9"/>
    <x v="1"/>
  </r>
  <r>
    <n v="167"/>
    <x v="161"/>
    <x v="0"/>
    <x v="1"/>
    <x v="28"/>
    <n v="7913"/>
    <s v="Cat Food"/>
    <s v="4fb55f49-d2dd-48b0-9d12-0d8353bd5415"/>
    <x v="4"/>
    <n v="18"/>
    <n v="268.45999999999998"/>
    <n v="333.76"/>
    <n v="6007.68"/>
    <n v="1175.4000000000001"/>
    <n v="1087.24"/>
    <x v="1"/>
    <s v="Not Returned"/>
    <x v="17"/>
    <x v="0"/>
  </r>
  <r>
    <n v="168"/>
    <x v="162"/>
    <x v="2"/>
    <x v="2"/>
    <x v="27"/>
    <n v="7824"/>
    <s v="First Aid Kit"/>
    <s v="35410215-1342-4fb1-8c12-ff6bc780a883"/>
    <x v="13"/>
    <n v="7"/>
    <n v="406.28"/>
    <n v="650.21"/>
    <n v="4551.47"/>
    <n v="1707.51"/>
    <n v="389.82"/>
    <x v="2"/>
    <s v="Not Returned"/>
    <x v="11"/>
    <x v="1"/>
  </r>
  <r>
    <n v="169"/>
    <x v="91"/>
    <x v="1"/>
    <x v="11"/>
    <x v="2"/>
    <n v="1821"/>
    <s v="Biography"/>
    <s v="ccf7871f-541d-4b20-86de-df5c9aad0344"/>
    <x v="14"/>
    <n v="11"/>
    <n v="266.45"/>
    <n v="373.33"/>
    <n v="4106.63"/>
    <n v="1175.68"/>
    <n v="426.18"/>
    <x v="4"/>
    <s v="Not Returned"/>
    <x v="17"/>
    <x v="1"/>
  </r>
  <r>
    <n v="170"/>
    <x v="163"/>
    <x v="2"/>
    <x v="11"/>
    <x v="1"/>
    <n v="4041"/>
    <s v="Headphones"/>
    <s v="7856d4a8-97d6-4b47-a50e-2d1a8507e3d5"/>
    <x v="2"/>
    <n v="16"/>
    <n v="198.19"/>
    <n v="357.15"/>
    <n v="5714.4"/>
    <n v="2543.36"/>
    <n v="356.82"/>
    <x v="2"/>
    <s v="Not Returned"/>
    <x v="15"/>
    <x v="1"/>
  </r>
  <r>
    <n v="171"/>
    <x v="164"/>
    <x v="3"/>
    <x v="4"/>
    <x v="19"/>
    <n v="3321"/>
    <s v="Dog Food"/>
    <s v="b4c60b40-51dd-4214-95c2-2b9bf7a7a95c"/>
    <x v="4"/>
    <n v="11"/>
    <n v="486.46"/>
    <n v="654.35"/>
    <n v="7197.85"/>
    <n v="1846.79"/>
    <n v="1826.39"/>
    <x v="2"/>
    <s v="Returned"/>
    <x v="5"/>
    <x v="0"/>
  </r>
  <r>
    <n v="172"/>
    <x v="165"/>
    <x v="0"/>
    <x v="9"/>
    <x v="16"/>
    <n v="8596"/>
    <s v="Car Battery"/>
    <s v="ad32d0e1-bc79-4e92-b7d1-b190303d2a1b"/>
    <x v="0"/>
    <n v="7"/>
    <n v="244.51"/>
    <n v="418.17"/>
    <n v="2927.19"/>
    <n v="1215.6199999999999"/>
    <n v="227.33"/>
    <x v="1"/>
    <s v="Returned"/>
    <x v="17"/>
    <x v="1"/>
  </r>
  <r>
    <n v="173"/>
    <x v="166"/>
    <x v="2"/>
    <x v="2"/>
    <x v="12"/>
    <n v="7133"/>
    <s v="3D Printer"/>
    <s v="0f1d90c9-ea17-4abb-8933-cebd8c0d7599"/>
    <x v="8"/>
    <n v="8"/>
    <n v="192.07"/>
    <n v="304.02"/>
    <n v="2432.16"/>
    <n v="895.6"/>
    <n v="371.76"/>
    <x v="3"/>
    <s v="Not Returned"/>
    <x v="3"/>
    <x v="0"/>
  </r>
  <r>
    <n v="174"/>
    <x v="167"/>
    <x v="2"/>
    <x v="2"/>
    <x v="15"/>
    <n v="4677"/>
    <s v="Fish Tank"/>
    <s v="6f2d8692-1fbd-4872-b30b-24564164d025"/>
    <x v="4"/>
    <n v="10"/>
    <n v="277.31"/>
    <n v="374.06"/>
    <n v="3740.6"/>
    <n v="967.5"/>
    <n v="427.55"/>
    <x v="1"/>
    <s v="Not Returned"/>
    <x v="7"/>
    <x v="1"/>
  </r>
  <r>
    <n v="175"/>
    <x v="168"/>
    <x v="1"/>
    <x v="9"/>
    <x v="1"/>
    <n v="6316"/>
    <s v="Monitor"/>
    <s v="693e20ab-d050-4cf8-9356-5d90aa7924f1"/>
    <x v="2"/>
    <n v="19"/>
    <n v="108.58"/>
    <n v="196.57"/>
    <n v="3734.83"/>
    <n v="1671.81"/>
    <n v="595.47"/>
    <x v="2"/>
    <s v="Returned"/>
    <x v="7"/>
    <x v="0"/>
  </r>
  <r>
    <n v="176"/>
    <x v="169"/>
    <x v="3"/>
    <x v="5"/>
    <x v="24"/>
    <n v="6648"/>
    <s v="Cookbook"/>
    <s v="e861db3c-09f2-4d52-9840-5e2888194e6a"/>
    <x v="14"/>
    <n v="15"/>
    <n v="220.29"/>
    <n v="366.18"/>
    <n v="5492.7"/>
    <n v="2188.35"/>
    <n v="440.32"/>
    <x v="2"/>
    <s v="Not Returned"/>
    <x v="7"/>
    <x v="1"/>
  </r>
  <r>
    <n v="177"/>
    <x v="170"/>
    <x v="4"/>
    <x v="9"/>
    <x v="13"/>
    <n v="2002"/>
    <s v="Desk"/>
    <s v="beb7d86c-a1b5-4e40-8c51-bd9a53b0e6e5"/>
    <x v="12"/>
    <n v="10"/>
    <n v="68.73"/>
    <n v="97.24"/>
    <n v="972.4"/>
    <n v="285.10000000000002"/>
    <n v="57.71"/>
    <x v="3"/>
    <s v="Returned"/>
    <x v="13"/>
    <x v="1"/>
  </r>
  <r>
    <n v="178"/>
    <x v="171"/>
    <x v="1"/>
    <x v="2"/>
    <x v="23"/>
    <n v="7199"/>
    <s v="Milk"/>
    <s v="6d018f18-6663-45fa-84d5-7395a730b63e"/>
    <x v="6"/>
    <n v="5"/>
    <n v="485.83"/>
    <n v="947"/>
    <n v="4735"/>
    <n v="2305.85"/>
    <n v="1399.44"/>
    <x v="3"/>
    <s v="Returned"/>
    <x v="12"/>
    <x v="0"/>
  </r>
  <r>
    <n v="179"/>
    <x v="2"/>
    <x v="2"/>
    <x v="2"/>
    <x v="12"/>
    <n v="4434"/>
    <s v="Speakers"/>
    <s v="65cbd94b-988e-416e-a46f-7f053da71684"/>
    <x v="7"/>
    <n v="15"/>
    <n v="383.74"/>
    <n v="754.32"/>
    <n v="11314.8"/>
    <n v="5558.7"/>
    <n v="286.32"/>
    <x v="3"/>
    <s v="Returned"/>
    <x v="7"/>
    <x v="1"/>
  </r>
  <r>
    <n v="180"/>
    <x v="42"/>
    <x v="0"/>
    <x v="1"/>
    <x v="2"/>
    <n v="9898"/>
    <s v="Keyboard"/>
    <s v="6de806b9-9b1f-4d82-87ed-b926d45b42a8"/>
    <x v="2"/>
    <n v="12"/>
    <n v="161.53"/>
    <n v="298.72000000000003"/>
    <n v="3584.64"/>
    <n v="1646.28"/>
    <n v="57.62"/>
    <x v="2"/>
    <s v="Returned"/>
    <x v="6"/>
    <x v="0"/>
  </r>
  <r>
    <n v="181"/>
    <x v="172"/>
    <x v="0"/>
    <x v="10"/>
    <x v="10"/>
    <n v="9617"/>
    <s v="LED Headlights"/>
    <s v="1face180-bc80-4a70-a5a4-1582e5e902cb"/>
    <x v="0"/>
    <n v="19"/>
    <n v="163.47"/>
    <n v="204.32"/>
    <n v="3882.08"/>
    <n v="776.15"/>
    <n v="842.32"/>
    <x v="3"/>
    <s v="Not Returned"/>
    <x v="15"/>
    <x v="1"/>
  </r>
  <r>
    <n v="182"/>
    <x v="173"/>
    <x v="0"/>
    <x v="2"/>
    <x v="5"/>
    <n v="5420"/>
    <s v="Stuffed Animal"/>
    <s v="4f2d0693-38df-4737-a980-63b9047f5ca8"/>
    <x v="11"/>
    <n v="6"/>
    <n v="88.2"/>
    <n v="144.01"/>
    <n v="864.06"/>
    <n v="334.86"/>
    <n v="102.19"/>
    <x v="1"/>
    <s v="Returned"/>
    <x v="11"/>
    <x v="0"/>
  </r>
  <r>
    <n v="183"/>
    <x v="174"/>
    <x v="3"/>
    <x v="3"/>
    <x v="14"/>
    <n v="4752"/>
    <s v="History Book"/>
    <s v="188d6d7c-231a-4a1a-a603-144b6b869414"/>
    <x v="14"/>
    <n v="17"/>
    <n v="275.44"/>
    <n v="354.7"/>
    <n v="6029.9"/>
    <n v="1347.42"/>
    <n v="1023.01"/>
    <x v="3"/>
    <s v="Not Returned"/>
    <x v="4"/>
    <x v="1"/>
  </r>
  <r>
    <n v="184"/>
    <x v="175"/>
    <x v="3"/>
    <x v="7"/>
    <x v="18"/>
    <n v="8050"/>
    <s v="Piano"/>
    <s v="4abd1322-62dc-44ff-b1c0-746f9649a585"/>
    <x v="7"/>
    <n v="2"/>
    <n v="488.61"/>
    <n v="848.66"/>
    <n v="1697.32"/>
    <n v="720.1"/>
    <n v="453.34"/>
    <x v="2"/>
    <s v="Returned"/>
    <x v="19"/>
    <x v="0"/>
  </r>
  <r>
    <n v="185"/>
    <x v="176"/>
    <x v="3"/>
    <x v="10"/>
    <x v="25"/>
    <n v="4694"/>
    <s v="Power Bank"/>
    <s v="ca4fb4be-b2fd-4cd5-9cdb-82ecfb6e2dbd"/>
    <x v="8"/>
    <n v="11"/>
    <n v="96.5"/>
    <n v="142.13"/>
    <n v="1563.43"/>
    <n v="501.93"/>
    <n v="203.76"/>
    <x v="4"/>
    <s v="Not Returned"/>
    <x v="16"/>
    <x v="0"/>
  </r>
  <r>
    <n v="186"/>
    <x v="177"/>
    <x v="0"/>
    <x v="8"/>
    <x v="12"/>
    <n v="5134"/>
    <s v="Cat Food"/>
    <s v="050ec86d-9a7f-457d-bedd-159f7af71ce8"/>
    <x v="4"/>
    <n v="11"/>
    <n v="446.67"/>
    <n v="780.2"/>
    <n v="8582.2000000000007"/>
    <n v="3668.83"/>
    <n v="2324.6"/>
    <x v="1"/>
    <s v="Not Returned"/>
    <x v="15"/>
    <x v="0"/>
  </r>
  <r>
    <n v="187"/>
    <x v="178"/>
    <x v="0"/>
    <x v="4"/>
    <x v="4"/>
    <n v="9618"/>
    <s v="External Hard Drive"/>
    <s v="1ce3c25b-c96f-464d-8f07-a6e1e62d8d6f"/>
    <x v="8"/>
    <n v="6"/>
    <n v="308.12"/>
    <n v="521.04999999999995"/>
    <n v="3126.3"/>
    <n v="1277.58"/>
    <n v="728.63"/>
    <x v="1"/>
    <s v="Not Returned"/>
    <x v="1"/>
    <x v="1"/>
  </r>
  <r>
    <n v="188"/>
    <x v="179"/>
    <x v="4"/>
    <x v="11"/>
    <x v="21"/>
    <n v="8405"/>
    <s v="Lego Set"/>
    <s v="d1b97389-6f1f-4ae0-8564-d6f64584b80a"/>
    <x v="11"/>
    <n v="1"/>
    <n v="278.88"/>
    <n v="349.51"/>
    <n v="349.51"/>
    <n v="70.63"/>
    <n v="70.510000000000005"/>
    <x v="1"/>
    <s v="Returned"/>
    <x v="5"/>
    <x v="1"/>
  </r>
  <r>
    <n v="189"/>
    <x v="180"/>
    <x v="1"/>
    <x v="10"/>
    <x v="8"/>
    <n v="8757"/>
    <s v="Blood Pressure Monitor"/>
    <s v="66e74fd9-5a13-4523-84dd-d6adc35c230b"/>
    <x v="13"/>
    <n v="14"/>
    <n v="195.04"/>
    <n v="238.53"/>
    <n v="3339.42"/>
    <n v="608.86"/>
    <n v="179.41"/>
    <x v="2"/>
    <s v="Not Returned"/>
    <x v="2"/>
    <x v="0"/>
  </r>
  <r>
    <n v="190"/>
    <x v="43"/>
    <x v="4"/>
    <x v="4"/>
    <x v="4"/>
    <n v="8534"/>
    <s v="Dish Rack"/>
    <s v="57c891c2-b25f-4d5e-a488-458f0489ceb0"/>
    <x v="16"/>
    <n v="17"/>
    <n v="341.72"/>
    <n v="494.28"/>
    <n v="8402.76"/>
    <n v="2593.52"/>
    <n v="62.25"/>
    <x v="1"/>
    <s v="Returned"/>
    <x v="15"/>
    <x v="1"/>
  </r>
  <r>
    <n v="191"/>
    <x v="181"/>
    <x v="1"/>
    <x v="8"/>
    <x v="12"/>
    <n v="1292"/>
    <s v="Cricket Bat"/>
    <s v="4e32bce6-9774-4564-a48b-121b7014e7a0"/>
    <x v="15"/>
    <n v="7"/>
    <n v="98.98"/>
    <n v="127.34"/>
    <n v="891.38"/>
    <n v="198.52"/>
    <n v="135.22999999999999"/>
    <x v="3"/>
    <s v="Returned"/>
    <x v="3"/>
    <x v="0"/>
  </r>
  <r>
    <n v="192"/>
    <x v="182"/>
    <x v="0"/>
    <x v="4"/>
    <x v="26"/>
    <n v="1764"/>
    <s v="Tiara"/>
    <s v="10c24465-bfb1-4337-bd85-c4f847a82029"/>
    <x v="5"/>
    <n v="3"/>
    <n v="258.47000000000003"/>
    <n v="368.75"/>
    <n v="1106.25"/>
    <n v="330.84"/>
    <n v="168.61"/>
    <x v="0"/>
    <s v="Returned"/>
    <x v="1"/>
    <x v="1"/>
  </r>
  <r>
    <n v="193"/>
    <x v="183"/>
    <x v="4"/>
    <x v="8"/>
    <x v="21"/>
    <n v="5726"/>
    <s v="Leash"/>
    <s v="680a6f50-b7bf-4a47-8a7b-13173e7fce68"/>
    <x v="4"/>
    <n v="13"/>
    <n v="357.67"/>
    <n v="429.44"/>
    <n v="5582.72"/>
    <n v="933.01"/>
    <n v="782.6"/>
    <x v="2"/>
    <s v="Not Returned"/>
    <x v="17"/>
    <x v="1"/>
  </r>
  <r>
    <n v="194"/>
    <x v="184"/>
    <x v="1"/>
    <x v="1"/>
    <x v="18"/>
    <n v="2268"/>
    <s v="Sofa"/>
    <s v="a20925e2-5338-463f-998c-b9773d8759cd"/>
    <x v="12"/>
    <n v="6"/>
    <n v="39.75"/>
    <n v="77.97"/>
    <n v="467.82"/>
    <n v="229.32"/>
    <n v="52.88"/>
    <x v="2"/>
    <s v="Returned"/>
    <x v="10"/>
    <x v="0"/>
  </r>
  <r>
    <n v="195"/>
    <x v="185"/>
    <x v="3"/>
    <x v="9"/>
    <x v="14"/>
    <n v="7955"/>
    <s v="Protein Powder"/>
    <s v="818a61e4-af6d-40a7-84ce-e89aac7da700"/>
    <x v="13"/>
    <n v="14"/>
    <n v="259.73"/>
    <n v="387.15"/>
    <n v="5420.1"/>
    <n v="1783.88"/>
    <n v="413.81"/>
    <x v="0"/>
    <s v="Not Returned"/>
    <x v="5"/>
    <x v="1"/>
  </r>
  <r>
    <n v="196"/>
    <x v="186"/>
    <x v="3"/>
    <x v="9"/>
    <x v="20"/>
    <n v="5361"/>
    <s v="Blender"/>
    <s v="b73bf7d1-74f9-45ba-903e-dd2a64dc0286"/>
    <x v="10"/>
    <n v="3"/>
    <n v="179.71"/>
    <n v="271.86"/>
    <n v="815.58"/>
    <n v="276.45"/>
    <n v="170.3"/>
    <x v="3"/>
    <s v="Returned"/>
    <x v="13"/>
    <x v="1"/>
  </r>
  <r>
    <n v="197"/>
    <x v="187"/>
    <x v="2"/>
    <x v="8"/>
    <x v="5"/>
    <n v="8872"/>
    <s v="Tuning Fork"/>
    <s v="47c31d55-b2ea-48f9-bdc2-a5c7f72b15b1"/>
    <x v="7"/>
    <n v="18"/>
    <n v="94.6"/>
    <n v="118.06"/>
    <n v="2125.08"/>
    <n v="422.28"/>
    <n v="411.87"/>
    <x v="0"/>
    <s v="Returned"/>
    <x v="15"/>
    <x v="1"/>
  </r>
  <r>
    <n v="198"/>
    <x v="188"/>
    <x v="1"/>
    <x v="1"/>
    <x v="8"/>
    <n v="7653"/>
    <s v="Building Blocks"/>
    <s v="b149256d-17c1-448d-abd9-22924486b0c7"/>
    <x v="11"/>
    <n v="1"/>
    <n v="307.95999999999998"/>
    <n v="373.24"/>
    <n v="373.24"/>
    <n v="65.28"/>
    <n v="74.66"/>
    <x v="4"/>
    <s v="Not Returned"/>
    <x v="15"/>
    <x v="1"/>
  </r>
  <r>
    <n v="199"/>
    <x v="189"/>
    <x v="2"/>
    <x v="10"/>
    <x v="12"/>
    <n v="5881"/>
    <s v="Smart Light"/>
    <s v="1db3f651-f466-4506-b762-999318fdc56e"/>
    <x v="8"/>
    <n v="19"/>
    <n v="405.13"/>
    <n v="627.70000000000005"/>
    <n v="11926.3"/>
    <n v="4228.83"/>
    <n v="2722.01"/>
    <x v="3"/>
    <s v="Returned"/>
    <x v="8"/>
    <x v="0"/>
  </r>
  <r>
    <n v="200"/>
    <x v="190"/>
    <x v="1"/>
    <x v="11"/>
    <x v="17"/>
    <n v="8739"/>
    <s v="Toaster"/>
    <s v="532420a3-c43c-45c7-a0a9-f7ccd830e567"/>
    <x v="16"/>
    <n v="6"/>
    <n v="363.4"/>
    <n v="694.22"/>
    <n v="4165.32"/>
    <n v="1984.92"/>
    <n v="654.02"/>
    <x v="2"/>
    <s v="Returned"/>
    <x v="16"/>
    <x v="1"/>
  </r>
  <r>
    <n v="201"/>
    <x v="96"/>
    <x v="0"/>
    <x v="0"/>
    <x v="11"/>
    <n v="8979"/>
    <s v="Toaster"/>
    <s v="6d0cbf0e-4b58-4bc9-8a16-d17c9af25f74"/>
    <x v="10"/>
    <n v="13"/>
    <n v="157.22"/>
    <n v="301.83999999999997"/>
    <n v="3923.92"/>
    <n v="1880.06"/>
    <n v="987.72"/>
    <x v="3"/>
    <s v="Returned"/>
    <x v="9"/>
    <x v="1"/>
  </r>
  <r>
    <n v="202"/>
    <x v="98"/>
    <x v="2"/>
    <x v="2"/>
    <x v="26"/>
    <n v="5763"/>
    <s v="Wardrobe"/>
    <s v="20955429-4273-49c9-9e6d-99cb2f7b5c28"/>
    <x v="12"/>
    <n v="10"/>
    <n v="92.07"/>
    <n v="183.16"/>
    <n v="1831.6"/>
    <n v="910.9"/>
    <n v="165.33"/>
    <x v="3"/>
    <s v="Not Returned"/>
    <x v="14"/>
    <x v="0"/>
  </r>
  <r>
    <n v="203"/>
    <x v="96"/>
    <x v="0"/>
    <x v="0"/>
    <x v="19"/>
    <n v="3466"/>
    <s v="Toy Car"/>
    <s v="f277e61e-39dd-4bcc-bf07-208771bb382c"/>
    <x v="11"/>
    <n v="4"/>
    <n v="20.420000000000002"/>
    <n v="26.75"/>
    <n v="107"/>
    <n v="25.32"/>
    <n v="13.08"/>
    <x v="4"/>
    <s v="Not Returned"/>
    <x v="19"/>
    <x v="0"/>
  </r>
  <r>
    <n v="204"/>
    <x v="146"/>
    <x v="4"/>
    <x v="8"/>
    <x v="18"/>
    <n v="5400"/>
    <s v="Guitar"/>
    <s v="036a7aeb-c50b-4725-9e25-722d846f5a94"/>
    <x v="7"/>
    <n v="12"/>
    <n v="288.36"/>
    <n v="549.25"/>
    <n v="6591"/>
    <n v="3130.68"/>
    <n v="288.62"/>
    <x v="3"/>
    <s v="Not Returned"/>
    <x v="17"/>
    <x v="0"/>
  </r>
  <r>
    <n v="205"/>
    <x v="42"/>
    <x v="0"/>
    <x v="1"/>
    <x v="21"/>
    <n v="2891"/>
    <s v="Yoga Mat"/>
    <s v="dec94462-85b8-496f-89f5-ee1c8fb894db"/>
    <x v="15"/>
    <n v="19"/>
    <n v="396.3"/>
    <n v="774.55"/>
    <n v="14716.45"/>
    <n v="7186.75"/>
    <n v="602.78"/>
    <x v="2"/>
    <s v="Returned"/>
    <x v="10"/>
    <x v="0"/>
  </r>
  <r>
    <n v="206"/>
    <x v="32"/>
    <x v="0"/>
    <x v="0"/>
    <x v="6"/>
    <n v="3467"/>
    <s v="Seeds"/>
    <s v="583b5fcc-18e8-438e-a736-a72870d46efa"/>
    <x v="3"/>
    <n v="16"/>
    <n v="68.680000000000007"/>
    <n v="103.03"/>
    <n v="1648.48"/>
    <n v="549.6"/>
    <n v="109.16"/>
    <x v="3"/>
    <s v="Returned"/>
    <x v="9"/>
    <x v="1"/>
  </r>
  <r>
    <n v="207"/>
    <x v="78"/>
    <x v="4"/>
    <x v="0"/>
    <x v="14"/>
    <n v="1647"/>
    <s v="Hand Sanitizer"/>
    <s v="921fc262-8d63-4ba7-90cf-fbba35b2a851"/>
    <x v="13"/>
    <n v="7"/>
    <n v="461.19"/>
    <n v="895.6"/>
    <n v="6269.2"/>
    <n v="3040.87"/>
    <n v="1615.23"/>
    <x v="2"/>
    <s v="Not Returned"/>
    <x v="19"/>
    <x v="1"/>
  </r>
  <r>
    <n v="208"/>
    <x v="61"/>
    <x v="2"/>
    <x v="5"/>
    <x v="24"/>
    <n v="2918"/>
    <s v="Mascara"/>
    <s v="d5697895-c455-4e79-9108-8103b70f70f0"/>
    <x v="9"/>
    <n v="11"/>
    <n v="191.37"/>
    <n v="282.77999999999997"/>
    <n v="3110.58"/>
    <n v="1005.51"/>
    <n v="779.56"/>
    <x v="0"/>
    <s v="Not Returned"/>
    <x v="7"/>
    <x v="1"/>
  </r>
  <r>
    <n v="209"/>
    <x v="59"/>
    <x v="3"/>
    <x v="5"/>
    <x v="23"/>
    <n v="7751"/>
    <s v="Microphone"/>
    <s v="2de31356-f9e5-4e5d-adcd-98118582a6aa"/>
    <x v="7"/>
    <n v="5"/>
    <n v="108.88"/>
    <n v="166.66"/>
    <n v="833.3"/>
    <n v="288.89999999999998"/>
    <n v="13.98"/>
    <x v="3"/>
    <s v="Returned"/>
    <x v="5"/>
    <x v="1"/>
  </r>
  <r>
    <n v="210"/>
    <x v="121"/>
    <x v="2"/>
    <x v="10"/>
    <x v="0"/>
    <n v="4111"/>
    <s v="Brooch"/>
    <s v="d2742a69-c1b7-406a-87d5-d0fa9f95d714"/>
    <x v="5"/>
    <n v="20"/>
    <n v="166.91"/>
    <n v="318.94"/>
    <n v="6378.8"/>
    <n v="3040.6"/>
    <n v="832.94"/>
    <x v="2"/>
    <s v="Returned"/>
    <x v="11"/>
    <x v="0"/>
  </r>
  <r>
    <n v="211"/>
    <x v="128"/>
    <x v="1"/>
    <x v="10"/>
    <x v="20"/>
    <n v="6270"/>
    <s v="Car Battery"/>
    <s v="cd2cb15f-c6f1-4095-87a2-b558012f895d"/>
    <x v="0"/>
    <n v="16"/>
    <n v="134.51"/>
    <n v="204.35"/>
    <n v="3269.6"/>
    <n v="1117.44"/>
    <n v="932.28"/>
    <x v="0"/>
    <s v="Returned"/>
    <x v="2"/>
    <x v="0"/>
  </r>
  <r>
    <n v="212"/>
    <x v="86"/>
    <x v="3"/>
    <x v="10"/>
    <x v="5"/>
    <n v="3672"/>
    <s v="Blender"/>
    <s v="6b8539c4-8972-42da-afe1-d40c2e9d4fa8"/>
    <x v="10"/>
    <n v="15"/>
    <n v="289.51"/>
    <n v="504.23"/>
    <n v="7563.45"/>
    <n v="3220.8"/>
    <n v="753.63"/>
    <x v="4"/>
    <s v="Returned"/>
    <x v="17"/>
    <x v="1"/>
  </r>
  <r>
    <n v="213"/>
    <x v="19"/>
    <x v="2"/>
    <x v="9"/>
    <x v="12"/>
    <n v="7311"/>
    <s v="Shoes"/>
    <s v="b9feba57-953a-476c-b5db-a0194b0f6568"/>
    <x v="1"/>
    <n v="8"/>
    <n v="471.88"/>
    <n v="838.05"/>
    <n v="6704.4"/>
    <n v="2929.36"/>
    <n v="438.5"/>
    <x v="1"/>
    <s v="Not Returned"/>
    <x v="3"/>
    <x v="1"/>
  </r>
  <r>
    <n v="214"/>
    <x v="140"/>
    <x v="1"/>
    <x v="1"/>
    <x v="26"/>
    <n v="4244"/>
    <s v="Lawn Mower"/>
    <s v="878ce629-61a5-4704-9010-2289d7149f24"/>
    <x v="3"/>
    <n v="3"/>
    <n v="257.10000000000002"/>
    <n v="320.45999999999998"/>
    <n v="961.38"/>
    <n v="190.08"/>
    <n v="195.48"/>
    <x v="1"/>
    <s v="Not Returned"/>
    <x v="17"/>
    <x v="1"/>
  </r>
  <r>
    <n v="215"/>
    <x v="8"/>
    <x v="0"/>
    <x v="2"/>
    <x v="6"/>
    <n v="7018"/>
    <s v="Sweater"/>
    <s v="d85a0f86-3526-4ee8-b085-92e9452266ac"/>
    <x v="1"/>
    <n v="16"/>
    <n v="270.06"/>
    <n v="482.08"/>
    <n v="7713.28"/>
    <n v="3392.32"/>
    <n v="1787.09"/>
    <x v="4"/>
    <s v="Not Returned"/>
    <x v="4"/>
    <x v="1"/>
  </r>
  <r>
    <n v="216"/>
    <x v="43"/>
    <x v="4"/>
    <x v="4"/>
    <x v="4"/>
    <n v="8534"/>
    <s v="Cutting Board"/>
    <s v="57c891c2-b25f-4d5e-a488-458f0489ceb0"/>
    <x v="16"/>
    <n v="17"/>
    <n v="341.72"/>
    <n v="494.28"/>
    <n v="8402.76"/>
    <n v="2593.52"/>
    <n v="62.25"/>
    <x v="1"/>
    <s v="Returned"/>
    <x v="18"/>
    <x v="1"/>
  </r>
  <r>
    <n v="217"/>
    <x v="56"/>
    <x v="2"/>
    <x v="10"/>
    <x v="18"/>
    <n v="2299"/>
    <s v="Swimming Goggles"/>
    <s v="c129f1a4-2e2a-4158-9955-d0306081a3b7"/>
    <x v="15"/>
    <n v="14"/>
    <n v="106.36"/>
    <n v="200.67"/>
    <n v="2809.38"/>
    <n v="1320.34"/>
    <n v="272.32"/>
    <x v="2"/>
    <s v="Not Returned"/>
    <x v="4"/>
    <x v="0"/>
  </r>
  <r>
    <n v="218"/>
    <x v="122"/>
    <x v="2"/>
    <x v="10"/>
    <x v="27"/>
    <n v="2926"/>
    <s v="Pet Bed"/>
    <s v="c4855722-b7a5-40fc-8e46-33970b218432"/>
    <x v="4"/>
    <n v="8"/>
    <n v="374.3"/>
    <n v="462.03"/>
    <n v="3696.24"/>
    <n v="701.84"/>
    <n v="354.13"/>
    <x v="0"/>
    <s v="Returned"/>
    <x v="10"/>
    <x v="0"/>
  </r>
  <r>
    <n v="219"/>
    <x v="130"/>
    <x v="0"/>
    <x v="6"/>
    <x v="12"/>
    <n v="6456"/>
    <s v="Microwave"/>
    <s v="d4e1d418-8736-4d95-9423-95a7f27d2c43"/>
    <x v="16"/>
    <n v="6"/>
    <n v="437.94"/>
    <n v="527.22"/>
    <n v="3163.32"/>
    <n v="535.67999999999995"/>
    <n v="834.74"/>
    <x v="2"/>
    <s v="Not Returned"/>
    <x v="13"/>
    <x v="1"/>
  </r>
  <r>
    <n v="220"/>
    <x v="36"/>
    <x v="2"/>
    <x v="0"/>
    <x v="0"/>
    <n v="4798"/>
    <s v="Conditioner"/>
    <s v="f72b40d1-97a4-436b-930b-0230c7ed69eb"/>
    <x v="9"/>
    <n v="6"/>
    <n v="319.70999999999998"/>
    <n v="439.44"/>
    <n v="2636.64"/>
    <n v="718.38"/>
    <n v="63.36"/>
    <x v="4"/>
    <s v="Not Returned"/>
    <x v="14"/>
    <x v="0"/>
  </r>
  <r>
    <n v="221"/>
    <x v="21"/>
    <x v="4"/>
    <x v="5"/>
    <x v="1"/>
    <n v="1619"/>
    <s v="Juice"/>
    <s v="726a0d84-3f9b-4f3e-8f43-1f07c7356739"/>
    <x v="6"/>
    <n v="17"/>
    <n v="102.54"/>
    <n v="153.18"/>
    <n v="2604.06"/>
    <n v="860.88"/>
    <n v="246.56"/>
    <x v="1"/>
    <s v="Returned"/>
    <x v="6"/>
    <x v="0"/>
  </r>
  <r>
    <n v="222"/>
    <x v="37"/>
    <x v="1"/>
    <x v="1"/>
    <x v="7"/>
    <n v="8193"/>
    <s v="Wardrobe"/>
    <s v="74b01439-1013-486d-b246-5db81f6d6e2f"/>
    <x v="12"/>
    <n v="11"/>
    <n v="220.11"/>
    <n v="367.52"/>
    <n v="4042.72"/>
    <n v="1621.51"/>
    <n v="1086.31"/>
    <x v="3"/>
    <s v="Returned"/>
    <x v="5"/>
    <x v="1"/>
  </r>
  <r>
    <n v="223"/>
    <x v="107"/>
    <x v="4"/>
    <x v="1"/>
    <x v="4"/>
    <n v="9267"/>
    <s v="Flower Pot"/>
    <s v="41a82ed6-17c5-4006-9ace-bf98f51d24d4"/>
    <x v="3"/>
    <n v="7"/>
    <n v="98.43"/>
    <n v="126.57"/>
    <n v="885.99"/>
    <n v="196.98"/>
    <n v="86.94"/>
    <x v="0"/>
    <s v="Returned"/>
    <x v="13"/>
    <x v="1"/>
  </r>
  <r>
    <n v="224"/>
    <x v="39"/>
    <x v="2"/>
    <x v="5"/>
    <x v="16"/>
    <n v="9531"/>
    <s v="Gaming Console"/>
    <s v="93982d61-2c38-46e3-9470-5f692e31962a"/>
    <x v="8"/>
    <n v="9"/>
    <n v="221.71"/>
    <n v="273.70999999999998"/>
    <n v="2463.39"/>
    <n v="468"/>
    <n v="520.36"/>
    <x v="0"/>
    <s v="Not Returned"/>
    <x v="6"/>
    <x v="1"/>
  </r>
  <r>
    <n v="225"/>
    <x v="82"/>
    <x v="4"/>
    <x v="3"/>
    <x v="7"/>
    <n v="6263"/>
    <s v="Sofa"/>
    <s v="07b69d05-0d64-48d8-93f8-7fd13dbb8007"/>
    <x v="12"/>
    <n v="6"/>
    <n v="159.38999999999999"/>
    <n v="246.24"/>
    <n v="1477.44"/>
    <n v="521.1"/>
    <n v="165.94"/>
    <x v="0"/>
    <s v="Returned"/>
    <x v="17"/>
    <x v="0"/>
  </r>
  <r>
    <n v="226"/>
    <x v="59"/>
    <x v="3"/>
    <x v="5"/>
    <x v="23"/>
    <n v="7751"/>
    <s v="Dishwasher"/>
    <s v="2de31356-f9e5-4e5d-adcd-98118582a6aa"/>
    <x v="10"/>
    <n v="5"/>
    <n v="108.88"/>
    <n v="166.66"/>
    <n v="833.3"/>
    <n v="288.89999999999998"/>
    <n v="13.98"/>
    <x v="3"/>
    <s v="Returned"/>
    <x v="13"/>
    <x v="1"/>
  </r>
  <r>
    <n v="227"/>
    <x v="45"/>
    <x v="1"/>
    <x v="7"/>
    <x v="8"/>
    <n v="1556"/>
    <s v="Cycling Helmet"/>
    <s v="721b3386-fbd5-4607-9359-2f48fcd80bd5"/>
    <x v="15"/>
    <n v="8"/>
    <n v="106.8"/>
    <n v="169.8"/>
    <n v="1358.4"/>
    <n v="504"/>
    <n v="1.2"/>
    <x v="0"/>
    <s v="Not Returned"/>
    <x v="10"/>
    <x v="1"/>
  </r>
  <r>
    <n v="228"/>
    <x v="186"/>
    <x v="3"/>
    <x v="9"/>
    <x v="20"/>
    <n v="5361"/>
    <s v="Gardening Tools"/>
    <s v="b73bf7d1-74f9-45ba-903e-dd2a64dc0286"/>
    <x v="3"/>
    <n v="3"/>
    <n v="179.71"/>
    <n v="271.86"/>
    <n v="815.58"/>
    <n v="276.45"/>
    <n v="170.3"/>
    <x v="3"/>
    <s v="Returned"/>
    <x v="13"/>
    <x v="1"/>
  </r>
  <r>
    <n v="229"/>
    <x v="190"/>
    <x v="1"/>
    <x v="11"/>
    <x v="17"/>
    <n v="8739"/>
    <s v="Steering Wheel Cover"/>
    <s v="532420a3-c43c-45c7-a0a9-f7ccd830e567"/>
    <x v="0"/>
    <n v="6"/>
    <n v="363.4"/>
    <n v="694.22"/>
    <n v="4165.32"/>
    <n v="1984.92"/>
    <n v="654.02"/>
    <x v="2"/>
    <s v="Returned"/>
    <x v="9"/>
    <x v="1"/>
  </r>
  <r>
    <n v="230"/>
    <x v="39"/>
    <x v="2"/>
    <x v="5"/>
    <x v="16"/>
    <n v="9531"/>
    <s v="Vacuum Cleaner"/>
    <s v="93982d61-2c38-46e3-9470-5f692e31962a"/>
    <x v="10"/>
    <n v="9"/>
    <n v="221.71"/>
    <n v="273.70999999999998"/>
    <n v="2463.39"/>
    <n v="468"/>
    <n v="520.36"/>
    <x v="0"/>
    <s v="Not Returned"/>
    <x v="11"/>
    <x v="1"/>
  </r>
  <r>
    <n v="231"/>
    <x v="19"/>
    <x v="2"/>
    <x v="9"/>
    <x v="12"/>
    <n v="7311"/>
    <s v="First Aid Kit"/>
    <s v="b9feba57-953a-476c-b5db-a0194b0f6568"/>
    <x v="13"/>
    <n v="8"/>
    <n v="471.88"/>
    <n v="838.05"/>
    <n v="6704.4"/>
    <n v="2929.36"/>
    <n v="438.5"/>
    <x v="1"/>
    <s v="Not Returned"/>
    <x v="10"/>
    <x v="1"/>
  </r>
  <r>
    <n v="232"/>
    <x v="57"/>
    <x v="3"/>
    <x v="7"/>
    <x v="4"/>
    <n v="8354"/>
    <s v="Pet Carrier"/>
    <s v="0f576c7e-3c0b-4ede-ab86-5863286d274f"/>
    <x v="4"/>
    <n v="14"/>
    <n v="160.16"/>
    <n v="217.52"/>
    <n v="3045.28"/>
    <n v="803.04"/>
    <n v="542.27"/>
    <x v="2"/>
    <s v="Not Returned"/>
    <x v="19"/>
    <x v="0"/>
  </r>
  <r>
    <n v="233"/>
    <x v="141"/>
    <x v="3"/>
    <x v="1"/>
    <x v="26"/>
    <n v="2043"/>
    <s v="Blender"/>
    <s v="c233186d-d52b-4613-b059-cb4b4805fca4"/>
    <x v="16"/>
    <n v="1"/>
    <n v="431.41"/>
    <n v="803.63"/>
    <n v="803.63"/>
    <n v="372.22"/>
    <n v="154.66999999999999"/>
    <x v="3"/>
    <s v="Returned"/>
    <x v="9"/>
    <x v="1"/>
  </r>
  <r>
    <n v="234"/>
    <x v="155"/>
    <x v="1"/>
    <x v="0"/>
    <x v="8"/>
    <n v="9842"/>
    <s v="Toy Car"/>
    <s v="cd85ff45-b89c-4858-a4c0-787a1d94002d"/>
    <x v="11"/>
    <n v="12"/>
    <n v="265.81"/>
    <n v="359.24"/>
    <n v="4310.88"/>
    <n v="1121.1600000000001"/>
    <n v="177.92"/>
    <x v="0"/>
    <s v="Returned"/>
    <x v="19"/>
    <x v="0"/>
  </r>
  <r>
    <n v="235"/>
    <x v="57"/>
    <x v="3"/>
    <x v="7"/>
    <x v="4"/>
    <n v="8354"/>
    <s v="Butter"/>
    <s v="0f576c7e-3c0b-4ede-ab86-5863286d274f"/>
    <x v="6"/>
    <n v="14"/>
    <n v="160.16"/>
    <n v="217.52"/>
    <n v="3045.28"/>
    <n v="803.04"/>
    <n v="542.27"/>
    <x v="2"/>
    <s v="Not Returned"/>
    <x v="7"/>
    <x v="0"/>
  </r>
  <r>
    <n v="236"/>
    <x v="158"/>
    <x v="4"/>
    <x v="6"/>
    <x v="21"/>
    <n v="7556"/>
    <s v="Dish Rack"/>
    <s v="ef5ef37b-f4a3-4880-8d77-9f60ea887962"/>
    <x v="16"/>
    <n v="11"/>
    <n v="37.04"/>
    <n v="70.040000000000006"/>
    <n v="770.44"/>
    <n v="363"/>
    <n v="104.59"/>
    <x v="2"/>
    <s v="Not Returned"/>
    <x v="4"/>
    <x v="1"/>
  </r>
  <r>
    <n v="237"/>
    <x v="12"/>
    <x v="3"/>
    <x v="6"/>
    <x v="8"/>
    <n v="3110"/>
    <s v="Perfume"/>
    <s v="2a949723-56b5-484f-8051-ab3de4a65136"/>
    <x v="9"/>
    <n v="14"/>
    <n v="214.45"/>
    <n v="315"/>
    <n v="4410"/>
    <n v="1407.7"/>
    <n v="967.21"/>
    <x v="1"/>
    <s v="Returned"/>
    <x v="7"/>
    <x v="1"/>
  </r>
  <r>
    <n v="238"/>
    <x v="83"/>
    <x v="4"/>
    <x v="8"/>
    <x v="10"/>
    <n v="2894"/>
    <s v="3D Printer"/>
    <s v="ce646f64-2a55-4230-a11b-2328f5a3dfa5"/>
    <x v="8"/>
    <n v="15"/>
    <n v="254.54"/>
    <n v="487.23"/>
    <n v="7308.45"/>
    <n v="3490.35"/>
    <n v="1574.02"/>
    <x v="3"/>
    <s v="Returned"/>
    <x v="15"/>
    <x v="0"/>
  </r>
  <r>
    <n v="239"/>
    <x v="101"/>
    <x v="0"/>
    <x v="1"/>
    <x v="8"/>
    <n v="7980"/>
    <s v="Saucepan"/>
    <s v="27285f38-7dc2-489d-acd9-aa4c898e7eee"/>
    <x v="16"/>
    <n v="3"/>
    <n v="385.01"/>
    <n v="644.72"/>
    <n v="1934.16"/>
    <n v="779.13"/>
    <n v="336.31"/>
    <x v="3"/>
    <s v="Not Returned"/>
    <x v="7"/>
    <x v="1"/>
  </r>
  <r>
    <n v="240"/>
    <x v="179"/>
    <x v="4"/>
    <x v="11"/>
    <x v="21"/>
    <n v="8405"/>
    <s v="Glucose Meter"/>
    <s v="d1b97389-6f1f-4ae0-8564-d6f64584b80a"/>
    <x v="13"/>
    <n v="1"/>
    <n v="278.88"/>
    <n v="349.51"/>
    <n v="349.51"/>
    <n v="70.63"/>
    <n v="70.510000000000005"/>
    <x v="1"/>
    <s v="Returned"/>
    <x v="5"/>
    <x v="1"/>
  </r>
  <r>
    <n v="241"/>
    <x v="61"/>
    <x v="2"/>
    <x v="5"/>
    <x v="24"/>
    <n v="2918"/>
    <s v="Brake Pads"/>
    <s v="d5697895-c455-4e79-9108-8103b70f70f0"/>
    <x v="0"/>
    <n v="11"/>
    <n v="191.37"/>
    <n v="282.77999999999997"/>
    <n v="3110.58"/>
    <n v="1005.51"/>
    <n v="779.56"/>
    <x v="0"/>
    <s v="Not Returned"/>
    <x v="6"/>
    <x v="1"/>
  </r>
  <r>
    <n v="242"/>
    <x v="68"/>
    <x v="4"/>
    <x v="2"/>
    <x v="1"/>
    <n v="2634"/>
    <s v="Pet Carrier"/>
    <s v="51169129-4901-4b4e-a417-a98df80a4921"/>
    <x v="4"/>
    <n v="4"/>
    <n v="283.5"/>
    <n v="362.77"/>
    <n v="1451.08"/>
    <n v="317.08"/>
    <n v="0.4"/>
    <x v="1"/>
    <s v="Not Returned"/>
    <x v="10"/>
    <x v="1"/>
  </r>
  <r>
    <n v="243"/>
    <x v="98"/>
    <x v="2"/>
    <x v="2"/>
    <x v="26"/>
    <n v="5763"/>
    <s v="Power Bank"/>
    <s v="20955429-4273-49c9-9e6d-99cb2f7b5c28"/>
    <x v="8"/>
    <n v="10"/>
    <n v="92.07"/>
    <n v="183.16"/>
    <n v="1831.6"/>
    <n v="910.9"/>
    <n v="165.33"/>
    <x v="3"/>
    <s v="Not Returned"/>
    <x v="15"/>
    <x v="0"/>
  </r>
  <r>
    <n v="244"/>
    <x v="111"/>
    <x v="2"/>
    <x v="1"/>
    <x v="1"/>
    <n v="7373"/>
    <s v="Engine Oil"/>
    <s v="945fd856-e368-4b48-918b-e065bde680a6"/>
    <x v="0"/>
    <n v="2"/>
    <n v="99.49"/>
    <n v="182.72"/>
    <n v="365.44"/>
    <n v="166.46"/>
    <n v="59.85"/>
    <x v="0"/>
    <s v="Returned"/>
    <x v="2"/>
    <x v="0"/>
  </r>
  <r>
    <n v="245"/>
    <x v="86"/>
    <x v="3"/>
    <x v="10"/>
    <x v="5"/>
    <n v="3672"/>
    <s v="Smartphone"/>
    <s v="6b8539c4-8972-42da-afe1-d40c2e9d4fa8"/>
    <x v="2"/>
    <n v="15"/>
    <n v="289.51"/>
    <n v="504.23"/>
    <n v="7563.45"/>
    <n v="3220.8"/>
    <n v="753.63"/>
    <x v="4"/>
    <s v="Returned"/>
    <x v="1"/>
    <x v="1"/>
  </r>
  <r>
    <n v="246"/>
    <x v="160"/>
    <x v="2"/>
    <x v="4"/>
    <x v="2"/>
    <n v="9003"/>
    <s v="Earrings"/>
    <s v="9306f702-f17e-4828-bb57-c1915f8b6817"/>
    <x v="5"/>
    <n v="5"/>
    <n v="197.04"/>
    <n v="292"/>
    <n v="1460"/>
    <n v="474.8"/>
    <n v="235.48"/>
    <x v="3"/>
    <s v="Not Returned"/>
    <x v="6"/>
    <x v="1"/>
  </r>
  <r>
    <n v="247"/>
    <x v="96"/>
    <x v="0"/>
    <x v="0"/>
    <x v="11"/>
    <n v="8979"/>
    <s v="VR Headset"/>
    <s v="6d0cbf0e-4b58-4bc9-8a16-d17c9af25f74"/>
    <x v="8"/>
    <n v="13"/>
    <n v="157.22"/>
    <n v="301.83999999999997"/>
    <n v="3923.92"/>
    <n v="1880.06"/>
    <n v="987.72"/>
    <x v="3"/>
    <s v="Returned"/>
    <x v="18"/>
    <x v="1"/>
  </r>
  <r>
    <n v="248"/>
    <x v="149"/>
    <x v="4"/>
    <x v="4"/>
    <x v="25"/>
    <n v="7168"/>
    <s v="Steering Wheel Cover"/>
    <s v="eb5b0a16-e88e-4c78-bc45-e66346525be4"/>
    <x v="0"/>
    <n v="9"/>
    <n v="271.24"/>
    <n v="534.72"/>
    <n v="4812.4799999999996"/>
    <n v="2371.3200000000002"/>
    <n v="909.96"/>
    <x v="3"/>
    <s v="Returned"/>
    <x v="16"/>
    <x v="0"/>
  </r>
  <r>
    <n v="249"/>
    <x v="9"/>
    <x v="0"/>
    <x v="0"/>
    <x v="2"/>
    <n v="6633"/>
    <s v="Toy Car"/>
    <s v="9417945f-5966-4e9f-87c6-28898b7cf99d"/>
    <x v="11"/>
    <n v="10"/>
    <n v="203.93"/>
    <n v="394.19"/>
    <n v="3941.9"/>
    <n v="1902.6"/>
    <n v="1007.31"/>
    <x v="3"/>
    <s v="Not Returned"/>
    <x v="8"/>
    <x v="0"/>
  </r>
  <r>
    <n v="250"/>
    <x v="18"/>
    <x v="1"/>
    <x v="2"/>
    <x v="11"/>
    <n v="2739"/>
    <s v="Air Conditioner"/>
    <s v="7aeb3e08-9274-4300-84f0-9b672144bd7a"/>
    <x v="10"/>
    <n v="5"/>
    <n v="187.39"/>
    <n v="307.7"/>
    <n v="1538.5"/>
    <n v="601.54999999999995"/>
    <n v="371.96"/>
    <x v="3"/>
    <s v="Returned"/>
    <x v="5"/>
    <x v="0"/>
  </r>
  <r>
    <n v="251"/>
    <x v="182"/>
    <x v="0"/>
    <x v="4"/>
    <x v="26"/>
    <n v="1764"/>
    <s v="Guitar"/>
    <s v="10c24465-bfb1-4337-bd85-c4f847a82029"/>
    <x v="7"/>
    <n v="3"/>
    <n v="258.47000000000003"/>
    <n v="368.75"/>
    <n v="1106.25"/>
    <n v="330.84"/>
    <n v="168.61"/>
    <x v="0"/>
    <s v="Returned"/>
    <x v="19"/>
    <x v="1"/>
  </r>
  <r>
    <n v="252"/>
    <x v="49"/>
    <x v="0"/>
    <x v="6"/>
    <x v="18"/>
    <n v="7726"/>
    <s v="Lawn Mower"/>
    <s v="457ce374-7600-4549-866f-09d00e323043"/>
    <x v="3"/>
    <n v="9"/>
    <n v="459.68"/>
    <n v="724.55"/>
    <n v="6520.95"/>
    <n v="2383.83"/>
    <n v="181.38"/>
    <x v="1"/>
    <s v="Returned"/>
    <x v="16"/>
    <x v="0"/>
  </r>
  <r>
    <n v="253"/>
    <x v="129"/>
    <x v="3"/>
    <x v="4"/>
    <x v="4"/>
    <n v="8026"/>
    <s v="Blender"/>
    <s v="6533dee2-bcce-4ba5-8b37-cead193168ef"/>
    <x v="10"/>
    <n v="10"/>
    <n v="51.26"/>
    <n v="100.12"/>
    <n v="1001.2"/>
    <n v="488.6"/>
    <n v="203.2"/>
    <x v="1"/>
    <s v="Returned"/>
    <x v="6"/>
    <x v="0"/>
  </r>
  <r>
    <n v="254"/>
    <x v="84"/>
    <x v="0"/>
    <x v="3"/>
    <x v="8"/>
    <n v="6480"/>
    <s v="Frying Pan"/>
    <s v="570627d1-8519-4d06-9efb-a7925ec9e368"/>
    <x v="16"/>
    <n v="9"/>
    <n v="253.49"/>
    <n v="361.52"/>
    <n v="3253.68"/>
    <n v="972.27"/>
    <n v="160.66999999999999"/>
    <x v="4"/>
    <s v="Not Returned"/>
    <x v="14"/>
    <x v="0"/>
  </r>
  <r>
    <n v="255"/>
    <x v="175"/>
    <x v="3"/>
    <x v="7"/>
    <x v="18"/>
    <n v="8050"/>
    <s v="Sofa"/>
    <s v="4abd1322-62dc-44ff-b1c0-746f9649a585"/>
    <x v="12"/>
    <n v="2"/>
    <n v="488.61"/>
    <n v="848.66"/>
    <n v="1697.32"/>
    <n v="720.1"/>
    <n v="453.34"/>
    <x v="2"/>
    <s v="Returned"/>
    <x v="7"/>
    <x v="0"/>
  </r>
  <r>
    <n v="256"/>
    <x v="171"/>
    <x v="1"/>
    <x v="2"/>
    <x v="23"/>
    <n v="7199"/>
    <s v="Pain Relief Cream"/>
    <s v="6d018f18-6663-45fa-84d5-7395a730b63e"/>
    <x v="13"/>
    <n v="5"/>
    <n v="485.83"/>
    <n v="947"/>
    <n v="4735"/>
    <n v="2305.85"/>
    <n v="1399.44"/>
    <x v="3"/>
    <s v="Returned"/>
    <x v="18"/>
    <x v="0"/>
  </r>
  <r>
    <n v="257"/>
    <x v="9"/>
    <x v="0"/>
    <x v="0"/>
    <x v="18"/>
    <n v="3087"/>
    <s v="Magazine"/>
    <s v="20dbd8f5-ca82-4f0e-975d-167e3dc8c45a"/>
    <x v="14"/>
    <n v="19"/>
    <n v="398.44"/>
    <n v="539.86"/>
    <n v="10257.34"/>
    <n v="2686.98"/>
    <n v="2411.23"/>
    <x v="0"/>
    <s v="Not Returned"/>
    <x v="3"/>
    <x v="1"/>
  </r>
  <r>
    <n v="258"/>
    <x v="148"/>
    <x v="0"/>
    <x v="9"/>
    <x v="8"/>
    <n v="8218"/>
    <s v="Thermometer"/>
    <s v="7af8d46c-d34c-4234-bce2-6e99bf430230"/>
    <x v="13"/>
    <n v="4"/>
    <n v="231.34"/>
    <n v="417.26"/>
    <n v="1669.04"/>
    <n v="743.68"/>
    <n v="368.3"/>
    <x v="1"/>
    <s v="Not Returned"/>
    <x v="15"/>
    <x v="1"/>
  </r>
  <r>
    <n v="259"/>
    <x v="97"/>
    <x v="0"/>
    <x v="4"/>
    <x v="6"/>
    <n v="8577"/>
    <s v="Brooch"/>
    <s v="c123fe3b-740f-4cf3-9db3-36722ef19c97"/>
    <x v="5"/>
    <n v="7"/>
    <n v="192.8"/>
    <n v="361.66"/>
    <n v="2531.62"/>
    <n v="1182.02"/>
    <n v="263.51"/>
    <x v="2"/>
    <s v="Not Returned"/>
    <x v="9"/>
    <x v="0"/>
  </r>
  <r>
    <n v="260"/>
    <x v="139"/>
    <x v="3"/>
    <x v="7"/>
    <x v="17"/>
    <n v="8206"/>
    <s v="Bread"/>
    <s v="63135595-0e89-4620-a338-e5df29564805"/>
    <x v="6"/>
    <n v="14"/>
    <n v="43.84"/>
    <n v="54.13"/>
    <n v="757.82"/>
    <n v="144.06"/>
    <n v="206.43"/>
    <x v="3"/>
    <s v="Returned"/>
    <x v="16"/>
    <x v="0"/>
  </r>
  <r>
    <n v="261"/>
    <x v="182"/>
    <x v="0"/>
    <x v="4"/>
    <x v="26"/>
    <n v="1764"/>
    <s v="Guitar"/>
    <s v="10c24465-bfb1-4337-bd85-c4f847a82029"/>
    <x v="7"/>
    <n v="3"/>
    <n v="258.47000000000003"/>
    <n v="368.75"/>
    <n v="1106.25"/>
    <n v="330.84"/>
    <n v="168.61"/>
    <x v="0"/>
    <s v="Returned"/>
    <x v="17"/>
    <x v="1"/>
  </r>
  <r>
    <n v="262"/>
    <x v="59"/>
    <x v="3"/>
    <x v="5"/>
    <x v="23"/>
    <n v="7751"/>
    <s v="Dictionary"/>
    <s v="2de31356-f9e5-4e5d-adcd-98118582a6aa"/>
    <x v="14"/>
    <n v="5"/>
    <n v="108.88"/>
    <n v="166.66"/>
    <n v="833.3"/>
    <n v="288.89999999999998"/>
    <n v="13.98"/>
    <x v="3"/>
    <s v="Returned"/>
    <x v="19"/>
    <x v="1"/>
  </r>
  <r>
    <n v="263"/>
    <x v="125"/>
    <x v="1"/>
    <x v="8"/>
    <x v="5"/>
    <n v="9899"/>
    <s v="Stuffed Animal"/>
    <s v="27716116-bc8a-483e-95be-77052f0fbf27"/>
    <x v="11"/>
    <n v="2"/>
    <n v="16.079999999999998"/>
    <n v="29.79"/>
    <n v="59.58"/>
    <n v="27.42"/>
    <n v="9.2899999999999991"/>
    <x v="3"/>
    <s v="Returned"/>
    <x v="6"/>
    <x v="1"/>
  </r>
  <r>
    <n v="264"/>
    <x v="180"/>
    <x v="1"/>
    <x v="10"/>
    <x v="8"/>
    <n v="8757"/>
    <s v="Conditioner"/>
    <s v="66e74fd9-5a13-4523-84dd-d6adc35c230b"/>
    <x v="9"/>
    <n v="14"/>
    <n v="195.04"/>
    <n v="238.53"/>
    <n v="3339.42"/>
    <n v="608.86"/>
    <n v="179.41"/>
    <x v="2"/>
    <s v="Not Returned"/>
    <x v="2"/>
    <x v="0"/>
  </r>
  <r>
    <n v="265"/>
    <x v="125"/>
    <x v="1"/>
    <x v="8"/>
    <x v="5"/>
    <n v="9899"/>
    <s v="Headphone Amp"/>
    <s v="27716116-bc8a-483e-95be-77052f0fbf27"/>
    <x v="7"/>
    <n v="2"/>
    <n v="16.079999999999998"/>
    <n v="29.79"/>
    <n v="59.58"/>
    <n v="27.42"/>
    <n v="9.2899999999999991"/>
    <x v="3"/>
    <s v="Returned"/>
    <x v="1"/>
    <x v="1"/>
  </r>
  <r>
    <n v="266"/>
    <x v="119"/>
    <x v="2"/>
    <x v="0"/>
    <x v="12"/>
    <n v="4869"/>
    <s v="Tennis Racket"/>
    <s v="d4cad7a8-699d-44b0-ad7b-3874217953a0"/>
    <x v="15"/>
    <n v="6"/>
    <n v="469.82"/>
    <n v="577.80999999999995"/>
    <n v="3466.86"/>
    <n v="647.94000000000005"/>
    <n v="792.49"/>
    <x v="4"/>
    <s v="Not Returned"/>
    <x v="1"/>
    <x v="1"/>
  </r>
  <r>
    <n v="267"/>
    <x v="182"/>
    <x v="0"/>
    <x v="4"/>
    <x v="26"/>
    <n v="1764"/>
    <s v="Blood Pressure Monitor"/>
    <s v="10c24465-bfb1-4337-bd85-c4f847a82029"/>
    <x v="13"/>
    <n v="3"/>
    <n v="258.47000000000003"/>
    <n v="368.75"/>
    <n v="1106.25"/>
    <n v="330.84"/>
    <n v="168.61"/>
    <x v="0"/>
    <s v="Returned"/>
    <x v="3"/>
    <x v="1"/>
  </r>
  <r>
    <n v="268"/>
    <x v="129"/>
    <x v="3"/>
    <x v="4"/>
    <x v="4"/>
    <n v="8026"/>
    <s v="Mascara"/>
    <s v="6533dee2-bcce-4ba5-8b37-cead193168ef"/>
    <x v="9"/>
    <n v="10"/>
    <n v="51.26"/>
    <n v="100.12"/>
    <n v="1001.2"/>
    <n v="488.6"/>
    <n v="203.2"/>
    <x v="1"/>
    <s v="Returned"/>
    <x v="0"/>
    <x v="0"/>
  </r>
  <r>
    <n v="269"/>
    <x v="123"/>
    <x v="1"/>
    <x v="6"/>
    <x v="11"/>
    <n v="2954"/>
    <s v="Washing Machine"/>
    <s v="b1580c84-fe27-446a-adc2-e2f7c6da4f8b"/>
    <x v="10"/>
    <n v="7"/>
    <n v="225.41"/>
    <n v="339.22"/>
    <n v="2374.54"/>
    <n v="796.67"/>
    <n v="87.22"/>
    <x v="4"/>
    <s v="Not Returned"/>
    <x v="2"/>
    <x v="0"/>
  </r>
  <r>
    <n v="270"/>
    <x v="8"/>
    <x v="0"/>
    <x v="2"/>
    <x v="6"/>
    <n v="7018"/>
    <s v="Lawn Mower"/>
    <s v="d85a0f86-3526-4ee8-b085-92e9452266ac"/>
    <x v="3"/>
    <n v="16"/>
    <n v="270.06"/>
    <n v="482.08"/>
    <n v="7713.28"/>
    <n v="3392.32"/>
    <n v="1787.09"/>
    <x v="4"/>
    <s v="Not Returned"/>
    <x v="14"/>
    <x v="1"/>
  </r>
  <r>
    <n v="271"/>
    <x v="167"/>
    <x v="2"/>
    <x v="2"/>
    <x v="15"/>
    <n v="4677"/>
    <s v="Leash"/>
    <s v="6f2d8692-1fbd-4872-b30b-24564164d025"/>
    <x v="4"/>
    <n v="10"/>
    <n v="277.31"/>
    <n v="374.06"/>
    <n v="3740.6"/>
    <n v="967.5"/>
    <n v="427.55"/>
    <x v="1"/>
    <s v="Not Returned"/>
    <x v="12"/>
    <x v="1"/>
  </r>
  <r>
    <n v="272"/>
    <x v="23"/>
    <x v="4"/>
    <x v="3"/>
    <x v="2"/>
    <n v="1860"/>
    <s v="Drone"/>
    <s v="2d0c6002-cb7f-4628-8a73-0928992b7005"/>
    <x v="8"/>
    <n v="6"/>
    <n v="64.760000000000005"/>
    <n v="99.39"/>
    <n v="596.34"/>
    <n v="207.78"/>
    <n v="144.91"/>
    <x v="2"/>
    <s v="Returned"/>
    <x v="3"/>
    <x v="1"/>
  </r>
  <r>
    <n v="273"/>
    <x v="152"/>
    <x v="2"/>
    <x v="4"/>
    <x v="19"/>
    <n v="3982"/>
    <s v="Pet Shampoo"/>
    <s v="c657fc60-9f28-429d-b878-d7e504cf0336"/>
    <x v="4"/>
    <n v="3"/>
    <n v="342.19"/>
    <n v="489.74"/>
    <n v="1469.22"/>
    <n v="442.65"/>
    <n v="81.709999999999994"/>
    <x v="3"/>
    <s v="Not Returned"/>
    <x v="1"/>
    <x v="1"/>
  </r>
  <r>
    <n v="274"/>
    <x v="185"/>
    <x v="3"/>
    <x v="9"/>
    <x v="14"/>
    <n v="7955"/>
    <s v="Blood Pressure Monitor"/>
    <s v="818a61e4-af6d-40a7-84ce-e89aac7da700"/>
    <x v="13"/>
    <n v="14"/>
    <n v="259.73"/>
    <n v="387.15"/>
    <n v="5420.1"/>
    <n v="1783.88"/>
    <n v="413.81"/>
    <x v="0"/>
    <s v="Not Returned"/>
    <x v="6"/>
    <x v="1"/>
  </r>
  <r>
    <n v="275"/>
    <x v="39"/>
    <x v="2"/>
    <x v="5"/>
    <x v="16"/>
    <n v="9531"/>
    <s v="Steering Wheel Cover"/>
    <s v="93982d61-2c38-46e3-9470-5f692e31962a"/>
    <x v="0"/>
    <n v="9"/>
    <n v="221.71"/>
    <n v="273.70999999999998"/>
    <n v="2463.39"/>
    <n v="468"/>
    <n v="520.36"/>
    <x v="0"/>
    <s v="Not Returned"/>
    <x v="9"/>
    <x v="1"/>
  </r>
  <r>
    <n v="276"/>
    <x v="152"/>
    <x v="2"/>
    <x v="4"/>
    <x v="19"/>
    <n v="3982"/>
    <s v="Toy Train"/>
    <s v="c657fc60-9f28-429d-b878-d7e504cf0336"/>
    <x v="11"/>
    <n v="3"/>
    <n v="342.19"/>
    <n v="489.74"/>
    <n v="1469.22"/>
    <n v="442.65"/>
    <n v="81.709999999999994"/>
    <x v="3"/>
    <s v="Not Returned"/>
    <x v="6"/>
    <x v="1"/>
  </r>
  <r>
    <n v="277"/>
    <x v="166"/>
    <x v="2"/>
    <x v="2"/>
    <x v="12"/>
    <n v="7133"/>
    <s v="Blood Pressure Monitor"/>
    <s v="0f1d90c9-ea17-4abb-8933-cebd8c0d7599"/>
    <x v="13"/>
    <n v="8"/>
    <n v="192.07"/>
    <n v="304.02"/>
    <n v="2432.16"/>
    <n v="895.6"/>
    <n v="371.76"/>
    <x v="3"/>
    <s v="Not Returned"/>
    <x v="9"/>
    <x v="0"/>
  </r>
  <r>
    <n v="278"/>
    <x v="71"/>
    <x v="3"/>
    <x v="3"/>
    <x v="10"/>
    <n v="2287"/>
    <s v="Garden Chair"/>
    <s v="b14cc398-3694-460d-bc70-3dec0831f522"/>
    <x v="3"/>
    <n v="9"/>
    <n v="485.73"/>
    <n v="891.17"/>
    <n v="8020.53"/>
    <n v="3648.96"/>
    <n v="1927.91"/>
    <x v="3"/>
    <s v="Not Returned"/>
    <x v="1"/>
    <x v="0"/>
  </r>
  <r>
    <n v="279"/>
    <x v="136"/>
    <x v="3"/>
    <x v="4"/>
    <x v="4"/>
    <n v="2553"/>
    <s v="Lego Set"/>
    <s v="257677de-49f7-4bd3-88e8-b3bb6fc4c19c"/>
    <x v="11"/>
    <n v="18"/>
    <n v="126.19"/>
    <n v="184.95"/>
    <n v="3329.1"/>
    <n v="1057.68"/>
    <n v="796.57"/>
    <x v="2"/>
    <s v="Not Returned"/>
    <x v="2"/>
    <x v="1"/>
  </r>
  <r>
    <n v="280"/>
    <x v="91"/>
    <x v="1"/>
    <x v="11"/>
    <x v="24"/>
    <n v="2733"/>
    <s v="Armchair"/>
    <s v="e1884b9f-04b0-4d39-8356-2f1689b3e8eb"/>
    <x v="12"/>
    <n v="3"/>
    <n v="394.66"/>
    <n v="517.16"/>
    <n v="1551.48"/>
    <n v="367.5"/>
    <n v="449.22"/>
    <x v="4"/>
    <s v="Returned"/>
    <x v="4"/>
    <x v="0"/>
  </r>
  <r>
    <n v="281"/>
    <x v="30"/>
    <x v="0"/>
    <x v="8"/>
    <x v="16"/>
    <n v="9120"/>
    <s v="Knife Set"/>
    <s v="75513b93-4df4-4833-93ef-bb4f403f98d7"/>
    <x v="16"/>
    <n v="2"/>
    <n v="167.03"/>
    <n v="261.08"/>
    <n v="522.16"/>
    <n v="188.1"/>
    <n v="4.29"/>
    <x v="2"/>
    <s v="Not Returned"/>
    <x v="9"/>
    <x v="0"/>
  </r>
  <r>
    <n v="282"/>
    <x v="37"/>
    <x v="1"/>
    <x v="1"/>
    <x v="7"/>
    <n v="8193"/>
    <s v="Conditioner"/>
    <s v="74b01439-1013-486d-b246-5db81f6d6e2f"/>
    <x v="9"/>
    <n v="11"/>
    <n v="220.11"/>
    <n v="367.52"/>
    <n v="4042.72"/>
    <n v="1621.51"/>
    <n v="1086.31"/>
    <x v="3"/>
    <s v="Returned"/>
    <x v="0"/>
    <x v="1"/>
  </r>
  <r>
    <n v="283"/>
    <x v="94"/>
    <x v="0"/>
    <x v="10"/>
    <x v="28"/>
    <n v="4220"/>
    <s v="Drum Set"/>
    <s v="39253a60-8c0f-43b4-b6c7-f83139e92e11"/>
    <x v="7"/>
    <n v="20"/>
    <n v="206.17"/>
    <n v="361.27"/>
    <n v="7225.4"/>
    <n v="3102"/>
    <n v="2018.65"/>
    <x v="3"/>
    <s v="Not Returned"/>
    <x v="17"/>
    <x v="0"/>
  </r>
  <r>
    <n v="284"/>
    <x v="39"/>
    <x v="2"/>
    <x v="5"/>
    <x v="16"/>
    <n v="9531"/>
    <s v="DJ Mixer"/>
    <s v="93982d61-2c38-46e3-9470-5f692e31962a"/>
    <x v="7"/>
    <n v="9"/>
    <n v="221.71"/>
    <n v="273.70999999999998"/>
    <n v="2463.39"/>
    <n v="468"/>
    <n v="520.36"/>
    <x v="0"/>
    <s v="Not Returned"/>
    <x v="11"/>
    <x v="1"/>
  </r>
  <r>
    <n v="285"/>
    <x v="91"/>
    <x v="1"/>
    <x v="11"/>
    <x v="24"/>
    <n v="2733"/>
    <s v="Pet Carrier"/>
    <s v="e1884b9f-04b0-4d39-8356-2f1689b3e8eb"/>
    <x v="4"/>
    <n v="3"/>
    <n v="394.66"/>
    <n v="517.16"/>
    <n v="1551.48"/>
    <n v="367.5"/>
    <n v="449.22"/>
    <x v="4"/>
    <s v="Returned"/>
    <x v="16"/>
    <x v="0"/>
  </r>
  <r>
    <n v="286"/>
    <x v="43"/>
    <x v="4"/>
    <x v="4"/>
    <x v="4"/>
    <n v="8534"/>
    <s v="Watering Can"/>
    <s v="57c891c2-b25f-4d5e-a488-458f0489ceb0"/>
    <x v="3"/>
    <n v="17"/>
    <n v="341.72"/>
    <n v="494.28"/>
    <n v="8402.76"/>
    <n v="2593.52"/>
    <n v="62.25"/>
    <x v="1"/>
    <s v="Returned"/>
    <x v="9"/>
    <x v="1"/>
  </r>
  <r>
    <n v="287"/>
    <x v="94"/>
    <x v="0"/>
    <x v="10"/>
    <x v="28"/>
    <n v="4220"/>
    <s v="Tuning Fork"/>
    <s v="39253a60-8c0f-43b4-b6c7-f83139e92e11"/>
    <x v="7"/>
    <n v="20"/>
    <n v="206.17"/>
    <n v="361.27"/>
    <n v="7225.4"/>
    <n v="3102"/>
    <n v="2018.65"/>
    <x v="3"/>
    <s v="Not Returned"/>
    <x v="7"/>
    <x v="0"/>
  </r>
  <r>
    <n v="288"/>
    <x v="98"/>
    <x v="2"/>
    <x v="2"/>
    <x v="26"/>
    <n v="5763"/>
    <s v="Iron"/>
    <s v="20955429-4273-49c9-9e6d-99cb2f7b5c28"/>
    <x v="10"/>
    <n v="10"/>
    <n v="92.07"/>
    <n v="183.16"/>
    <n v="1831.6"/>
    <n v="910.9"/>
    <n v="165.33"/>
    <x v="3"/>
    <s v="Not Returned"/>
    <x v="4"/>
    <x v="0"/>
  </r>
  <r>
    <n v="289"/>
    <x v="77"/>
    <x v="2"/>
    <x v="7"/>
    <x v="12"/>
    <n v="4436"/>
    <s v="Conditioner"/>
    <s v="fe1b08ca-8c00-4e94-a27d-fb243a8d9b6c"/>
    <x v="9"/>
    <n v="7"/>
    <n v="186.68"/>
    <n v="265.64"/>
    <n v="1859.48"/>
    <n v="552.72"/>
    <n v="500.63"/>
    <x v="4"/>
    <s v="Returned"/>
    <x v="1"/>
    <x v="1"/>
  </r>
  <r>
    <n v="290"/>
    <x v="45"/>
    <x v="1"/>
    <x v="7"/>
    <x v="8"/>
    <n v="1556"/>
    <s v="Cat Food"/>
    <s v="721b3386-fbd5-4607-9359-2f48fcd80bd5"/>
    <x v="4"/>
    <n v="8"/>
    <n v="106.8"/>
    <n v="169.8"/>
    <n v="1358.4"/>
    <n v="504"/>
    <n v="1.2"/>
    <x v="0"/>
    <s v="Not Returned"/>
    <x v="12"/>
    <x v="1"/>
  </r>
  <r>
    <n v="291"/>
    <x v="185"/>
    <x v="3"/>
    <x v="9"/>
    <x v="14"/>
    <n v="7955"/>
    <s v="Wiper Blades"/>
    <s v="818a61e4-af6d-40a7-84ce-e89aac7da700"/>
    <x v="0"/>
    <n v="14"/>
    <n v="259.73"/>
    <n v="387.15"/>
    <n v="5420.1"/>
    <n v="1783.88"/>
    <n v="413.81"/>
    <x v="0"/>
    <s v="Not Returned"/>
    <x v="8"/>
    <x v="1"/>
  </r>
  <r>
    <n v="292"/>
    <x v="20"/>
    <x v="1"/>
    <x v="0"/>
    <x v="13"/>
    <n v="3763"/>
    <s v="Doll"/>
    <s v="34875752-a81a-4ad6-a45b-708330003a59"/>
    <x v="11"/>
    <n v="3"/>
    <n v="53.2"/>
    <n v="97.81"/>
    <n v="293.43"/>
    <n v="133.83000000000001"/>
    <n v="56.97"/>
    <x v="0"/>
    <s v="Returned"/>
    <x v="6"/>
    <x v="0"/>
  </r>
  <r>
    <n v="293"/>
    <x v="57"/>
    <x v="3"/>
    <x v="7"/>
    <x v="4"/>
    <n v="8354"/>
    <s v="Smartphone"/>
    <s v="0f576c7e-3c0b-4ede-ab86-5863286d274f"/>
    <x v="2"/>
    <n v="14"/>
    <n v="160.16"/>
    <n v="217.52"/>
    <n v="3045.28"/>
    <n v="803.04"/>
    <n v="542.27"/>
    <x v="2"/>
    <s v="Not Returned"/>
    <x v="7"/>
    <x v="0"/>
  </r>
  <r>
    <n v="294"/>
    <x v="90"/>
    <x v="2"/>
    <x v="8"/>
    <x v="5"/>
    <n v="4614"/>
    <s v="Makeup Kit"/>
    <s v="4afac8c2-2e4c-4d6f-8f76-e4321ea23a47"/>
    <x v="9"/>
    <n v="19"/>
    <n v="368.99"/>
    <n v="605.15"/>
    <n v="11497.85"/>
    <n v="4487.04"/>
    <n v="2003.75"/>
    <x v="0"/>
    <s v="Not Returned"/>
    <x v="17"/>
    <x v="1"/>
  </r>
  <r>
    <n v="295"/>
    <x v="90"/>
    <x v="2"/>
    <x v="8"/>
    <x v="5"/>
    <n v="4614"/>
    <s v="Swimming Goggles"/>
    <s v="4afac8c2-2e4c-4d6f-8f76-e4321ea23a47"/>
    <x v="15"/>
    <n v="19"/>
    <n v="368.99"/>
    <n v="605.15"/>
    <n v="11497.85"/>
    <n v="4487.04"/>
    <n v="2003.75"/>
    <x v="0"/>
    <s v="Not Returned"/>
    <x v="17"/>
    <x v="1"/>
  </r>
  <r>
    <n v="296"/>
    <x v="9"/>
    <x v="0"/>
    <x v="0"/>
    <x v="18"/>
    <n v="3087"/>
    <s v="Jeans"/>
    <s v="20dbd8f5-ca82-4f0e-975d-167e3dc8c45a"/>
    <x v="1"/>
    <n v="19"/>
    <n v="398.44"/>
    <n v="539.86"/>
    <n v="10257.34"/>
    <n v="2686.98"/>
    <n v="2411.23"/>
    <x v="0"/>
    <s v="Not Returned"/>
    <x v="17"/>
    <x v="1"/>
  </r>
  <r>
    <n v="297"/>
    <x v="184"/>
    <x v="1"/>
    <x v="1"/>
    <x v="18"/>
    <n v="2268"/>
    <s v="Magazine"/>
    <s v="a20925e2-5338-463f-998c-b9773d8759cd"/>
    <x v="14"/>
    <n v="6"/>
    <n v="39.75"/>
    <n v="77.97"/>
    <n v="467.82"/>
    <n v="229.32"/>
    <n v="52.88"/>
    <x v="2"/>
    <s v="Returned"/>
    <x v="11"/>
    <x v="0"/>
  </r>
  <r>
    <n v="298"/>
    <x v="187"/>
    <x v="2"/>
    <x v="8"/>
    <x v="5"/>
    <n v="8872"/>
    <s v="Shampoo"/>
    <s v="47c31d55-b2ea-48f9-bdc2-a5c7f72b15b1"/>
    <x v="9"/>
    <n v="18"/>
    <n v="94.6"/>
    <n v="118.06"/>
    <n v="2125.08"/>
    <n v="422.28"/>
    <n v="411.87"/>
    <x v="0"/>
    <s v="Returned"/>
    <x v="15"/>
    <x v="1"/>
  </r>
  <r>
    <n v="299"/>
    <x v="128"/>
    <x v="1"/>
    <x v="10"/>
    <x v="20"/>
    <n v="6270"/>
    <s v="Thermometer"/>
    <s v="cd2cb15f-c6f1-4095-87a2-b558012f895d"/>
    <x v="13"/>
    <n v="16"/>
    <n v="134.51"/>
    <n v="204.35"/>
    <n v="3269.6"/>
    <n v="1117.44"/>
    <n v="932.28"/>
    <x v="0"/>
    <s v="Returned"/>
    <x v="5"/>
    <x v="0"/>
  </r>
  <r>
    <n v="300"/>
    <x v="185"/>
    <x v="3"/>
    <x v="9"/>
    <x v="14"/>
    <n v="7955"/>
    <s v="Blood Pressure Monitor"/>
    <s v="818a61e4-af6d-40a7-84ce-e89aac7da700"/>
    <x v="13"/>
    <n v="14"/>
    <n v="259.73"/>
    <n v="387.15"/>
    <n v="5420.1"/>
    <n v="1783.88"/>
    <n v="413.81"/>
    <x v="0"/>
    <s v="Not Returned"/>
    <x v="16"/>
    <x v="1"/>
  </r>
  <r>
    <n v="301"/>
    <x v="149"/>
    <x v="4"/>
    <x v="4"/>
    <x v="25"/>
    <n v="7168"/>
    <s v="Building Blocks"/>
    <s v="eb5b0a16-e88e-4c78-bc45-e66346525be4"/>
    <x v="11"/>
    <n v="9"/>
    <n v="271.24"/>
    <n v="534.72"/>
    <n v="4812.4799999999996"/>
    <n v="2371.3200000000002"/>
    <n v="909.96"/>
    <x v="3"/>
    <s v="Returned"/>
    <x v="15"/>
    <x v="0"/>
  </r>
  <r>
    <n v="302"/>
    <x v="189"/>
    <x v="2"/>
    <x v="10"/>
    <x v="12"/>
    <n v="5881"/>
    <s v="Smart Light"/>
    <s v="1db3f651-f466-4506-b762-999318fdc56e"/>
    <x v="8"/>
    <n v="19"/>
    <n v="405.13"/>
    <n v="627.70000000000005"/>
    <n v="11926.3"/>
    <n v="4228.83"/>
    <n v="2722.01"/>
    <x v="3"/>
    <s v="Returned"/>
    <x v="15"/>
    <x v="0"/>
  </r>
  <r>
    <n v="303"/>
    <x v="153"/>
    <x v="1"/>
    <x v="1"/>
    <x v="21"/>
    <n v="9233"/>
    <s v="Novel"/>
    <s v="fa2a2e4c-3514-4b1b-8613-afa2afe5f692"/>
    <x v="14"/>
    <n v="4"/>
    <n v="224.35"/>
    <n v="425.98"/>
    <n v="1703.92"/>
    <n v="806.52"/>
    <n v="121.38"/>
    <x v="2"/>
    <s v="Not Returned"/>
    <x v="8"/>
    <x v="0"/>
  </r>
  <r>
    <n v="304"/>
    <x v="52"/>
    <x v="2"/>
    <x v="3"/>
    <x v="5"/>
    <n v="7909"/>
    <s v="Coffee Maker"/>
    <s v="70d1c4a4-d97b-4563-ad40-4504d1d28b65"/>
    <x v="10"/>
    <n v="16"/>
    <n v="53.86"/>
    <n v="81.14"/>
    <n v="1298.24"/>
    <n v="436.48"/>
    <n v="158.91"/>
    <x v="2"/>
    <s v="Returned"/>
    <x v="15"/>
    <x v="0"/>
  </r>
  <r>
    <n v="305"/>
    <x v="156"/>
    <x v="1"/>
    <x v="1"/>
    <x v="1"/>
    <n v="1965"/>
    <s v="Desk"/>
    <s v="cd5aa6ac-c9ed-4510-911f-9b406c7aefb8"/>
    <x v="12"/>
    <n v="10"/>
    <n v="369.08"/>
    <n v="522.25"/>
    <n v="5222.5"/>
    <n v="1531.7"/>
    <n v="810.3"/>
    <x v="2"/>
    <s v="Returned"/>
    <x v="2"/>
    <x v="1"/>
  </r>
  <r>
    <n v="306"/>
    <x v="97"/>
    <x v="0"/>
    <x v="4"/>
    <x v="6"/>
    <n v="8577"/>
    <s v="Pet Toys"/>
    <s v="c123fe3b-740f-4cf3-9db3-36722ef19c97"/>
    <x v="4"/>
    <n v="7"/>
    <n v="192.8"/>
    <n v="361.66"/>
    <n v="2531.62"/>
    <n v="1182.02"/>
    <n v="263.51"/>
    <x v="2"/>
    <s v="Not Returned"/>
    <x v="14"/>
    <x v="0"/>
  </r>
  <r>
    <n v="307"/>
    <x v="128"/>
    <x v="1"/>
    <x v="10"/>
    <x v="20"/>
    <n v="6270"/>
    <s v="Power Bank"/>
    <s v="cd2cb15f-c6f1-4095-87a2-b558012f895d"/>
    <x v="8"/>
    <n v="16"/>
    <n v="134.51"/>
    <n v="204.35"/>
    <n v="3269.6"/>
    <n v="1117.44"/>
    <n v="932.28"/>
    <x v="0"/>
    <s v="Returned"/>
    <x v="2"/>
    <x v="0"/>
  </r>
  <r>
    <n v="308"/>
    <x v="155"/>
    <x v="1"/>
    <x v="0"/>
    <x v="8"/>
    <n v="9842"/>
    <s v="Rice"/>
    <s v="cd85ff45-b89c-4858-a4c0-787a1d94002d"/>
    <x v="6"/>
    <n v="12"/>
    <n v="265.81"/>
    <n v="359.24"/>
    <n v="4310.88"/>
    <n v="1121.1600000000001"/>
    <n v="177.92"/>
    <x v="0"/>
    <s v="Returned"/>
    <x v="10"/>
    <x v="0"/>
  </r>
  <r>
    <n v="309"/>
    <x v="43"/>
    <x v="4"/>
    <x v="4"/>
    <x v="4"/>
    <n v="8534"/>
    <s v="Pet Shampoo"/>
    <s v="57c891c2-b25f-4d5e-a488-458f0489ceb0"/>
    <x v="4"/>
    <n v="17"/>
    <n v="341.72"/>
    <n v="494.28"/>
    <n v="8402.76"/>
    <n v="2593.52"/>
    <n v="62.25"/>
    <x v="1"/>
    <s v="Returned"/>
    <x v="15"/>
    <x v="1"/>
  </r>
  <r>
    <n v="310"/>
    <x v="185"/>
    <x v="3"/>
    <x v="9"/>
    <x v="14"/>
    <n v="7955"/>
    <s v="Cufflinks"/>
    <s v="818a61e4-af6d-40a7-84ce-e89aac7da700"/>
    <x v="5"/>
    <n v="14"/>
    <n v="259.73"/>
    <n v="387.15"/>
    <n v="5420.1"/>
    <n v="1783.88"/>
    <n v="413.81"/>
    <x v="0"/>
    <s v="Not Returned"/>
    <x v="4"/>
    <x v="1"/>
  </r>
  <r>
    <n v="311"/>
    <x v="77"/>
    <x v="2"/>
    <x v="7"/>
    <x v="12"/>
    <n v="4436"/>
    <s v="Novel"/>
    <s v="fe1b08ca-8c00-4e94-a27d-fb243a8d9b6c"/>
    <x v="14"/>
    <n v="7"/>
    <n v="186.68"/>
    <n v="265.64"/>
    <n v="1859.48"/>
    <n v="552.72"/>
    <n v="500.63"/>
    <x v="4"/>
    <s v="Returned"/>
    <x v="12"/>
    <x v="1"/>
  </r>
  <r>
    <n v="312"/>
    <x v="111"/>
    <x v="2"/>
    <x v="1"/>
    <x v="1"/>
    <n v="7373"/>
    <s v="Gardening Tools"/>
    <s v="945fd856-e368-4b48-918b-e065bde680a6"/>
    <x v="3"/>
    <n v="2"/>
    <n v="99.49"/>
    <n v="182.72"/>
    <n v="365.44"/>
    <n v="166.46"/>
    <n v="59.85"/>
    <x v="0"/>
    <s v="Returned"/>
    <x v="10"/>
    <x v="0"/>
  </r>
  <r>
    <n v="313"/>
    <x v="149"/>
    <x v="4"/>
    <x v="4"/>
    <x v="25"/>
    <n v="7168"/>
    <s v="Protein Powder"/>
    <s v="eb5b0a16-e88e-4c78-bc45-e66346525be4"/>
    <x v="13"/>
    <n v="9"/>
    <n v="271.24"/>
    <n v="534.72"/>
    <n v="4812.4799999999996"/>
    <n v="2371.3200000000002"/>
    <n v="909.96"/>
    <x v="3"/>
    <s v="Returned"/>
    <x v="13"/>
    <x v="0"/>
  </r>
  <r>
    <n v="314"/>
    <x v="171"/>
    <x v="1"/>
    <x v="2"/>
    <x v="23"/>
    <n v="7199"/>
    <s v="Dumbbells"/>
    <s v="6d018f18-6663-45fa-84d5-7395a730b63e"/>
    <x v="15"/>
    <n v="5"/>
    <n v="485.83"/>
    <n v="947"/>
    <n v="4735"/>
    <n v="2305.85"/>
    <n v="1399.44"/>
    <x v="3"/>
    <s v="Returned"/>
    <x v="16"/>
    <x v="0"/>
  </r>
  <r>
    <n v="315"/>
    <x v="139"/>
    <x v="3"/>
    <x v="7"/>
    <x v="17"/>
    <n v="8206"/>
    <s v="Conditioner"/>
    <s v="63135595-0e89-4620-a338-e5df29564805"/>
    <x v="9"/>
    <n v="14"/>
    <n v="43.84"/>
    <n v="54.13"/>
    <n v="757.82"/>
    <n v="144.06"/>
    <n v="206.43"/>
    <x v="3"/>
    <s v="Returned"/>
    <x v="15"/>
    <x v="0"/>
  </r>
  <r>
    <n v="316"/>
    <x v="56"/>
    <x v="2"/>
    <x v="10"/>
    <x v="18"/>
    <n v="2299"/>
    <s v="Action Figure"/>
    <s v="c129f1a4-2e2a-4158-9955-d0306081a3b7"/>
    <x v="11"/>
    <n v="14"/>
    <n v="106.36"/>
    <n v="200.67"/>
    <n v="2809.38"/>
    <n v="1320.34"/>
    <n v="272.32"/>
    <x v="2"/>
    <s v="Not Returned"/>
    <x v="5"/>
    <x v="0"/>
  </r>
  <r>
    <n v="317"/>
    <x v="180"/>
    <x v="1"/>
    <x v="10"/>
    <x v="8"/>
    <n v="8757"/>
    <s v="Hand Sanitizer"/>
    <s v="66e74fd9-5a13-4523-84dd-d6adc35c230b"/>
    <x v="13"/>
    <n v="14"/>
    <n v="195.04"/>
    <n v="238.53"/>
    <n v="3339.42"/>
    <n v="608.86"/>
    <n v="179.41"/>
    <x v="2"/>
    <s v="Not Returned"/>
    <x v="6"/>
    <x v="0"/>
  </r>
  <r>
    <n v="318"/>
    <x v="187"/>
    <x v="2"/>
    <x v="8"/>
    <x v="5"/>
    <n v="8872"/>
    <s v="Ring"/>
    <s v="47c31d55-b2ea-48f9-bdc2-a5c7f72b15b1"/>
    <x v="5"/>
    <n v="18"/>
    <n v="94.6"/>
    <n v="118.06"/>
    <n v="2125.08"/>
    <n v="422.28"/>
    <n v="411.87"/>
    <x v="0"/>
    <s v="Returned"/>
    <x v="5"/>
    <x v="1"/>
  </r>
  <r>
    <n v="319"/>
    <x v="9"/>
    <x v="0"/>
    <x v="0"/>
    <x v="2"/>
    <n v="6633"/>
    <s v="Bread"/>
    <s v="9417945f-5966-4e9f-87c6-28898b7cf99d"/>
    <x v="6"/>
    <n v="10"/>
    <n v="203.93"/>
    <n v="394.19"/>
    <n v="3941.9"/>
    <n v="1902.6"/>
    <n v="1007.31"/>
    <x v="3"/>
    <s v="Not Returned"/>
    <x v="14"/>
    <x v="0"/>
  </r>
  <r>
    <n v="320"/>
    <x v="158"/>
    <x v="4"/>
    <x v="6"/>
    <x v="21"/>
    <n v="7556"/>
    <s v="SSD"/>
    <s v="ef5ef37b-f4a3-4880-8d77-9f60ea887962"/>
    <x v="8"/>
    <n v="11"/>
    <n v="37.04"/>
    <n v="70.040000000000006"/>
    <n v="770.44"/>
    <n v="363"/>
    <n v="104.59"/>
    <x v="2"/>
    <s v="Not Returned"/>
    <x v="19"/>
    <x v="1"/>
  </r>
  <r>
    <n v="321"/>
    <x v="141"/>
    <x v="3"/>
    <x v="1"/>
    <x v="26"/>
    <n v="2043"/>
    <s v="Foundation"/>
    <s v="c233186d-d52b-4613-b059-cb4b4805fca4"/>
    <x v="9"/>
    <n v="1"/>
    <n v="431.41"/>
    <n v="803.63"/>
    <n v="803.63"/>
    <n v="372.22"/>
    <n v="154.66999999999999"/>
    <x v="3"/>
    <s v="Returned"/>
    <x v="16"/>
    <x v="1"/>
  </r>
  <r>
    <n v="322"/>
    <x v="39"/>
    <x v="2"/>
    <x v="5"/>
    <x v="16"/>
    <n v="9531"/>
    <s v="Cheese"/>
    <s v="93982d61-2c38-46e3-9470-5f692e31962a"/>
    <x v="6"/>
    <n v="9"/>
    <n v="221.71"/>
    <n v="273.70999999999998"/>
    <n v="2463.39"/>
    <n v="468"/>
    <n v="520.36"/>
    <x v="0"/>
    <s v="Not Returned"/>
    <x v="2"/>
    <x v="1"/>
  </r>
  <r>
    <n v="323"/>
    <x v="91"/>
    <x v="1"/>
    <x v="11"/>
    <x v="2"/>
    <n v="1821"/>
    <s v="Foundation"/>
    <s v="ccf7871f-541d-4b20-86de-df5c9aad0344"/>
    <x v="9"/>
    <n v="11"/>
    <n v="266.45"/>
    <n v="373.33"/>
    <n v="4106.63"/>
    <n v="1175.68"/>
    <n v="426.18"/>
    <x v="4"/>
    <s v="Not Returned"/>
    <x v="11"/>
    <x v="1"/>
  </r>
  <r>
    <n v="324"/>
    <x v="182"/>
    <x v="0"/>
    <x v="4"/>
    <x v="26"/>
    <n v="1764"/>
    <s v="Pain Relief Cream"/>
    <s v="10c24465-bfb1-4337-bd85-c4f847a82029"/>
    <x v="13"/>
    <n v="3"/>
    <n v="258.47000000000003"/>
    <n v="368.75"/>
    <n v="1106.25"/>
    <n v="330.84"/>
    <n v="168.61"/>
    <x v="0"/>
    <s v="Returned"/>
    <x v="7"/>
    <x v="1"/>
  </r>
  <r>
    <n v="325"/>
    <x v="127"/>
    <x v="3"/>
    <x v="4"/>
    <x v="10"/>
    <n v="2904"/>
    <s v="Watering Can"/>
    <s v="fb94eb03-397b-4a46-87dc-ec27fc62bd08"/>
    <x v="3"/>
    <n v="11"/>
    <n v="315.52999999999997"/>
    <n v="598"/>
    <n v="6578"/>
    <n v="3107.17"/>
    <n v="1586.1"/>
    <x v="1"/>
    <s v="Not Returned"/>
    <x v="3"/>
    <x v="0"/>
  </r>
  <r>
    <n v="326"/>
    <x v="111"/>
    <x v="2"/>
    <x v="1"/>
    <x v="1"/>
    <n v="7373"/>
    <s v="Headphone Amp"/>
    <s v="945fd856-e368-4b48-918b-e065bde680a6"/>
    <x v="7"/>
    <n v="2"/>
    <n v="99.49"/>
    <n v="182.72"/>
    <n v="365.44"/>
    <n v="166.46"/>
    <n v="59.85"/>
    <x v="0"/>
    <s v="Returned"/>
    <x v="16"/>
    <x v="0"/>
  </r>
  <r>
    <n v="327"/>
    <x v="96"/>
    <x v="0"/>
    <x v="0"/>
    <x v="11"/>
    <n v="8979"/>
    <s v="Vegetables"/>
    <s v="6d0cbf0e-4b58-4bc9-8a16-d17c9af25f74"/>
    <x v="6"/>
    <n v="13"/>
    <n v="157.22"/>
    <n v="301.83999999999997"/>
    <n v="3923.92"/>
    <n v="1880.06"/>
    <n v="987.72"/>
    <x v="3"/>
    <s v="Returned"/>
    <x v="10"/>
    <x v="1"/>
  </r>
  <r>
    <n v="328"/>
    <x v="166"/>
    <x v="2"/>
    <x v="2"/>
    <x v="12"/>
    <n v="7133"/>
    <s v="Basketball"/>
    <s v="0f1d90c9-ea17-4abb-8933-cebd8c0d7599"/>
    <x v="15"/>
    <n v="8"/>
    <n v="192.07"/>
    <n v="304.02"/>
    <n v="2432.16"/>
    <n v="895.6"/>
    <n v="371.76"/>
    <x v="3"/>
    <s v="Not Returned"/>
    <x v="3"/>
    <x v="0"/>
  </r>
  <r>
    <n v="329"/>
    <x v="92"/>
    <x v="3"/>
    <x v="1"/>
    <x v="4"/>
    <n v="3067"/>
    <s v="Cycling Helmet"/>
    <s v="b04a3fa4-0ffd-4195-8562-7eed3baceeff"/>
    <x v="15"/>
    <n v="17"/>
    <n v="79.66"/>
    <n v="117.75"/>
    <n v="2001.75"/>
    <n v="647.53"/>
    <n v="291.92"/>
    <x v="2"/>
    <s v="Not Returned"/>
    <x v="12"/>
    <x v="1"/>
  </r>
  <r>
    <n v="330"/>
    <x v="78"/>
    <x v="4"/>
    <x v="0"/>
    <x v="14"/>
    <n v="1647"/>
    <s v="Cufflinks"/>
    <s v="921fc262-8d63-4ba7-90cf-fbba35b2a851"/>
    <x v="5"/>
    <n v="7"/>
    <n v="461.19"/>
    <n v="895.6"/>
    <n v="6269.2"/>
    <n v="3040.87"/>
    <n v="1615.23"/>
    <x v="2"/>
    <s v="Not Returned"/>
    <x v="19"/>
    <x v="1"/>
  </r>
  <r>
    <n v="331"/>
    <x v="128"/>
    <x v="1"/>
    <x v="10"/>
    <x v="20"/>
    <n v="6270"/>
    <s v="Smart Light"/>
    <s v="cd2cb15f-c6f1-4095-87a2-b558012f895d"/>
    <x v="8"/>
    <n v="16"/>
    <n v="134.51"/>
    <n v="204.35"/>
    <n v="3269.6"/>
    <n v="1117.44"/>
    <n v="932.28"/>
    <x v="0"/>
    <s v="Returned"/>
    <x v="16"/>
    <x v="0"/>
  </r>
  <r>
    <n v="332"/>
    <x v="152"/>
    <x v="2"/>
    <x v="4"/>
    <x v="19"/>
    <n v="3982"/>
    <s v="Pet Shampoo"/>
    <s v="c657fc60-9f28-429d-b878-d7e504cf0336"/>
    <x v="4"/>
    <n v="3"/>
    <n v="342.19"/>
    <n v="489.74"/>
    <n v="1469.22"/>
    <n v="442.65"/>
    <n v="81.709999999999994"/>
    <x v="3"/>
    <s v="Not Returned"/>
    <x v="10"/>
    <x v="1"/>
  </r>
  <r>
    <n v="333"/>
    <x v="129"/>
    <x v="3"/>
    <x v="4"/>
    <x v="4"/>
    <n v="8026"/>
    <s v="Drum Set"/>
    <s v="6533dee2-bcce-4ba5-8b37-cead193168ef"/>
    <x v="7"/>
    <n v="10"/>
    <n v="51.26"/>
    <n v="100.12"/>
    <n v="1001.2"/>
    <n v="488.6"/>
    <n v="203.2"/>
    <x v="1"/>
    <s v="Returned"/>
    <x v="3"/>
    <x v="0"/>
  </r>
  <r>
    <n v="334"/>
    <x v="27"/>
    <x v="2"/>
    <x v="9"/>
    <x v="12"/>
    <n v="5623"/>
    <s v="Music Stand"/>
    <s v="852ecaa6-91f4-466f-8eec-1fdb8d1cbd47"/>
    <x v="7"/>
    <n v="13"/>
    <n v="261.82"/>
    <n v="374.87"/>
    <n v="4873.3100000000004"/>
    <n v="1469.65"/>
    <n v="499.23"/>
    <x v="3"/>
    <s v="Returned"/>
    <x v="11"/>
    <x v="1"/>
  </r>
  <r>
    <n v="335"/>
    <x v="57"/>
    <x v="3"/>
    <x v="7"/>
    <x v="4"/>
    <n v="8354"/>
    <s v="Lipstick"/>
    <s v="0f576c7e-3c0b-4ede-ab86-5863286d274f"/>
    <x v="9"/>
    <n v="14"/>
    <n v="160.16"/>
    <n v="217.52"/>
    <n v="3045.28"/>
    <n v="803.04"/>
    <n v="542.27"/>
    <x v="2"/>
    <s v="Not Returned"/>
    <x v="15"/>
    <x v="0"/>
  </r>
  <r>
    <n v="336"/>
    <x v="96"/>
    <x v="0"/>
    <x v="0"/>
    <x v="11"/>
    <n v="8979"/>
    <s v="Conditioner"/>
    <s v="6d0cbf0e-4b58-4bc9-8a16-d17c9af25f74"/>
    <x v="9"/>
    <n v="13"/>
    <n v="157.22"/>
    <n v="301.83999999999997"/>
    <n v="3923.92"/>
    <n v="1880.06"/>
    <n v="987.72"/>
    <x v="3"/>
    <s v="Returned"/>
    <x v="7"/>
    <x v="1"/>
  </r>
  <r>
    <n v="337"/>
    <x v="180"/>
    <x v="1"/>
    <x v="10"/>
    <x v="8"/>
    <n v="8757"/>
    <s v="Textbook"/>
    <s v="66e74fd9-5a13-4523-84dd-d6adc35c230b"/>
    <x v="14"/>
    <n v="14"/>
    <n v="195.04"/>
    <n v="238.53"/>
    <n v="3339.42"/>
    <n v="608.86"/>
    <n v="179.41"/>
    <x v="2"/>
    <s v="Not Returned"/>
    <x v="0"/>
    <x v="0"/>
  </r>
  <r>
    <n v="338"/>
    <x v="189"/>
    <x v="2"/>
    <x v="10"/>
    <x v="12"/>
    <n v="5881"/>
    <s v="Novel"/>
    <s v="1db3f651-f466-4506-b762-999318fdc56e"/>
    <x v="14"/>
    <n v="19"/>
    <n v="405.13"/>
    <n v="627.70000000000005"/>
    <n v="11926.3"/>
    <n v="4228.83"/>
    <n v="2722.01"/>
    <x v="3"/>
    <s v="Returned"/>
    <x v="5"/>
    <x v="0"/>
  </r>
  <r>
    <n v="339"/>
    <x v="143"/>
    <x v="2"/>
    <x v="4"/>
    <x v="19"/>
    <n v="6526"/>
    <s v="Steering Wheel Cover"/>
    <s v="27dbcc79-5683-42b5-9f62-8f6c66731d70"/>
    <x v="0"/>
    <n v="11"/>
    <n v="58.46"/>
    <n v="90.71"/>
    <n v="997.81"/>
    <n v="354.75"/>
    <n v="229.06"/>
    <x v="2"/>
    <s v="Returned"/>
    <x v="13"/>
    <x v="1"/>
  </r>
  <r>
    <n v="340"/>
    <x v="129"/>
    <x v="3"/>
    <x v="4"/>
    <x v="4"/>
    <n v="8026"/>
    <s v="Glucose Meter"/>
    <s v="6533dee2-bcce-4ba5-8b37-cead193168ef"/>
    <x v="13"/>
    <n v="10"/>
    <n v="51.26"/>
    <n v="100.12"/>
    <n v="1001.2"/>
    <n v="488.6"/>
    <n v="203.2"/>
    <x v="1"/>
    <s v="Returned"/>
    <x v="0"/>
    <x v="0"/>
  </r>
  <r>
    <n v="341"/>
    <x v="167"/>
    <x v="2"/>
    <x v="2"/>
    <x v="15"/>
    <n v="4677"/>
    <s v="Drone"/>
    <s v="6f2d8692-1fbd-4872-b30b-24564164d025"/>
    <x v="8"/>
    <n v="10"/>
    <n v="277.31"/>
    <n v="374.06"/>
    <n v="3740.6"/>
    <n v="967.5"/>
    <n v="427.55"/>
    <x v="1"/>
    <s v="Not Returned"/>
    <x v="19"/>
    <x v="1"/>
  </r>
  <r>
    <n v="342"/>
    <x v="29"/>
    <x v="4"/>
    <x v="11"/>
    <x v="18"/>
    <n v="7946"/>
    <s v="Jacket"/>
    <s v="657b6308-9561-444c-975b-66471fde869b"/>
    <x v="1"/>
    <n v="16"/>
    <n v="148.91"/>
    <n v="258.47000000000003"/>
    <n v="4135.5200000000004"/>
    <n v="1752.96"/>
    <n v="11.57"/>
    <x v="4"/>
    <s v="Not Returned"/>
    <x v="18"/>
    <x v="1"/>
  </r>
  <r>
    <n v="343"/>
    <x v="169"/>
    <x v="3"/>
    <x v="5"/>
    <x v="24"/>
    <n v="6648"/>
    <s v="Blood Pressure Monitor"/>
    <s v="e861db3c-09f2-4d52-9840-5e2888194e6a"/>
    <x v="13"/>
    <n v="15"/>
    <n v="220.29"/>
    <n v="366.18"/>
    <n v="5492.7"/>
    <n v="2188.35"/>
    <n v="440.32"/>
    <x v="2"/>
    <s v="Not Returned"/>
    <x v="12"/>
    <x v="1"/>
  </r>
  <r>
    <n v="344"/>
    <x v="160"/>
    <x v="2"/>
    <x v="4"/>
    <x v="2"/>
    <n v="9003"/>
    <s v="Pain Relief Cream"/>
    <s v="9306f702-f17e-4828-bb57-c1915f8b6817"/>
    <x v="13"/>
    <n v="5"/>
    <n v="197.04"/>
    <n v="292"/>
    <n v="1460"/>
    <n v="474.8"/>
    <n v="235.48"/>
    <x v="3"/>
    <s v="Not Returned"/>
    <x v="12"/>
    <x v="1"/>
  </r>
  <r>
    <n v="345"/>
    <x v="43"/>
    <x v="4"/>
    <x v="4"/>
    <x v="18"/>
    <n v="6720"/>
    <s v="Bread"/>
    <s v="67c2c211-423f-4d77-85d6-91c3b10dc5b2"/>
    <x v="6"/>
    <n v="13"/>
    <n v="175.31"/>
    <n v="335.99"/>
    <n v="4367.87"/>
    <n v="2088.84"/>
    <n v="992.94"/>
    <x v="4"/>
    <s v="Returned"/>
    <x v="13"/>
    <x v="0"/>
  </r>
  <r>
    <n v="346"/>
    <x v="56"/>
    <x v="2"/>
    <x v="10"/>
    <x v="18"/>
    <n v="2299"/>
    <s v="Hat"/>
    <s v="c129f1a4-2e2a-4158-9955-d0306081a3b7"/>
    <x v="1"/>
    <n v="14"/>
    <n v="106.36"/>
    <n v="200.67"/>
    <n v="2809.38"/>
    <n v="1320.34"/>
    <n v="272.32"/>
    <x v="2"/>
    <s v="Not Returned"/>
    <x v="19"/>
    <x v="0"/>
  </r>
  <r>
    <n v="347"/>
    <x v="2"/>
    <x v="2"/>
    <x v="2"/>
    <x v="11"/>
    <n v="2837"/>
    <s v="Vacuum Cleaner"/>
    <s v="ba37fc5a-4d1d-47c2-a2cc-aefd32f386bf"/>
    <x v="10"/>
    <n v="4"/>
    <n v="22.45"/>
    <n v="31.66"/>
    <n v="126.64"/>
    <n v="36.840000000000003"/>
    <n v="20.56"/>
    <x v="0"/>
    <s v="Returned"/>
    <x v="5"/>
    <x v="0"/>
  </r>
  <r>
    <n v="348"/>
    <x v="39"/>
    <x v="2"/>
    <x v="5"/>
    <x v="16"/>
    <n v="9531"/>
    <s v="LED Headlights"/>
    <s v="93982d61-2c38-46e3-9470-5f692e31962a"/>
    <x v="0"/>
    <n v="9"/>
    <n v="221.71"/>
    <n v="273.70999999999998"/>
    <n v="2463.39"/>
    <n v="468"/>
    <n v="520.36"/>
    <x v="0"/>
    <s v="Not Returned"/>
    <x v="1"/>
    <x v="1"/>
  </r>
  <r>
    <n v="349"/>
    <x v="42"/>
    <x v="0"/>
    <x v="1"/>
    <x v="21"/>
    <n v="2891"/>
    <s v="Ring"/>
    <s v="dec94462-85b8-496f-89f5-ee1c8fb894db"/>
    <x v="5"/>
    <n v="19"/>
    <n v="396.3"/>
    <n v="774.55"/>
    <n v="14716.45"/>
    <n v="7186.75"/>
    <n v="602.78"/>
    <x v="2"/>
    <s v="Returned"/>
    <x v="1"/>
    <x v="0"/>
  </r>
  <r>
    <n v="350"/>
    <x v="138"/>
    <x v="1"/>
    <x v="0"/>
    <x v="0"/>
    <n v="1294"/>
    <s v="Security Camera"/>
    <s v="54556eeb-08b8-4c16-8d5e-90b06093a4f9"/>
    <x v="8"/>
    <n v="1"/>
    <n v="489.48"/>
    <n v="954.33"/>
    <n v="954.33"/>
    <n v="464.85"/>
    <n v="285.77"/>
    <x v="1"/>
    <s v="Returned"/>
    <x v="7"/>
    <x v="1"/>
  </r>
  <r>
    <n v="351"/>
    <x v="154"/>
    <x v="0"/>
    <x v="0"/>
    <x v="7"/>
    <n v="9574"/>
    <s v="Dishwasher"/>
    <s v="18c3f145-4028-468e-8809-a4dcd0ecf88e"/>
    <x v="10"/>
    <n v="8"/>
    <n v="414.36"/>
    <n v="692.2"/>
    <n v="5537.6"/>
    <n v="2222.7199999999998"/>
    <n v="67.06"/>
    <x v="0"/>
    <s v="Returned"/>
    <x v="3"/>
    <x v="0"/>
  </r>
  <r>
    <n v="352"/>
    <x v="166"/>
    <x v="2"/>
    <x v="2"/>
    <x v="12"/>
    <n v="7133"/>
    <s v="Ring"/>
    <s v="0f1d90c9-ea17-4abb-8933-cebd8c0d7599"/>
    <x v="5"/>
    <n v="8"/>
    <n v="192.07"/>
    <n v="304.02"/>
    <n v="2432.16"/>
    <n v="895.6"/>
    <n v="371.76"/>
    <x v="3"/>
    <s v="Not Returned"/>
    <x v="3"/>
    <x v="0"/>
  </r>
  <r>
    <n v="353"/>
    <x v="43"/>
    <x v="4"/>
    <x v="4"/>
    <x v="4"/>
    <n v="8534"/>
    <s v="Nail Polish"/>
    <s v="57c891c2-b25f-4d5e-a488-458f0489ceb0"/>
    <x v="9"/>
    <n v="17"/>
    <n v="341.72"/>
    <n v="494.28"/>
    <n v="8402.76"/>
    <n v="2593.52"/>
    <n v="62.25"/>
    <x v="1"/>
    <s v="Returned"/>
    <x v="15"/>
    <x v="1"/>
  </r>
  <r>
    <n v="354"/>
    <x v="12"/>
    <x v="3"/>
    <x v="6"/>
    <x v="8"/>
    <n v="3110"/>
    <s v="Cupboard"/>
    <s v="2a949723-56b5-484f-8051-ab3de4a65136"/>
    <x v="12"/>
    <n v="14"/>
    <n v="214.45"/>
    <n v="315"/>
    <n v="4410"/>
    <n v="1407.7"/>
    <n v="967.21"/>
    <x v="1"/>
    <s v="Returned"/>
    <x v="0"/>
    <x v="1"/>
  </r>
  <r>
    <n v="355"/>
    <x v="39"/>
    <x v="2"/>
    <x v="5"/>
    <x v="16"/>
    <n v="9531"/>
    <s v="Magazine"/>
    <s v="93982d61-2c38-46e3-9470-5f692e31962a"/>
    <x v="14"/>
    <n v="9"/>
    <n v="221.71"/>
    <n v="273.70999999999998"/>
    <n v="2463.39"/>
    <n v="468"/>
    <n v="520.36"/>
    <x v="0"/>
    <s v="Not Returned"/>
    <x v="17"/>
    <x v="1"/>
  </r>
  <r>
    <n v="356"/>
    <x v="101"/>
    <x v="0"/>
    <x v="1"/>
    <x v="8"/>
    <n v="7980"/>
    <s v="Scarf"/>
    <s v="27285f38-7dc2-489d-acd9-aa4c898e7eee"/>
    <x v="1"/>
    <n v="3"/>
    <n v="385.01"/>
    <n v="644.72"/>
    <n v="1934.16"/>
    <n v="779.13"/>
    <n v="336.31"/>
    <x v="3"/>
    <s v="Not Returned"/>
    <x v="0"/>
    <x v="1"/>
  </r>
  <r>
    <n v="357"/>
    <x v="18"/>
    <x v="1"/>
    <x v="2"/>
    <x v="11"/>
    <n v="2739"/>
    <s v="Music Stand"/>
    <s v="7aeb3e08-9274-4300-84f0-9b672144bd7a"/>
    <x v="7"/>
    <n v="5"/>
    <n v="187.39"/>
    <n v="307.7"/>
    <n v="1538.5"/>
    <n v="601.54999999999995"/>
    <n v="371.96"/>
    <x v="3"/>
    <s v="Returned"/>
    <x v="8"/>
    <x v="0"/>
  </r>
  <r>
    <n v="358"/>
    <x v="75"/>
    <x v="1"/>
    <x v="7"/>
    <x v="23"/>
    <n v="3297"/>
    <s v="Action Figure"/>
    <s v="9fc4920e-de43-4469-84ee-d473e94bbbf4"/>
    <x v="11"/>
    <n v="20"/>
    <n v="372.56"/>
    <n v="471.32"/>
    <n v="9426.4"/>
    <n v="1975.2"/>
    <n v="586.30999999999995"/>
    <x v="2"/>
    <s v="Returned"/>
    <x v="0"/>
    <x v="0"/>
  </r>
  <r>
    <n v="359"/>
    <x v="27"/>
    <x v="2"/>
    <x v="9"/>
    <x v="12"/>
    <n v="5623"/>
    <s v="Dictionary"/>
    <s v="852ecaa6-91f4-466f-8eec-1fdb8d1cbd47"/>
    <x v="14"/>
    <n v="13"/>
    <n v="261.82"/>
    <n v="374.87"/>
    <n v="4873.3100000000004"/>
    <n v="1469.65"/>
    <n v="499.23"/>
    <x v="3"/>
    <s v="Returned"/>
    <x v="6"/>
    <x v="1"/>
  </r>
  <r>
    <n v="360"/>
    <x v="55"/>
    <x v="4"/>
    <x v="0"/>
    <x v="11"/>
    <n v="1011"/>
    <s v="Saucepan"/>
    <s v="df4a8f67-5922-4d7b-8a1e-5e2381233551"/>
    <x v="16"/>
    <n v="15"/>
    <n v="77.400000000000006"/>
    <n v="127.99"/>
    <n v="1919.85"/>
    <n v="758.85"/>
    <n v="479.34"/>
    <x v="1"/>
    <s v="Not Returned"/>
    <x v="17"/>
    <x v="0"/>
  </r>
  <r>
    <n v="361"/>
    <x v="123"/>
    <x v="1"/>
    <x v="6"/>
    <x v="11"/>
    <n v="2954"/>
    <s v="Juice"/>
    <s v="b1580c84-fe27-446a-adc2-e2f7c6da4f8b"/>
    <x v="6"/>
    <n v="7"/>
    <n v="225.41"/>
    <n v="339.22"/>
    <n v="2374.54"/>
    <n v="796.67"/>
    <n v="87.22"/>
    <x v="4"/>
    <s v="Not Returned"/>
    <x v="10"/>
    <x v="0"/>
  </r>
  <r>
    <n v="362"/>
    <x v="22"/>
    <x v="2"/>
    <x v="3"/>
    <x v="7"/>
    <n v="2644"/>
    <s v="Watering Can"/>
    <s v="549e82a6-178f-4858-929f-c59cc8a945de"/>
    <x v="3"/>
    <n v="2"/>
    <n v="283.93"/>
    <n v="475.16"/>
    <n v="950.32"/>
    <n v="382.46"/>
    <n v="37.01"/>
    <x v="0"/>
    <s v="Returned"/>
    <x v="4"/>
    <x v="1"/>
  </r>
  <r>
    <n v="363"/>
    <x v="101"/>
    <x v="0"/>
    <x v="1"/>
    <x v="8"/>
    <n v="7980"/>
    <s v="Nail Polish"/>
    <s v="27285f38-7dc2-489d-acd9-aa4c898e7eee"/>
    <x v="9"/>
    <n v="3"/>
    <n v="385.01"/>
    <n v="644.72"/>
    <n v="1934.16"/>
    <n v="779.13"/>
    <n v="336.31"/>
    <x v="3"/>
    <s v="Not Returned"/>
    <x v="18"/>
    <x v="1"/>
  </r>
  <r>
    <n v="364"/>
    <x v="181"/>
    <x v="1"/>
    <x v="8"/>
    <x v="12"/>
    <n v="1292"/>
    <s v="Pain Relief Cream"/>
    <s v="4e32bce6-9774-4564-a48b-121b7014e7a0"/>
    <x v="13"/>
    <n v="7"/>
    <n v="98.98"/>
    <n v="127.34"/>
    <n v="891.38"/>
    <n v="198.52"/>
    <n v="135.22999999999999"/>
    <x v="3"/>
    <s v="Returned"/>
    <x v="1"/>
    <x v="0"/>
  </r>
  <r>
    <n v="365"/>
    <x v="18"/>
    <x v="1"/>
    <x v="2"/>
    <x v="11"/>
    <n v="2739"/>
    <s v="Novel"/>
    <s v="7aeb3e08-9274-4300-84f0-9b672144bd7a"/>
    <x v="14"/>
    <n v="5"/>
    <n v="187.39"/>
    <n v="307.7"/>
    <n v="1538.5"/>
    <n v="601.54999999999995"/>
    <n v="371.96"/>
    <x v="3"/>
    <s v="Returned"/>
    <x v="5"/>
    <x v="0"/>
  </r>
  <r>
    <n v="366"/>
    <x v="101"/>
    <x v="0"/>
    <x v="1"/>
    <x v="8"/>
    <n v="7980"/>
    <s v="Cycling Helmet"/>
    <s v="27285f38-7dc2-489d-acd9-aa4c898e7eee"/>
    <x v="15"/>
    <n v="3"/>
    <n v="385.01"/>
    <n v="644.72"/>
    <n v="1934.16"/>
    <n v="779.13"/>
    <n v="336.31"/>
    <x v="3"/>
    <s v="Not Returned"/>
    <x v="8"/>
    <x v="1"/>
  </r>
  <r>
    <n v="367"/>
    <x v="101"/>
    <x v="0"/>
    <x v="1"/>
    <x v="8"/>
    <n v="7980"/>
    <s v="Flower Pot"/>
    <s v="27285f38-7dc2-489d-acd9-aa4c898e7eee"/>
    <x v="3"/>
    <n v="3"/>
    <n v="385.01"/>
    <n v="644.72"/>
    <n v="1934.16"/>
    <n v="779.13"/>
    <n v="336.31"/>
    <x v="3"/>
    <s v="Not Returned"/>
    <x v="10"/>
    <x v="1"/>
  </r>
  <r>
    <n v="368"/>
    <x v="9"/>
    <x v="0"/>
    <x v="0"/>
    <x v="18"/>
    <n v="3087"/>
    <s v="Vitamins"/>
    <s v="20dbd8f5-ca82-4f0e-975d-167e3dc8c45a"/>
    <x v="13"/>
    <n v="19"/>
    <n v="398.44"/>
    <n v="539.86"/>
    <n v="10257.34"/>
    <n v="2686.98"/>
    <n v="2411.23"/>
    <x v="0"/>
    <s v="Not Returned"/>
    <x v="10"/>
    <x v="1"/>
  </r>
  <r>
    <n v="369"/>
    <x v="94"/>
    <x v="0"/>
    <x v="10"/>
    <x v="28"/>
    <n v="4220"/>
    <s v="Bird Cage"/>
    <s v="39253a60-8c0f-43b4-b6c7-f83139e92e11"/>
    <x v="4"/>
    <n v="20"/>
    <n v="206.17"/>
    <n v="361.27"/>
    <n v="7225.4"/>
    <n v="3102"/>
    <n v="2018.65"/>
    <x v="3"/>
    <s v="Not Returned"/>
    <x v="7"/>
    <x v="0"/>
  </r>
  <r>
    <n v="370"/>
    <x v="16"/>
    <x v="1"/>
    <x v="8"/>
    <x v="2"/>
    <n v="1701"/>
    <s v="Foundation"/>
    <s v="37368606-03a5-4f2f-a8ad-1e1e9c4efa57"/>
    <x v="9"/>
    <n v="16"/>
    <n v="168.58"/>
    <n v="336.16"/>
    <n v="5378.56"/>
    <n v="2681.28"/>
    <n v="1596.98"/>
    <x v="0"/>
    <s v="Not Returned"/>
    <x v="17"/>
    <x v="1"/>
  </r>
  <r>
    <n v="371"/>
    <x v="22"/>
    <x v="2"/>
    <x v="3"/>
    <x v="7"/>
    <n v="2644"/>
    <s v="Stuffed Animal"/>
    <s v="549e82a6-178f-4858-929f-c59cc8a945de"/>
    <x v="11"/>
    <n v="2"/>
    <n v="283.93"/>
    <n v="475.16"/>
    <n v="950.32"/>
    <n v="382.46"/>
    <n v="37.01"/>
    <x v="0"/>
    <s v="Returned"/>
    <x v="6"/>
    <x v="1"/>
  </r>
  <r>
    <n v="372"/>
    <x v="11"/>
    <x v="0"/>
    <x v="2"/>
    <x v="2"/>
    <n v="9243"/>
    <s v="Garden Hose"/>
    <s v="b12feb0b-835e-46fd-9cd0-36ea7c61fe90"/>
    <x v="3"/>
    <n v="4"/>
    <n v="48.36"/>
    <n v="80.05"/>
    <n v="320.2"/>
    <n v="126.76"/>
    <n v="25.54"/>
    <x v="2"/>
    <s v="Returned"/>
    <x v="16"/>
    <x v="0"/>
  </r>
  <r>
    <n v="373"/>
    <x v="128"/>
    <x v="1"/>
    <x v="10"/>
    <x v="20"/>
    <n v="6270"/>
    <s v="Nail Polish"/>
    <s v="cd2cb15f-c6f1-4095-87a2-b558012f895d"/>
    <x v="9"/>
    <n v="16"/>
    <n v="134.51"/>
    <n v="204.35"/>
    <n v="3269.6"/>
    <n v="1117.44"/>
    <n v="932.28"/>
    <x v="0"/>
    <s v="Returned"/>
    <x v="18"/>
    <x v="0"/>
  </r>
  <r>
    <n v="374"/>
    <x v="64"/>
    <x v="0"/>
    <x v="9"/>
    <x v="13"/>
    <n v="7861"/>
    <s v="Magazine"/>
    <s v="6e5d9880-da2b-4870-81f8-57f43654e113"/>
    <x v="14"/>
    <n v="10"/>
    <n v="25.76"/>
    <n v="40.85"/>
    <n v="408.5"/>
    <n v="150.9"/>
    <n v="80.62"/>
    <x v="1"/>
    <s v="Returned"/>
    <x v="19"/>
    <x v="0"/>
  </r>
  <r>
    <n v="375"/>
    <x v="18"/>
    <x v="1"/>
    <x v="2"/>
    <x v="11"/>
    <n v="2739"/>
    <s v="Fish Tank"/>
    <s v="7aeb3e08-9274-4300-84f0-9b672144bd7a"/>
    <x v="4"/>
    <n v="5"/>
    <n v="187.39"/>
    <n v="307.7"/>
    <n v="1538.5"/>
    <n v="601.54999999999995"/>
    <n v="371.96"/>
    <x v="3"/>
    <s v="Returned"/>
    <x v="19"/>
    <x v="0"/>
  </r>
  <r>
    <n v="376"/>
    <x v="129"/>
    <x v="3"/>
    <x v="4"/>
    <x v="4"/>
    <n v="8026"/>
    <s v="Headphones"/>
    <s v="6533dee2-bcce-4ba5-8b37-cead193168ef"/>
    <x v="2"/>
    <n v="10"/>
    <n v="51.26"/>
    <n v="100.12"/>
    <n v="1001.2"/>
    <n v="488.6"/>
    <n v="203.2"/>
    <x v="1"/>
    <s v="Returned"/>
    <x v="7"/>
    <x v="0"/>
  </r>
  <r>
    <n v="377"/>
    <x v="131"/>
    <x v="2"/>
    <x v="2"/>
    <x v="12"/>
    <n v="2809"/>
    <s v="Golf Clubs"/>
    <s v="b294e63f-8092-4ea8-a0d1-d82970790ac1"/>
    <x v="15"/>
    <n v="6"/>
    <n v="180.19"/>
    <n v="254.94"/>
    <n v="1529.64"/>
    <n v="448.5"/>
    <n v="74.459999999999994"/>
    <x v="1"/>
    <s v="Returned"/>
    <x v="17"/>
    <x v="0"/>
  </r>
  <r>
    <n v="378"/>
    <x v="117"/>
    <x v="1"/>
    <x v="9"/>
    <x v="1"/>
    <n v="4811"/>
    <s v="Dog Food"/>
    <s v="6caf1775-0be5-4fe0-a43e-a8739e87eab0"/>
    <x v="4"/>
    <n v="3"/>
    <n v="213.72"/>
    <n v="392.46"/>
    <n v="1177.3800000000001"/>
    <n v="536.22"/>
    <n v="70.959999999999994"/>
    <x v="4"/>
    <s v="Not Returned"/>
    <x v="9"/>
    <x v="0"/>
  </r>
  <r>
    <n v="379"/>
    <x v="14"/>
    <x v="4"/>
    <x v="4"/>
    <x v="8"/>
    <n v="2779"/>
    <s v="Toaster"/>
    <s v="2b4df084-79aa-4396-96eb-6f20bab5ff43"/>
    <x v="10"/>
    <n v="17"/>
    <n v="175.75"/>
    <n v="305.79000000000002"/>
    <n v="5198.43"/>
    <n v="2210.6799999999998"/>
    <n v="1167.19"/>
    <x v="2"/>
    <s v="Not Returned"/>
    <x v="6"/>
    <x v="0"/>
  </r>
  <r>
    <n v="380"/>
    <x v="129"/>
    <x v="3"/>
    <x v="4"/>
    <x v="4"/>
    <n v="8026"/>
    <s v="Socks"/>
    <s v="6533dee2-bcce-4ba5-8b37-cead193168ef"/>
    <x v="1"/>
    <n v="10"/>
    <n v="51.26"/>
    <n v="100.12"/>
    <n v="1001.2"/>
    <n v="488.6"/>
    <n v="203.2"/>
    <x v="1"/>
    <s v="Returned"/>
    <x v="4"/>
    <x v="0"/>
  </r>
  <r>
    <n v="381"/>
    <x v="18"/>
    <x v="1"/>
    <x v="2"/>
    <x v="11"/>
    <n v="2739"/>
    <s v="Gaming Console"/>
    <s v="7aeb3e08-9274-4300-84f0-9b672144bd7a"/>
    <x v="8"/>
    <n v="5"/>
    <n v="187.39"/>
    <n v="307.7"/>
    <n v="1538.5"/>
    <n v="601.54999999999995"/>
    <n v="371.96"/>
    <x v="3"/>
    <s v="Returned"/>
    <x v="19"/>
    <x v="0"/>
  </r>
  <r>
    <n v="382"/>
    <x v="56"/>
    <x v="2"/>
    <x v="10"/>
    <x v="18"/>
    <n v="2299"/>
    <s v="Pasta"/>
    <s v="c129f1a4-2e2a-4158-9955-d0306081a3b7"/>
    <x v="6"/>
    <n v="14"/>
    <n v="106.36"/>
    <n v="200.67"/>
    <n v="2809.38"/>
    <n v="1320.34"/>
    <n v="272.32"/>
    <x v="2"/>
    <s v="Not Returned"/>
    <x v="10"/>
    <x v="0"/>
  </r>
  <r>
    <n v="383"/>
    <x v="100"/>
    <x v="1"/>
    <x v="11"/>
    <x v="11"/>
    <n v="5837"/>
    <s v="Rice"/>
    <s v="491bdd4b-d57a-4fa8-809b-77c38937ed7a"/>
    <x v="6"/>
    <n v="13"/>
    <n v="370.05"/>
    <n v="529.73"/>
    <n v="6886.49"/>
    <n v="2075.84"/>
    <n v="1593.63"/>
    <x v="2"/>
    <s v="Returned"/>
    <x v="4"/>
    <x v="0"/>
  </r>
  <r>
    <n v="384"/>
    <x v="83"/>
    <x v="4"/>
    <x v="8"/>
    <x v="10"/>
    <n v="2894"/>
    <s v="Desk"/>
    <s v="ce646f64-2a55-4230-a11b-2328f5a3dfa5"/>
    <x v="12"/>
    <n v="15"/>
    <n v="254.54"/>
    <n v="487.23"/>
    <n v="7308.45"/>
    <n v="3490.35"/>
    <n v="1574.02"/>
    <x v="3"/>
    <s v="Returned"/>
    <x v="1"/>
    <x v="0"/>
  </r>
  <r>
    <n v="385"/>
    <x v="43"/>
    <x v="4"/>
    <x v="4"/>
    <x v="4"/>
    <n v="8534"/>
    <s v="Bread"/>
    <s v="57c891c2-b25f-4d5e-a488-458f0489ceb0"/>
    <x v="6"/>
    <n v="17"/>
    <n v="341.72"/>
    <n v="494.28"/>
    <n v="8402.76"/>
    <n v="2593.52"/>
    <n v="62.25"/>
    <x v="1"/>
    <s v="Returned"/>
    <x v="11"/>
    <x v="1"/>
  </r>
  <r>
    <n v="386"/>
    <x v="9"/>
    <x v="0"/>
    <x v="0"/>
    <x v="18"/>
    <n v="3087"/>
    <s v="Wiper Blades"/>
    <s v="20dbd8f5-ca82-4f0e-975d-167e3dc8c45a"/>
    <x v="0"/>
    <n v="19"/>
    <n v="398.44"/>
    <n v="539.86"/>
    <n v="10257.34"/>
    <n v="2686.98"/>
    <n v="2411.23"/>
    <x v="0"/>
    <s v="Not Returned"/>
    <x v="19"/>
    <x v="1"/>
  </r>
  <r>
    <n v="387"/>
    <x v="54"/>
    <x v="1"/>
    <x v="7"/>
    <x v="20"/>
    <n v="4616"/>
    <s v="Iron"/>
    <s v="76e0b8f6-bb35-42a2-954a-b90a55d3c21b"/>
    <x v="10"/>
    <n v="8"/>
    <n v="128.47"/>
    <n v="220.35"/>
    <n v="1762.8"/>
    <n v="735.04"/>
    <n v="140.04"/>
    <x v="1"/>
    <s v="Not Returned"/>
    <x v="5"/>
    <x v="1"/>
  </r>
  <r>
    <n v="388"/>
    <x v="37"/>
    <x v="1"/>
    <x v="1"/>
    <x v="7"/>
    <n v="8193"/>
    <s v="Sweater"/>
    <s v="74b01439-1013-486d-b246-5db81f6d6e2f"/>
    <x v="1"/>
    <n v="11"/>
    <n v="220.11"/>
    <n v="367.52"/>
    <n v="4042.72"/>
    <n v="1621.51"/>
    <n v="1086.31"/>
    <x v="3"/>
    <s v="Returned"/>
    <x v="12"/>
    <x v="1"/>
  </r>
  <r>
    <n v="389"/>
    <x v="9"/>
    <x v="0"/>
    <x v="0"/>
    <x v="18"/>
    <n v="3087"/>
    <s v="Action Figure"/>
    <s v="20dbd8f5-ca82-4f0e-975d-167e3dc8c45a"/>
    <x v="11"/>
    <n v="19"/>
    <n v="398.44"/>
    <n v="539.86"/>
    <n v="10257.34"/>
    <n v="2686.98"/>
    <n v="2411.23"/>
    <x v="0"/>
    <s v="Not Returned"/>
    <x v="1"/>
    <x v="1"/>
  </r>
  <r>
    <n v="390"/>
    <x v="103"/>
    <x v="0"/>
    <x v="1"/>
    <x v="9"/>
    <n v="1872"/>
    <s v="Bookshelf"/>
    <s v="98eaa43e-113d-41e7-b9fa-78a7d18926a0"/>
    <x v="12"/>
    <n v="4"/>
    <n v="488.93"/>
    <n v="860.73"/>
    <n v="3442.92"/>
    <n v="1487.2"/>
    <n v="277.48"/>
    <x v="4"/>
    <s v="Returned"/>
    <x v="7"/>
    <x v="1"/>
  </r>
  <r>
    <n v="391"/>
    <x v="2"/>
    <x v="2"/>
    <x v="2"/>
    <x v="11"/>
    <n v="2837"/>
    <s v="Pet Bed"/>
    <s v="ba37fc5a-4d1d-47c2-a2cc-aefd32f386bf"/>
    <x v="4"/>
    <n v="4"/>
    <n v="22.45"/>
    <n v="31.66"/>
    <n v="126.64"/>
    <n v="36.840000000000003"/>
    <n v="20.56"/>
    <x v="0"/>
    <s v="Returned"/>
    <x v="13"/>
    <x v="0"/>
  </r>
  <r>
    <n v="392"/>
    <x v="128"/>
    <x v="1"/>
    <x v="10"/>
    <x v="20"/>
    <n v="6270"/>
    <s v="SSD"/>
    <s v="cd2cb15f-c6f1-4095-87a2-b558012f895d"/>
    <x v="8"/>
    <n v="16"/>
    <n v="134.51"/>
    <n v="204.35"/>
    <n v="3269.6"/>
    <n v="1117.44"/>
    <n v="932.28"/>
    <x v="0"/>
    <s v="Returned"/>
    <x v="6"/>
    <x v="0"/>
  </r>
  <r>
    <n v="393"/>
    <x v="146"/>
    <x v="4"/>
    <x v="8"/>
    <x v="18"/>
    <n v="5400"/>
    <s v="Barbecue Grill"/>
    <s v="036a7aeb-c50b-4725-9e25-722d846f5a94"/>
    <x v="3"/>
    <n v="12"/>
    <n v="288.36"/>
    <n v="549.25"/>
    <n v="6591"/>
    <n v="3130.68"/>
    <n v="288.62"/>
    <x v="3"/>
    <s v="Not Returned"/>
    <x v="14"/>
    <x v="0"/>
  </r>
  <r>
    <n v="394"/>
    <x v="137"/>
    <x v="1"/>
    <x v="2"/>
    <x v="21"/>
    <n v="6353"/>
    <s v="Car Mat"/>
    <s v="f3ffe916-7d6b-402d-aee1-2ab22ffbb9c0"/>
    <x v="0"/>
    <n v="11"/>
    <n v="167.03"/>
    <n v="256.52"/>
    <n v="2821.72"/>
    <n v="984.39"/>
    <n v="575.9"/>
    <x v="0"/>
    <s v="Returned"/>
    <x v="10"/>
    <x v="0"/>
  </r>
  <r>
    <n v="395"/>
    <x v="27"/>
    <x v="2"/>
    <x v="9"/>
    <x v="12"/>
    <n v="5623"/>
    <s v="Football"/>
    <s v="852ecaa6-91f4-466f-8eec-1fdb8d1cbd47"/>
    <x v="15"/>
    <n v="13"/>
    <n v="261.82"/>
    <n v="374.87"/>
    <n v="4873.3100000000004"/>
    <n v="1469.65"/>
    <n v="499.23"/>
    <x v="3"/>
    <s v="Returned"/>
    <x v="19"/>
    <x v="1"/>
  </r>
  <r>
    <n v="396"/>
    <x v="96"/>
    <x v="0"/>
    <x v="0"/>
    <x v="11"/>
    <n v="8979"/>
    <s v="Puzzle"/>
    <s v="6d0cbf0e-4b58-4bc9-8a16-d17c9af25f74"/>
    <x v="11"/>
    <n v="13"/>
    <n v="157.22"/>
    <n v="301.83999999999997"/>
    <n v="3923.92"/>
    <n v="1880.06"/>
    <n v="987.72"/>
    <x v="3"/>
    <s v="Returned"/>
    <x v="2"/>
    <x v="1"/>
  </r>
  <r>
    <n v="397"/>
    <x v="128"/>
    <x v="1"/>
    <x v="10"/>
    <x v="20"/>
    <n v="6270"/>
    <s v="Piano"/>
    <s v="cd2cb15f-c6f1-4095-87a2-b558012f895d"/>
    <x v="7"/>
    <n v="16"/>
    <n v="134.51"/>
    <n v="204.35"/>
    <n v="3269.6"/>
    <n v="1117.44"/>
    <n v="932.28"/>
    <x v="0"/>
    <s v="Returned"/>
    <x v="0"/>
    <x v="0"/>
  </r>
  <r>
    <n v="398"/>
    <x v="128"/>
    <x v="1"/>
    <x v="10"/>
    <x v="20"/>
    <n v="6270"/>
    <s v="Chicken"/>
    <s v="cd2cb15f-c6f1-4095-87a2-b558012f895d"/>
    <x v="6"/>
    <n v="16"/>
    <n v="134.51"/>
    <n v="204.35"/>
    <n v="3269.6"/>
    <n v="1117.44"/>
    <n v="932.28"/>
    <x v="0"/>
    <s v="Returned"/>
    <x v="3"/>
    <x v="0"/>
  </r>
  <r>
    <n v="399"/>
    <x v="178"/>
    <x v="0"/>
    <x v="4"/>
    <x v="4"/>
    <n v="9618"/>
    <s v="Violin"/>
    <s v="1ce3c25b-c96f-464d-8f07-a6e1e62d8d6f"/>
    <x v="7"/>
    <n v="6"/>
    <n v="308.12"/>
    <n v="521.04999999999995"/>
    <n v="3126.3"/>
    <n v="1277.58"/>
    <n v="728.63"/>
    <x v="1"/>
    <s v="Not Returned"/>
    <x v="17"/>
    <x v="1"/>
  </r>
  <r>
    <n v="400"/>
    <x v="64"/>
    <x v="0"/>
    <x v="9"/>
    <x v="13"/>
    <n v="7861"/>
    <s v="Stuffed Animal"/>
    <s v="6e5d9880-da2b-4870-81f8-57f43654e113"/>
    <x v="11"/>
    <n v="10"/>
    <n v="25.76"/>
    <n v="40.85"/>
    <n v="408.5"/>
    <n v="150.9"/>
    <n v="80.62"/>
    <x v="1"/>
    <s v="Returned"/>
    <x v="3"/>
    <x v="0"/>
  </r>
  <r>
    <n v="401"/>
    <x v="167"/>
    <x v="2"/>
    <x v="2"/>
    <x v="15"/>
    <n v="4677"/>
    <s v="Anklet"/>
    <s v="6f2d8692-1fbd-4872-b30b-24564164d025"/>
    <x v="5"/>
    <n v="10"/>
    <n v="277.31"/>
    <n v="374.06"/>
    <n v="3740.6"/>
    <n v="967.5"/>
    <n v="427.55"/>
    <x v="1"/>
    <s v="Not Returned"/>
    <x v="6"/>
    <x v="1"/>
  </r>
  <r>
    <n v="402"/>
    <x v="185"/>
    <x v="3"/>
    <x v="9"/>
    <x v="14"/>
    <n v="7955"/>
    <s v="Dish Rack"/>
    <s v="818a61e4-af6d-40a7-84ce-e89aac7da700"/>
    <x v="16"/>
    <n v="14"/>
    <n v="259.73"/>
    <n v="387.15"/>
    <n v="5420.1"/>
    <n v="1783.88"/>
    <n v="413.81"/>
    <x v="0"/>
    <s v="Not Returned"/>
    <x v="15"/>
    <x v="1"/>
  </r>
  <r>
    <n v="403"/>
    <x v="84"/>
    <x v="0"/>
    <x v="3"/>
    <x v="8"/>
    <n v="6480"/>
    <s v="Tennis Racket"/>
    <s v="570627d1-8519-4d06-9efb-a7925ec9e368"/>
    <x v="15"/>
    <n v="9"/>
    <n v="253.49"/>
    <n v="361.52"/>
    <n v="3253.68"/>
    <n v="972.27"/>
    <n v="160.66999999999999"/>
    <x v="4"/>
    <s v="Not Returned"/>
    <x v="17"/>
    <x v="0"/>
  </r>
  <r>
    <n v="404"/>
    <x v="53"/>
    <x v="2"/>
    <x v="0"/>
    <x v="16"/>
    <n v="3759"/>
    <s v="Headphones"/>
    <s v="6dd68868-ddf6-4136-974e-e612e4f9510c"/>
    <x v="2"/>
    <n v="1"/>
    <n v="472.66"/>
    <n v="651.32000000000005"/>
    <n v="651.32000000000005"/>
    <n v="178.66"/>
    <n v="47.44"/>
    <x v="4"/>
    <s v="Returned"/>
    <x v="9"/>
    <x v="1"/>
  </r>
  <r>
    <n v="405"/>
    <x v="9"/>
    <x v="0"/>
    <x v="0"/>
    <x v="18"/>
    <n v="3087"/>
    <s v="Hand Sanitizer"/>
    <s v="20dbd8f5-ca82-4f0e-975d-167e3dc8c45a"/>
    <x v="13"/>
    <n v="19"/>
    <n v="398.44"/>
    <n v="539.86"/>
    <n v="10257.34"/>
    <n v="2686.98"/>
    <n v="2411.23"/>
    <x v="0"/>
    <s v="Not Returned"/>
    <x v="10"/>
    <x v="1"/>
  </r>
  <r>
    <n v="406"/>
    <x v="42"/>
    <x v="0"/>
    <x v="1"/>
    <x v="21"/>
    <n v="2891"/>
    <s v="Frying Pan"/>
    <s v="dec94462-85b8-496f-89f5-ee1c8fb894db"/>
    <x v="16"/>
    <n v="19"/>
    <n v="396.3"/>
    <n v="774.55"/>
    <n v="14716.45"/>
    <n v="7186.75"/>
    <n v="602.78"/>
    <x v="2"/>
    <s v="Returned"/>
    <x v="15"/>
    <x v="0"/>
  </r>
  <r>
    <n v="407"/>
    <x v="57"/>
    <x v="3"/>
    <x v="7"/>
    <x v="4"/>
    <n v="8354"/>
    <s v="Aquarium Filter"/>
    <s v="0f576c7e-3c0b-4ede-ab86-5863286d274f"/>
    <x v="4"/>
    <n v="14"/>
    <n v="160.16"/>
    <n v="217.52"/>
    <n v="3045.28"/>
    <n v="803.04"/>
    <n v="542.27"/>
    <x v="2"/>
    <s v="Not Returned"/>
    <x v="2"/>
    <x v="0"/>
  </r>
  <r>
    <n v="408"/>
    <x v="84"/>
    <x v="0"/>
    <x v="3"/>
    <x v="8"/>
    <n v="6480"/>
    <s v="Blender"/>
    <s v="570627d1-8519-4d06-9efb-a7925ec9e368"/>
    <x v="16"/>
    <n v="9"/>
    <n v="253.49"/>
    <n v="361.52"/>
    <n v="3253.68"/>
    <n v="972.27"/>
    <n v="160.66999999999999"/>
    <x v="4"/>
    <s v="Not Returned"/>
    <x v="1"/>
    <x v="0"/>
  </r>
  <r>
    <n v="409"/>
    <x v="78"/>
    <x v="4"/>
    <x v="0"/>
    <x v="14"/>
    <n v="1647"/>
    <s v="Eggs"/>
    <s v="921fc262-8d63-4ba7-90cf-fbba35b2a851"/>
    <x v="6"/>
    <n v="7"/>
    <n v="461.19"/>
    <n v="895.6"/>
    <n v="6269.2"/>
    <n v="3040.87"/>
    <n v="1615.23"/>
    <x v="2"/>
    <s v="Not Returned"/>
    <x v="11"/>
    <x v="1"/>
  </r>
  <r>
    <n v="410"/>
    <x v="152"/>
    <x v="2"/>
    <x v="4"/>
    <x v="19"/>
    <n v="3982"/>
    <s v="TV Stand"/>
    <s v="c657fc60-9f28-429d-b878-d7e504cf0336"/>
    <x v="12"/>
    <n v="3"/>
    <n v="342.19"/>
    <n v="489.74"/>
    <n v="1469.22"/>
    <n v="442.65"/>
    <n v="81.709999999999994"/>
    <x v="3"/>
    <s v="Not Returned"/>
    <x v="10"/>
    <x v="1"/>
  </r>
  <r>
    <n v="411"/>
    <x v="152"/>
    <x v="2"/>
    <x v="4"/>
    <x v="19"/>
    <n v="3982"/>
    <s v="Microwave Oven"/>
    <s v="c657fc60-9f28-429d-b878-d7e504cf0336"/>
    <x v="10"/>
    <n v="3"/>
    <n v="342.19"/>
    <n v="489.74"/>
    <n v="1469.22"/>
    <n v="442.65"/>
    <n v="81.709999999999994"/>
    <x v="3"/>
    <s v="Not Returned"/>
    <x v="7"/>
    <x v="1"/>
  </r>
  <r>
    <n v="412"/>
    <x v="45"/>
    <x v="1"/>
    <x v="7"/>
    <x v="8"/>
    <n v="1556"/>
    <s v="Car Wash Kit"/>
    <s v="721b3386-fbd5-4607-9359-2f48fcd80bd5"/>
    <x v="0"/>
    <n v="8"/>
    <n v="106.8"/>
    <n v="169.8"/>
    <n v="1358.4"/>
    <n v="504"/>
    <n v="1.2"/>
    <x v="0"/>
    <s v="Not Returned"/>
    <x v="8"/>
    <x v="1"/>
  </r>
  <r>
    <n v="413"/>
    <x v="12"/>
    <x v="3"/>
    <x v="6"/>
    <x v="8"/>
    <n v="3110"/>
    <s v="Vitamins"/>
    <s v="2a949723-56b5-484f-8051-ab3de4a65136"/>
    <x v="13"/>
    <n v="14"/>
    <n v="214.45"/>
    <n v="315"/>
    <n v="4410"/>
    <n v="1407.7"/>
    <n v="967.21"/>
    <x v="1"/>
    <s v="Returned"/>
    <x v="18"/>
    <x v="1"/>
  </r>
  <r>
    <n v="414"/>
    <x v="63"/>
    <x v="4"/>
    <x v="11"/>
    <x v="22"/>
    <n v="5282"/>
    <s v="Headphones"/>
    <s v="de3385ed-d3c6-485b-84fe-df7bac8a7685"/>
    <x v="2"/>
    <n v="5"/>
    <n v="446.84"/>
    <n v="813.94"/>
    <n v="4069.7"/>
    <n v="1835.5"/>
    <n v="894.31"/>
    <x v="2"/>
    <s v="Not Returned"/>
    <x v="2"/>
    <x v="0"/>
  </r>
  <r>
    <n v="415"/>
    <x v="27"/>
    <x v="2"/>
    <x v="9"/>
    <x v="12"/>
    <n v="5623"/>
    <s v="Puzzle"/>
    <s v="852ecaa6-91f4-466f-8eec-1fdb8d1cbd47"/>
    <x v="11"/>
    <n v="13"/>
    <n v="261.82"/>
    <n v="374.87"/>
    <n v="4873.3100000000004"/>
    <n v="1469.65"/>
    <n v="499.23"/>
    <x v="3"/>
    <s v="Returned"/>
    <x v="8"/>
    <x v="1"/>
  </r>
  <r>
    <n v="416"/>
    <x v="160"/>
    <x v="2"/>
    <x v="4"/>
    <x v="2"/>
    <n v="9003"/>
    <s v="Pet Toys"/>
    <s v="9306f702-f17e-4828-bb57-c1915f8b6817"/>
    <x v="4"/>
    <n v="5"/>
    <n v="197.04"/>
    <n v="292"/>
    <n v="1460"/>
    <n v="474.8"/>
    <n v="235.48"/>
    <x v="3"/>
    <s v="Not Returned"/>
    <x v="8"/>
    <x v="1"/>
  </r>
  <r>
    <n v="417"/>
    <x v="160"/>
    <x v="2"/>
    <x v="4"/>
    <x v="2"/>
    <n v="9003"/>
    <s v="Lego Set"/>
    <s v="9306f702-f17e-4828-bb57-c1915f8b6817"/>
    <x v="11"/>
    <n v="5"/>
    <n v="197.04"/>
    <n v="292"/>
    <n v="1460"/>
    <n v="474.8"/>
    <n v="235.48"/>
    <x v="3"/>
    <s v="Not Returned"/>
    <x v="1"/>
    <x v="1"/>
  </r>
  <r>
    <n v="418"/>
    <x v="100"/>
    <x v="1"/>
    <x v="11"/>
    <x v="11"/>
    <n v="5837"/>
    <s v="Makeup Kit"/>
    <s v="491bdd4b-d57a-4fa8-809b-77c38937ed7a"/>
    <x v="9"/>
    <n v="13"/>
    <n v="370.05"/>
    <n v="529.73"/>
    <n v="6886.49"/>
    <n v="2075.84"/>
    <n v="1593.63"/>
    <x v="2"/>
    <s v="Returned"/>
    <x v="5"/>
    <x v="0"/>
  </r>
  <r>
    <n v="419"/>
    <x v="143"/>
    <x v="2"/>
    <x v="4"/>
    <x v="19"/>
    <n v="6526"/>
    <s v="Coffee Maker"/>
    <s v="27dbcc79-5683-42b5-9f62-8f6c66731d70"/>
    <x v="10"/>
    <n v="11"/>
    <n v="58.46"/>
    <n v="90.71"/>
    <n v="997.81"/>
    <n v="354.75"/>
    <n v="229.06"/>
    <x v="2"/>
    <s v="Returned"/>
    <x v="6"/>
    <x v="1"/>
  </r>
  <r>
    <n v="420"/>
    <x v="35"/>
    <x v="1"/>
    <x v="4"/>
    <x v="19"/>
    <n v="5782"/>
    <s v="Wardrobe"/>
    <s v="238d3db3-75af-4225-bb02-219c33bee4d0"/>
    <x v="12"/>
    <n v="3"/>
    <n v="223.39"/>
    <n v="352.25"/>
    <n v="1056.75"/>
    <n v="386.58"/>
    <n v="27.84"/>
    <x v="2"/>
    <s v="Returned"/>
    <x v="19"/>
    <x v="1"/>
  </r>
  <r>
    <n v="421"/>
    <x v="166"/>
    <x v="2"/>
    <x v="2"/>
    <x v="12"/>
    <n v="7133"/>
    <s v="Textbook"/>
    <s v="0f1d90c9-ea17-4abb-8933-cebd8c0d7599"/>
    <x v="14"/>
    <n v="8"/>
    <n v="192.07"/>
    <n v="304.02"/>
    <n v="2432.16"/>
    <n v="895.6"/>
    <n v="371.76"/>
    <x v="3"/>
    <s v="Not Returned"/>
    <x v="17"/>
    <x v="0"/>
  </r>
  <r>
    <n v="422"/>
    <x v="145"/>
    <x v="1"/>
    <x v="4"/>
    <x v="9"/>
    <n v="7787"/>
    <s v="External Hard Drive"/>
    <s v="6c70bad0-c840-4607-ab6b-ce8a50968e57"/>
    <x v="8"/>
    <n v="3"/>
    <n v="198.73"/>
    <n v="335.94"/>
    <n v="1007.82"/>
    <n v="411.63"/>
    <n v="287.94"/>
    <x v="1"/>
    <s v="Returned"/>
    <x v="11"/>
    <x v="1"/>
  </r>
  <r>
    <n v="423"/>
    <x v="84"/>
    <x v="0"/>
    <x v="3"/>
    <x v="8"/>
    <n v="6480"/>
    <s v="Stuffed Animal"/>
    <s v="570627d1-8519-4d06-9efb-a7925ec9e368"/>
    <x v="11"/>
    <n v="9"/>
    <n v="253.49"/>
    <n v="361.52"/>
    <n v="3253.68"/>
    <n v="972.27"/>
    <n v="160.66999999999999"/>
    <x v="4"/>
    <s v="Not Returned"/>
    <x v="11"/>
    <x v="0"/>
  </r>
  <r>
    <n v="424"/>
    <x v="153"/>
    <x v="1"/>
    <x v="1"/>
    <x v="21"/>
    <n v="9233"/>
    <s v="Pet Carrier"/>
    <s v="fa2a2e4c-3514-4b1b-8613-afa2afe5f692"/>
    <x v="4"/>
    <n v="4"/>
    <n v="224.35"/>
    <n v="425.98"/>
    <n v="1703.92"/>
    <n v="806.52"/>
    <n v="121.38"/>
    <x v="2"/>
    <s v="Not Returned"/>
    <x v="12"/>
    <x v="0"/>
  </r>
  <r>
    <n v="425"/>
    <x v="25"/>
    <x v="3"/>
    <x v="6"/>
    <x v="2"/>
    <n v="4365"/>
    <s v="Lawn Mower"/>
    <s v="11e5648b-5af4-45cc-9465-160492be79ba"/>
    <x v="3"/>
    <n v="3"/>
    <n v="45.88"/>
    <n v="62.56"/>
    <n v="187.68"/>
    <n v="50.04"/>
    <n v="13.59"/>
    <x v="1"/>
    <s v="Returned"/>
    <x v="11"/>
    <x v="0"/>
  </r>
  <r>
    <n v="426"/>
    <x v="99"/>
    <x v="4"/>
    <x v="7"/>
    <x v="4"/>
    <n v="3865"/>
    <s v="Golf Clubs"/>
    <s v="0a39b005-9794-4b5a-bd7f-e39990a5a389"/>
    <x v="15"/>
    <n v="16"/>
    <n v="116.76"/>
    <n v="184.92"/>
    <n v="2958.72"/>
    <n v="1090.56"/>
    <n v="341.11"/>
    <x v="0"/>
    <s v="Not Returned"/>
    <x v="11"/>
    <x v="1"/>
  </r>
  <r>
    <n v="427"/>
    <x v="94"/>
    <x v="0"/>
    <x v="10"/>
    <x v="28"/>
    <n v="4220"/>
    <s v="Watering Can"/>
    <s v="39253a60-8c0f-43b4-b6c7-f83139e92e11"/>
    <x v="3"/>
    <n v="20"/>
    <n v="206.17"/>
    <n v="361.27"/>
    <n v="7225.4"/>
    <n v="3102"/>
    <n v="2018.65"/>
    <x v="3"/>
    <s v="Not Returned"/>
    <x v="14"/>
    <x v="0"/>
  </r>
  <r>
    <n v="428"/>
    <x v="128"/>
    <x v="1"/>
    <x v="10"/>
    <x v="20"/>
    <n v="6270"/>
    <s v="Necklace"/>
    <s v="cd2cb15f-c6f1-4095-87a2-b558012f895d"/>
    <x v="5"/>
    <n v="16"/>
    <n v="134.51"/>
    <n v="204.35"/>
    <n v="3269.6"/>
    <n v="1117.44"/>
    <n v="932.28"/>
    <x v="0"/>
    <s v="Returned"/>
    <x v="19"/>
    <x v="0"/>
  </r>
  <r>
    <n v="429"/>
    <x v="171"/>
    <x v="1"/>
    <x v="2"/>
    <x v="23"/>
    <n v="7199"/>
    <s v="Pendant"/>
    <s v="6d018f18-6663-45fa-84d5-7395a730b63e"/>
    <x v="5"/>
    <n v="5"/>
    <n v="485.83"/>
    <n v="947"/>
    <n v="4735"/>
    <n v="2305.85"/>
    <n v="1399.44"/>
    <x v="3"/>
    <s v="Returned"/>
    <x v="9"/>
    <x v="0"/>
  </r>
  <r>
    <n v="430"/>
    <x v="175"/>
    <x v="3"/>
    <x v="7"/>
    <x v="18"/>
    <n v="8050"/>
    <s v="Earrings"/>
    <s v="4abd1322-62dc-44ff-b1c0-746f9649a585"/>
    <x v="5"/>
    <n v="2"/>
    <n v="488.61"/>
    <n v="848.66"/>
    <n v="1697.32"/>
    <n v="720.1"/>
    <n v="453.34"/>
    <x v="2"/>
    <s v="Returned"/>
    <x v="14"/>
    <x v="0"/>
  </r>
  <r>
    <n v="431"/>
    <x v="39"/>
    <x v="2"/>
    <x v="5"/>
    <x v="16"/>
    <n v="9531"/>
    <s v="RC Helicopter"/>
    <s v="93982d61-2c38-46e3-9470-5f692e31962a"/>
    <x v="11"/>
    <n v="9"/>
    <n v="221.71"/>
    <n v="273.70999999999998"/>
    <n v="2463.39"/>
    <n v="468"/>
    <n v="520.36"/>
    <x v="0"/>
    <s v="Not Returned"/>
    <x v="3"/>
    <x v="1"/>
  </r>
  <r>
    <n v="432"/>
    <x v="183"/>
    <x v="4"/>
    <x v="8"/>
    <x v="21"/>
    <n v="5726"/>
    <s v="Lawn Mower"/>
    <s v="680a6f50-b7bf-4a47-8a7b-13173e7fce68"/>
    <x v="3"/>
    <n v="13"/>
    <n v="357.67"/>
    <n v="429.44"/>
    <n v="5582.72"/>
    <n v="933.01"/>
    <n v="782.6"/>
    <x v="2"/>
    <s v="Not Returned"/>
    <x v="18"/>
    <x v="1"/>
  </r>
  <r>
    <n v="433"/>
    <x v="139"/>
    <x v="3"/>
    <x v="7"/>
    <x v="17"/>
    <n v="8206"/>
    <s v="Building Blocks"/>
    <s v="63135595-0e89-4620-a338-e5df29564805"/>
    <x v="11"/>
    <n v="14"/>
    <n v="43.84"/>
    <n v="54.13"/>
    <n v="757.82"/>
    <n v="144.06"/>
    <n v="206.43"/>
    <x v="3"/>
    <s v="Returned"/>
    <x v="11"/>
    <x v="0"/>
  </r>
  <r>
    <n v="434"/>
    <x v="110"/>
    <x v="4"/>
    <x v="7"/>
    <x v="2"/>
    <n v="6867"/>
    <s v="Stuffed Animal"/>
    <s v="445ee764-be72-451e-88cf-3be0f3a6372e"/>
    <x v="11"/>
    <n v="7"/>
    <n v="405.87"/>
    <n v="811.04"/>
    <n v="5677.28"/>
    <n v="2836.19"/>
    <n v="57.41"/>
    <x v="1"/>
    <s v="Returned"/>
    <x v="8"/>
    <x v="1"/>
  </r>
  <r>
    <n v="435"/>
    <x v="29"/>
    <x v="4"/>
    <x v="11"/>
    <x v="18"/>
    <n v="7946"/>
    <s v="First Aid Kit"/>
    <s v="657b6308-9561-444c-975b-66471fde869b"/>
    <x v="13"/>
    <n v="16"/>
    <n v="148.91"/>
    <n v="258.47000000000003"/>
    <n v="4135.5200000000004"/>
    <n v="1752.96"/>
    <n v="11.57"/>
    <x v="4"/>
    <s v="Not Returned"/>
    <x v="18"/>
    <x v="1"/>
  </r>
  <r>
    <n v="436"/>
    <x v="22"/>
    <x v="2"/>
    <x v="3"/>
    <x v="7"/>
    <n v="2644"/>
    <s v="Building Blocks"/>
    <s v="549e82a6-178f-4858-929f-c59cc8a945de"/>
    <x v="11"/>
    <n v="2"/>
    <n v="283.93"/>
    <n v="475.16"/>
    <n v="950.32"/>
    <n v="382.46"/>
    <n v="37.01"/>
    <x v="0"/>
    <s v="Returned"/>
    <x v="13"/>
    <x v="1"/>
  </r>
  <r>
    <n v="437"/>
    <x v="56"/>
    <x v="2"/>
    <x v="10"/>
    <x v="18"/>
    <n v="2299"/>
    <s v="Basketball"/>
    <s v="c129f1a4-2e2a-4158-9955-d0306081a3b7"/>
    <x v="15"/>
    <n v="14"/>
    <n v="106.36"/>
    <n v="200.67"/>
    <n v="2809.38"/>
    <n v="1320.34"/>
    <n v="272.32"/>
    <x v="2"/>
    <s v="Not Returned"/>
    <x v="6"/>
    <x v="0"/>
  </r>
  <r>
    <n v="438"/>
    <x v="58"/>
    <x v="3"/>
    <x v="1"/>
    <x v="25"/>
    <n v="6911"/>
    <s v="Armchair"/>
    <s v="1578a187-5153-44cf-a912-617e94ab1d16"/>
    <x v="12"/>
    <n v="11"/>
    <n v="267.5"/>
    <n v="398.15"/>
    <n v="4379.6499999999996"/>
    <n v="1437.15"/>
    <n v="169.01"/>
    <x v="1"/>
    <s v="Returned"/>
    <x v="1"/>
    <x v="0"/>
  </r>
  <r>
    <n v="439"/>
    <x v="152"/>
    <x v="2"/>
    <x v="4"/>
    <x v="19"/>
    <n v="3982"/>
    <s v="3D Printer"/>
    <s v="c657fc60-9f28-429d-b878-d7e504cf0336"/>
    <x v="8"/>
    <n v="3"/>
    <n v="342.19"/>
    <n v="489.74"/>
    <n v="1469.22"/>
    <n v="442.65"/>
    <n v="81.709999999999994"/>
    <x v="3"/>
    <s v="Not Returned"/>
    <x v="10"/>
    <x v="1"/>
  </r>
  <r>
    <n v="440"/>
    <x v="53"/>
    <x v="2"/>
    <x v="0"/>
    <x v="16"/>
    <n v="3759"/>
    <s v="Sofa"/>
    <s v="6dd68868-ddf6-4136-974e-e612e4f9510c"/>
    <x v="12"/>
    <n v="1"/>
    <n v="472.66"/>
    <n v="651.32000000000005"/>
    <n v="651.32000000000005"/>
    <n v="178.66"/>
    <n v="47.44"/>
    <x v="4"/>
    <s v="Returned"/>
    <x v="3"/>
    <x v="1"/>
  </r>
  <r>
    <n v="441"/>
    <x v="187"/>
    <x v="2"/>
    <x v="8"/>
    <x v="5"/>
    <n v="8872"/>
    <s v="Cufflinks"/>
    <s v="47c31d55-b2ea-48f9-bdc2-a5c7f72b15b1"/>
    <x v="5"/>
    <n v="18"/>
    <n v="94.6"/>
    <n v="118.06"/>
    <n v="2125.08"/>
    <n v="422.28"/>
    <n v="411.87"/>
    <x v="0"/>
    <s v="Returned"/>
    <x v="18"/>
    <x v="1"/>
  </r>
  <r>
    <n v="442"/>
    <x v="119"/>
    <x v="2"/>
    <x v="0"/>
    <x v="12"/>
    <n v="4869"/>
    <s v="Car Mat"/>
    <s v="d4cad7a8-699d-44b0-ad7b-3874217953a0"/>
    <x v="0"/>
    <n v="6"/>
    <n v="469.82"/>
    <n v="577.80999999999995"/>
    <n v="3466.86"/>
    <n v="647.94000000000005"/>
    <n v="792.49"/>
    <x v="4"/>
    <s v="Not Returned"/>
    <x v="15"/>
    <x v="1"/>
  </r>
  <r>
    <n v="443"/>
    <x v="83"/>
    <x v="4"/>
    <x v="8"/>
    <x v="10"/>
    <n v="2894"/>
    <s v="Sweater"/>
    <s v="ce646f64-2a55-4230-a11b-2328f5a3dfa5"/>
    <x v="1"/>
    <n v="15"/>
    <n v="254.54"/>
    <n v="487.23"/>
    <n v="7308.45"/>
    <n v="3490.35"/>
    <n v="1574.02"/>
    <x v="3"/>
    <s v="Returned"/>
    <x v="12"/>
    <x v="0"/>
  </r>
  <r>
    <n v="444"/>
    <x v="134"/>
    <x v="1"/>
    <x v="2"/>
    <x v="8"/>
    <n v="5036"/>
    <s v="Cutting Board"/>
    <s v="8237e27d-d3f4-493a-a5d6-5526c02f6a57"/>
    <x v="16"/>
    <n v="3"/>
    <n v="369.45"/>
    <n v="669.2"/>
    <n v="2007.6"/>
    <n v="899.25"/>
    <n v="223.53"/>
    <x v="1"/>
    <s v="Not Returned"/>
    <x v="6"/>
    <x v="0"/>
  </r>
  <r>
    <n v="445"/>
    <x v="129"/>
    <x v="3"/>
    <x v="4"/>
    <x v="4"/>
    <n v="8026"/>
    <s v="Engine Oil"/>
    <s v="6533dee2-bcce-4ba5-8b37-cead193168ef"/>
    <x v="0"/>
    <n v="10"/>
    <n v="51.26"/>
    <n v="100.12"/>
    <n v="1001.2"/>
    <n v="488.6"/>
    <n v="203.2"/>
    <x v="1"/>
    <s v="Returned"/>
    <x v="14"/>
    <x v="0"/>
  </r>
  <r>
    <n v="446"/>
    <x v="180"/>
    <x v="1"/>
    <x v="10"/>
    <x v="8"/>
    <n v="8757"/>
    <s v="Garden Hose"/>
    <s v="66e74fd9-5a13-4523-84dd-d6adc35c230b"/>
    <x v="3"/>
    <n v="14"/>
    <n v="195.04"/>
    <n v="238.53"/>
    <n v="3339.42"/>
    <n v="608.86"/>
    <n v="179.41"/>
    <x v="2"/>
    <s v="Not Returned"/>
    <x v="11"/>
    <x v="0"/>
  </r>
  <r>
    <n v="447"/>
    <x v="29"/>
    <x v="4"/>
    <x v="11"/>
    <x v="18"/>
    <n v="7946"/>
    <s v="Wi-Fi Router"/>
    <s v="657b6308-9561-444c-975b-66471fde869b"/>
    <x v="8"/>
    <n v="16"/>
    <n v="148.91"/>
    <n v="258.47000000000003"/>
    <n v="4135.5200000000004"/>
    <n v="1752.96"/>
    <n v="11.57"/>
    <x v="4"/>
    <s v="Not Returned"/>
    <x v="14"/>
    <x v="1"/>
  </r>
  <r>
    <n v="448"/>
    <x v="19"/>
    <x v="2"/>
    <x v="9"/>
    <x v="12"/>
    <n v="7311"/>
    <s v="Garden Chair"/>
    <s v="b9feba57-953a-476c-b5db-a0194b0f6568"/>
    <x v="3"/>
    <n v="8"/>
    <n v="471.88"/>
    <n v="838.05"/>
    <n v="6704.4"/>
    <n v="2929.36"/>
    <n v="438.5"/>
    <x v="1"/>
    <s v="Not Returned"/>
    <x v="19"/>
    <x v="1"/>
  </r>
  <r>
    <n v="449"/>
    <x v="181"/>
    <x v="1"/>
    <x v="8"/>
    <x v="12"/>
    <n v="1292"/>
    <s v="Drum Set"/>
    <s v="4e32bce6-9774-4564-a48b-121b7014e7a0"/>
    <x v="7"/>
    <n v="7"/>
    <n v="98.98"/>
    <n v="127.34"/>
    <n v="891.38"/>
    <n v="198.52"/>
    <n v="135.22999999999999"/>
    <x v="3"/>
    <s v="Returned"/>
    <x v="17"/>
    <x v="0"/>
  </r>
  <r>
    <n v="450"/>
    <x v="115"/>
    <x v="2"/>
    <x v="7"/>
    <x v="20"/>
    <n v="7496"/>
    <s v="Tuning Fork"/>
    <s v="82bc0f46-36fd-46f0-b7c2-c9d5b5779063"/>
    <x v="7"/>
    <n v="7"/>
    <n v="439.13"/>
    <n v="741.71"/>
    <n v="5191.97"/>
    <n v="2118.06"/>
    <n v="512.84"/>
    <x v="0"/>
    <s v="Not Returned"/>
    <x v="5"/>
    <x v="1"/>
  </r>
  <r>
    <n v="451"/>
    <x v="109"/>
    <x v="4"/>
    <x v="4"/>
    <x v="11"/>
    <n v="2005"/>
    <s v="Cat Food"/>
    <s v="98493324-96ad-4759-ac06-88f6bb5ce97a"/>
    <x v="4"/>
    <n v="11"/>
    <n v="254.57"/>
    <n v="494.78"/>
    <n v="5442.58"/>
    <n v="2642.31"/>
    <n v="477.32"/>
    <x v="4"/>
    <s v="Returned"/>
    <x v="17"/>
    <x v="0"/>
  </r>
  <r>
    <n v="452"/>
    <x v="127"/>
    <x v="3"/>
    <x v="4"/>
    <x v="10"/>
    <n v="2904"/>
    <s v="Headphone Amp"/>
    <s v="fb94eb03-397b-4a46-87dc-ec27fc62bd08"/>
    <x v="7"/>
    <n v="11"/>
    <n v="315.52999999999997"/>
    <n v="598"/>
    <n v="6578"/>
    <n v="3107.17"/>
    <n v="1586.1"/>
    <x v="1"/>
    <s v="Not Returned"/>
    <x v="2"/>
    <x v="0"/>
  </r>
  <r>
    <n v="453"/>
    <x v="166"/>
    <x v="2"/>
    <x v="2"/>
    <x v="12"/>
    <n v="7133"/>
    <s v="Anklet"/>
    <s v="0f1d90c9-ea17-4abb-8933-cebd8c0d7599"/>
    <x v="5"/>
    <n v="8"/>
    <n v="192.07"/>
    <n v="304.02"/>
    <n v="2432.16"/>
    <n v="895.6"/>
    <n v="371.76"/>
    <x v="3"/>
    <s v="Not Returned"/>
    <x v="4"/>
    <x v="0"/>
  </r>
  <r>
    <n v="454"/>
    <x v="96"/>
    <x v="0"/>
    <x v="0"/>
    <x v="19"/>
    <n v="3466"/>
    <s v="Headphones"/>
    <s v="f277e61e-39dd-4bcc-bf07-208771bb382c"/>
    <x v="2"/>
    <n v="4"/>
    <n v="20.420000000000002"/>
    <n v="26.75"/>
    <n v="107"/>
    <n v="25.32"/>
    <n v="13.08"/>
    <x v="4"/>
    <s v="Not Returned"/>
    <x v="0"/>
    <x v="0"/>
  </r>
  <r>
    <n v="455"/>
    <x v="63"/>
    <x v="4"/>
    <x v="11"/>
    <x v="22"/>
    <n v="5282"/>
    <s v="Lego Set"/>
    <s v="de3385ed-d3c6-485b-84fe-df7bac8a7685"/>
    <x v="11"/>
    <n v="5"/>
    <n v="446.84"/>
    <n v="813.94"/>
    <n v="4069.7"/>
    <n v="1835.5"/>
    <n v="894.31"/>
    <x v="2"/>
    <s v="Not Returned"/>
    <x v="13"/>
    <x v="0"/>
  </r>
  <r>
    <n v="456"/>
    <x v="129"/>
    <x v="3"/>
    <x v="4"/>
    <x v="4"/>
    <n v="8026"/>
    <s v="Gardening Tools"/>
    <s v="6533dee2-bcce-4ba5-8b37-cead193168ef"/>
    <x v="3"/>
    <n v="10"/>
    <n v="51.26"/>
    <n v="100.12"/>
    <n v="1001.2"/>
    <n v="488.6"/>
    <n v="203.2"/>
    <x v="1"/>
    <s v="Returned"/>
    <x v="3"/>
    <x v="0"/>
  </r>
  <r>
    <n v="457"/>
    <x v="187"/>
    <x v="2"/>
    <x v="8"/>
    <x v="5"/>
    <n v="8872"/>
    <s v="Dress"/>
    <s v="47c31d55-b2ea-48f9-bdc2-a5c7f72b15b1"/>
    <x v="1"/>
    <n v="18"/>
    <n v="94.6"/>
    <n v="118.06"/>
    <n v="2125.08"/>
    <n v="422.28"/>
    <n v="411.87"/>
    <x v="0"/>
    <s v="Returned"/>
    <x v="1"/>
    <x v="1"/>
  </r>
  <r>
    <n v="458"/>
    <x v="43"/>
    <x v="4"/>
    <x v="4"/>
    <x v="4"/>
    <n v="8534"/>
    <s v="Air Filter"/>
    <s v="57c891c2-b25f-4d5e-a488-458f0489ceb0"/>
    <x v="0"/>
    <n v="17"/>
    <n v="341.72"/>
    <n v="494.28"/>
    <n v="8402.76"/>
    <n v="2593.52"/>
    <n v="62.25"/>
    <x v="1"/>
    <s v="Returned"/>
    <x v="5"/>
    <x v="1"/>
  </r>
  <r>
    <n v="459"/>
    <x v="12"/>
    <x v="3"/>
    <x v="6"/>
    <x v="8"/>
    <n v="3110"/>
    <s v="Face Mask"/>
    <s v="2a949723-56b5-484f-8051-ab3de4a65136"/>
    <x v="13"/>
    <n v="14"/>
    <n v="214.45"/>
    <n v="315"/>
    <n v="4410"/>
    <n v="1407.7"/>
    <n v="967.21"/>
    <x v="1"/>
    <s v="Returned"/>
    <x v="1"/>
    <x v="1"/>
  </r>
  <r>
    <n v="460"/>
    <x v="43"/>
    <x v="4"/>
    <x v="4"/>
    <x v="4"/>
    <n v="8534"/>
    <s v="Knife Set"/>
    <s v="57c891c2-b25f-4d5e-a488-458f0489ceb0"/>
    <x v="16"/>
    <n v="17"/>
    <n v="341.72"/>
    <n v="494.28"/>
    <n v="8402.76"/>
    <n v="2593.52"/>
    <n v="62.25"/>
    <x v="1"/>
    <s v="Returned"/>
    <x v="9"/>
    <x v="1"/>
  </r>
  <r>
    <n v="461"/>
    <x v="68"/>
    <x v="4"/>
    <x v="2"/>
    <x v="1"/>
    <n v="2634"/>
    <s v="Lego Set"/>
    <s v="51169129-4901-4b4e-a417-a98df80a4921"/>
    <x v="11"/>
    <n v="4"/>
    <n v="283.5"/>
    <n v="362.77"/>
    <n v="1451.08"/>
    <n v="317.08"/>
    <n v="0.4"/>
    <x v="1"/>
    <s v="Not Returned"/>
    <x v="9"/>
    <x v="1"/>
  </r>
  <r>
    <n v="462"/>
    <x v="76"/>
    <x v="4"/>
    <x v="5"/>
    <x v="27"/>
    <n v="4477"/>
    <s v="Bookshelf"/>
    <s v="044a83c0-97c3-4a8a-91ac-45f962ba2c36"/>
    <x v="12"/>
    <n v="14"/>
    <n v="314.62"/>
    <n v="607.41999999999996"/>
    <n v="8503.8799999999992"/>
    <n v="4099.2"/>
    <n v="1149.07"/>
    <x v="2"/>
    <s v="Not Returned"/>
    <x v="18"/>
    <x v="1"/>
  </r>
  <r>
    <n v="463"/>
    <x v="185"/>
    <x v="3"/>
    <x v="9"/>
    <x v="14"/>
    <n v="7955"/>
    <s v="Gaming Console"/>
    <s v="818a61e4-af6d-40a7-84ce-e89aac7da700"/>
    <x v="8"/>
    <n v="14"/>
    <n v="259.73"/>
    <n v="387.15"/>
    <n v="5420.1"/>
    <n v="1783.88"/>
    <n v="413.81"/>
    <x v="0"/>
    <s v="Not Returned"/>
    <x v="8"/>
    <x v="1"/>
  </r>
  <r>
    <n v="464"/>
    <x v="175"/>
    <x v="3"/>
    <x v="7"/>
    <x v="18"/>
    <n v="8050"/>
    <s v="Fertilizer"/>
    <s v="4abd1322-62dc-44ff-b1c0-746f9649a585"/>
    <x v="3"/>
    <n v="2"/>
    <n v="488.61"/>
    <n v="848.66"/>
    <n v="1697.32"/>
    <n v="720.1"/>
    <n v="453.34"/>
    <x v="2"/>
    <s v="Returned"/>
    <x v="19"/>
    <x v="0"/>
  </r>
  <r>
    <n v="465"/>
    <x v="156"/>
    <x v="1"/>
    <x v="1"/>
    <x v="1"/>
    <n v="1965"/>
    <s v="Music Stand"/>
    <s v="cd5aa6ac-c9ed-4510-911f-9b406c7aefb8"/>
    <x v="7"/>
    <n v="10"/>
    <n v="369.08"/>
    <n v="522.25"/>
    <n v="5222.5"/>
    <n v="1531.7"/>
    <n v="810.3"/>
    <x v="2"/>
    <s v="Returned"/>
    <x v="17"/>
    <x v="1"/>
  </r>
  <r>
    <n v="466"/>
    <x v="20"/>
    <x v="1"/>
    <x v="0"/>
    <x v="13"/>
    <n v="3763"/>
    <s v="Makeup Kit"/>
    <s v="34875752-a81a-4ad6-a45b-708330003a59"/>
    <x v="9"/>
    <n v="3"/>
    <n v="53.2"/>
    <n v="97.81"/>
    <n v="293.43"/>
    <n v="133.83000000000001"/>
    <n v="56.97"/>
    <x v="0"/>
    <s v="Returned"/>
    <x v="0"/>
    <x v="0"/>
  </r>
  <r>
    <n v="467"/>
    <x v="22"/>
    <x v="2"/>
    <x v="3"/>
    <x v="7"/>
    <n v="2644"/>
    <s v="Running Shoes"/>
    <s v="549e82a6-178f-4858-929f-c59cc8a945de"/>
    <x v="15"/>
    <n v="2"/>
    <n v="283.93"/>
    <n v="475.16"/>
    <n v="950.32"/>
    <n v="382.46"/>
    <n v="37.01"/>
    <x v="0"/>
    <s v="Returned"/>
    <x v="18"/>
    <x v="1"/>
  </r>
  <r>
    <n v="468"/>
    <x v="182"/>
    <x v="0"/>
    <x v="4"/>
    <x v="26"/>
    <n v="1764"/>
    <s v="Running Shoes"/>
    <s v="10c24465-bfb1-4337-bd85-c4f847a82029"/>
    <x v="15"/>
    <n v="3"/>
    <n v="258.47000000000003"/>
    <n v="368.75"/>
    <n v="1106.25"/>
    <n v="330.84"/>
    <n v="168.61"/>
    <x v="0"/>
    <s v="Returned"/>
    <x v="14"/>
    <x v="1"/>
  </r>
  <r>
    <n v="469"/>
    <x v="152"/>
    <x v="2"/>
    <x v="4"/>
    <x v="19"/>
    <n v="3982"/>
    <s v="Toaster"/>
    <s v="c657fc60-9f28-429d-b878-d7e504cf0336"/>
    <x v="16"/>
    <n v="3"/>
    <n v="342.19"/>
    <n v="489.74"/>
    <n v="1469.22"/>
    <n v="442.65"/>
    <n v="81.709999999999994"/>
    <x v="3"/>
    <s v="Not Returned"/>
    <x v="18"/>
    <x v="1"/>
  </r>
  <r>
    <n v="470"/>
    <x v="127"/>
    <x v="3"/>
    <x v="4"/>
    <x v="10"/>
    <n v="2904"/>
    <s v="Car Wash Kit"/>
    <s v="fb94eb03-397b-4a46-87dc-ec27fc62bd08"/>
    <x v="0"/>
    <n v="11"/>
    <n v="315.52999999999997"/>
    <n v="598"/>
    <n v="6578"/>
    <n v="3107.17"/>
    <n v="1586.1"/>
    <x v="1"/>
    <s v="Not Returned"/>
    <x v="8"/>
    <x v="0"/>
  </r>
  <r>
    <n v="471"/>
    <x v="96"/>
    <x v="0"/>
    <x v="0"/>
    <x v="11"/>
    <n v="8979"/>
    <s v="Seeds"/>
    <s v="6d0cbf0e-4b58-4bc9-8a16-d17c9af25f74"/>
    <x v="3"/>
    <n v="13"/>
    <n v="157.22"/>
    <n v="301.83999999999997"/>
    <n v="3923.92"/>
    <n v="1880.06"/>
    <n v="987.72"/>
    <x v="3"/>
    <s v="Returned"/>
    <x v="14"/>
    <x v="1"/>
  </r>
  <r>
    <n v="472"/>
    <x v="185"/>
    <x v="3"/>
    <x v="9"/>
    <x v="14"/>
    <n v="7955"/>
    <s v="Toy Train"/>
    <s v="818a61e4-af6d-40a7-84ce-e89aac7da700"/>
    <x v="11"/>
    <n v="14"/>
    <n v="259.73"/>
    <n v="387.15"/>
    <n v="5420.1"/>
    <n v="1783.88"/>
    <n v="413.81"/>
    <x v="0"/>
    <s v="Not Returned"/>
    <x v="14"/>
    <x v="1"/>
  </r>
  <r>
    <n v="473"/>
    <x v="103"/>
    <x v="0"/>
    <x v="1"/>
    <x v="9"/>
    <n v="1872"/>
    <s v="Kettle"/>
    <s v="98eaa43e-113d-41e7-b9fa-78a7d18926a0"/>
    <x v="16"/>
    <n v="4"/>
    <n v="488.93"/>
    <n v="860.73"/>
    <n v="3442.92"/>
    <n v="1487.2"/>
    <n v="277.48"/>
    <x v="4"/>
    <s v="Returned"/>
    <x v="10"/>
    <x v="1"/>
  </r>
  <r>
    <n v="474"/>
    <x v="34"/>
    <x v="4"/>
    <x v="9"/>
    <x v="19"/>
    <n v="9480"/>
    <s v="Milk"/>
    <s v="6245b052-a267-48a3-b729-28f11abb56f1"/>
    <x v="6"/>
    <n v="3"/>
    <n v="435.34"/>
    <n v="730.95"/>
    <n v="2192.85"/>
    <n v="886.83"/>
    <n v="533.89"/>
    <x v="4"/>
    <s v="Returned"/>
    <x v="11"/>
    <x v="1"/>
  </r>
  <r>
    <n v="475"/>
    <x v="117"/>
    <x v="1"/>
    <x v="9"/>
    <x v="1"/>
    <n v="4811"/>
    <s v="VR Headset"/>
    <s v="6caf1775-0be5-4fe0-a43e-a8739e87eab0"/>
    <x v="8"/>
    <n v="3"/>
    <n v="213.72"/>
    <n v="392.46"/>
    <n v="1177.3800000000001"/>
    <n v="536.22"/>
    <n v="70.959999999999994"/>
    <x v="4"/>
    <s v="Not Returned"/>
    <x v="6"/>
    <x v="0"/>
  </r>
  <r>
    <n v="476"/>
    <x v="183"/>
    <x v="4"/>
    <x v="8"/>
    <x v="21"/>
    <n v="5726"/>
    <s v="Power Bank"/>
    <s v="680a6f50-b7bf-4a47-8a7b-13173e7fce68"/>
    <x v="8"/>
    <n v="13"/>
    <n v="357.67"/>
    <n v="429.44"/>
    <n v="5582.72"/>
    <n v="933.01"/>
    <n v="782.6"/>
    <x v="2"/>
    <s v="Not Returned"/>
    <x v="12"/>
    <x v="1"/>
  </r>
  <r>
    <n v="477"/>
    <x v="45"/>
    <x v="1"/>
    <x v="7"/>
    <x v="8"/>
    <n v="1556"/>
    <s v="3D Printer"/>
    <s v="721b3386-fbd5-4607-9359-2f48fcd80bd5"/>
    <x v="8"/>
    <n v="8"/>
    <n v="106.8"/>
    <n v="169.8"/>
    <n v="1358.4"/>
    <n v="504"/>
    <n v="1.2"/>
    <x v="0"/>
    <s v="Not Returned"/>
    <x v="11"/>
    <x v="1"/>
  </r>
  <r>
    <n v="478"/>
    <x v="30"/>
    <x v="0"/>
    <x v="8"/>
    <x v="16"/>
    <n v="9120"/>
    <s v="Bread"/>
    <s v="75513b93-4df4-4833-93ef-bb4f403f98d7"/>
    <x v="6"/>
    <n v="2"/>
    <n v="167.03"/>
    <n v="261.08"/>
    <n v="522.16"/>
    <n v="188.1"/>
    <n v="4.29"/>
    <x v="2"/>
    <s v="Not Returned"/>
    <x v="7"/>
    <x v="0"/>
  </r>
  <r>
    <n v="479"/>
    <x v="77"/>
    <x v="2"/>
    <x v="7"/>
    <x v="12"/>
    <n v="4436"/>
    <s v="Vegetables"/>
    <s v="fe1b08ca-8c00-4e94-a27d-fb243a8d9b6c"/>
    <x v="6"/>
    <n v="7"/>
    <n v="186.68"/>
    <n v="265.64"/>
    <n v="1859.48"/>
    <n v="552.72"/>
    <n v="500.63"/>
    <x v="4"/>
    <s v="Returned"/>
    <x v="6"/>
    <x v="1"/>
  </r>
  <r>
    <n v="480"/>
    <x v="165"/>
    <x v="0"/>
    <x v="9"/>
    <x v="16"/>
    <n v="8596"/>
    <s v="Kettle"/>
    <s v="ad32d0e1-bc79-4e92-b7d1-b190303d2a1b"/>
    <x v="16"/>
    <n v="7"/>
    <n v="244.51"/>
    <n v="418.17"/>
    <n v="2927.19"/>
    <n v="1215.6199999999999"/>
    <n v="227.33"/>
    <x v="1"/>
    <s v="Returned"/>
    <x v="4"/>
    <x v="1"/>
  </r>
  <r>
    <n v="481"/>
    <x v="23"/>
    <x v="4"/>
    <x v="3"/>
    <x v="2"/>
    <n v="1860"/>
    <s v="Toaster"/>
    <s v="2d0c6002-cb7f-4628-8a73-0928992b7005"/>
    <x v="16"/>
    <n v="6"/>
    <n v="64.760000000000005"/>
    <n v="99.39"/>
    <n v="596.34"/>
    <n v="207.78"/>
    <n v="144.91"/>
    <x v="2"/>
    <s v="Returned"/>
    <x v="2"/>
    <x v="1"/>
  </r>
  <r>
    <n v="482"/>
    <x v="72"/>
    <x v="0"/>
    <x v="4"/>
    <x v="22"/>
    <n v="9746"/>
    <s v="Car Wash Kit"/>
    <s v="5df6913e-8998-4d1a-b85f-b5acb95099f9"/>
    <x v="0"/>
    <n v="7"/>
    <n v="90.55"/>
    <n v="155.16999999999999"/>
    <n v="1086.19"/>
    <n v="452.34"/>
    <n v="321.56"/>
    <x v="4"/>
    <s v="Not Returned"/>
    <x v="18"/>
    <x v="0"/>
  </r>
  <r>
    <n v="483"/>
    <x v="112"/>
    <x v="1"/>
    <x v="0"/>
    <x v="19"/>
    <n v="1093"/>
    <s v="Brake Pads"/>
    <s v="400df2d9-0a00-4127-a6c9-1e762c5944e1"/>
    <x v="0"/>
    <n v="20"/>
    <n v="257.55"/>
    <n v="454.88"/>
    <n v="9097.6"/>
    <n v="3946.6"/>
    <n v="1000.69"/>
    <x v="1"/>
    <s v="Returned"/>
    <x v="1"/>
    <x v="0"/>
  </r>
  <r>
    <n v="484"/>
    <x v="182"/>
    <x v="0"/>
    <x v="4"/>
    <x v="26"/>
    <n v="1764"/>
    <s v="Toaster"/>
    <s v="10c24465-bfb1-4337-bd85-c4f847a82029"/>
    <x v="16"/>
    <n v="3"/>
    <n v="258.47000000000003"/>
    <n v="368.75"/>
    <n v="1106.25"/>
    <n v="330.84"/>
    <n v="168.61"/>
    <x v="0"/>
    <s v="Returned"/>
    <x v="8"/>
    <x v="1"/>
  </r>
  <r>
    <n v="485"/>
    <x v="181"/>
    <x v="1"/>
    <x v="8"/>
    <x v="12"/>
    <n v="1292"/>
    <s v="TV Stand"/>
    <s v="4e32bce6-9774-4564-a48b-121b7014e7a0"/>
    <x v="12"/>
    <n v="7"/>
    <n v="98.98"/>
    <n v="127.34"/>
    <n v="891.38"/>
    <n v="198.52"/>
    <n v="135.22999999999999"/>
    <x v="3"/>
    <s v="Returned"/>
    <x v="2"/>
    <x v="0"/>
  </r>
  <r>
    <n v="486"/>
    <x v="50"/>
    <x v="3"/>
    <x v="10"/>
    <x v="25"/>
    <n v="8616"/>
    <s v="Dress"/>
    <s v="8b71a6e1-079e-43bc-aee5-64b8da270ada"/>
    <x v="1"/>
    <n v="17"/>
    <n v="153.96"/>
    <n v="295.36"/>
    <n v="5021.12"/>
    <n v="2403.8000000000002"/>
    <n v="1215.03"/>
    <x v="3"/>
    <s v="Not Returned"/>
    <x v="0"/>
    <x v="1"/>
  </r>
  <r>
    <n v="487"/>
    <x v="43"/>
    <x v="4"/>
    <x v="4"/>
    <x v="18"/>
    <n v="6720"/>
    <s v="Face Cream"/>
    <s v="67c2c211-423f-4d77-85d6-91c3b10dc5b2"/>
    <x v="9"/>
    <n v="13"/>
    <n v="175.31"/>
    <n v="335.99"/>
    <n v="4367.87"/>
    <n v="2088.84"/>
    <n v="992.94"/>
    <x v="4"/>
    <s v="Returned"/>
    <x v="1"/>
    <x v="0"/>
  </r>
  <r>
    <n v="488"/>
    <x v="27"/>
    <x v="2"/>
    <x v="9"/>
    <x v="12"/>
    <n v="5623"/>
    <s v="Mascara"/>
    <s v="852ecaa6-91f4-466f-8eec-1fdb8d1cbd47"/>
    <x v="9"/>
    <n v="13"/>
    <n v="261.82"/>
    <n v="374.87"/>
    <n v="4873.3100000000004"/>
    <n v="1469.65"/>
    <n v="499.23"/>
    <x v="3"/>
    <s v="Returned"/>
    <x v="4"/>
    <x v="1"/>
  </r>
  <r>
    <n v="489"/>
    <x v="106"/>
    <x v="0"/>
    <x v="5"/>
    <x v="24"/>
    <n v="5295"/>
    <s v="3D Printer"/>
    <s v="f315d988-76cd-4a9d-85e4-d88d99203f6e"/>
    <x v="8"/>
    <n v="20"/>
    <n v="465.08"/>
    <n v="579.36"/>
    <n v="11587.2"/>
    <n v="2285.6"/>
    <n v="47.11"/>
    <x v="3"/>
    <s v="Not Returned"/>
    <x v="19"/>
    <x v="0"/>
  </r>
  <r>
    <n v="490"/>
    <x v="63"/>
    <x v="4"/>
    <x v="11"/>
    <x v="22"/>
    <n v="5282"/>
    <s v="Refrigerator"/>
    <s v="de3385ed-d3c6-485b-84fe-df7bac8a7685"/>
    <x v="10"/>
    <n v="5"/>
    <n v="446.84"/>
    <n v="813.94"/>
    <n v="4069.7"/>
    <n v="1835.5"/>
    <n v="894.31"/>
    <x v="2"/>
    <s v="Not Returned"/>
    <x v="9"/>
    <x v="0"/>
  </r>
  <r>
    <n v="491"/>
    <x v="99"/>
    <x v="4"/>
    <x v="7"/>
    <x v="4"/>
    <n v="3865"/>
    <s v="Car Mat"/>
    <s v="0a39b005-9794-4b5a-bd7f-e39990a5a389"/>
    <x v="0"/>
    <n v="16"/>
    <n v="116.76"/>
    <n v="184.92"/>
    <n v="2958.72"/>
    <n v="1090.56"/>
    <n v="341.11"/>
    <x v="0"/>
    <s v="Not Returned"/>
    <x v="0"/>
    <x v="1"/>
  </r>
  <r>
    <n v="492"/>
    <x v="166"/>
    <x v="2"/>
    <x v="2"/>
    <x v="12"/>
    <n v="7133"/>
    <s v="Gaming Console"/>
    <s v="0f1d90c9-ea17-4abb-8933-cebd8c0d7599"/>
    <x v="8"/>
    <n v="8"/>
    <n v="192.07"/>
    <n v="304.02"/>
    <n v="2432.16"/>
    <n v="895.6"/>
    <n v="371.76"/>
    <x v="3"/>
    <s v="Not Returned"/>
    <x v="9"/>
    <x v="0"/>
  </r>
  <r>
    <n v="493"/>
    <x v="181"/>
    <x v="1"/>
    <x v="8"/>
    <x v="12"/>
    <n v="1292"/>
    <s v="Hat"/>
    <s v="4e32bce6-9774-4564-a48b-121b7014e7a0"/>
    <x v="1"/>
    <n v="7"/>
    <n v="98.98"/>
    <n v="127.34"/>
    <n v="891.38"/>
    <n v="198.52"/>
    <n v="135.22999999999999"/>
    <x v="3"/>
    <s v="Returned"/>
    <x v="19"/>
    <x v="0"/>
  </r>
  <r>
    <n v="494"/>
    <x v="178"/>
    <x v="0"/>
    <x v="4"/>
    <x v="4"/>
    <n v="9618"/>
    <s v="Car Battery"/>
    <s v="1ce3c25b-c96f-464d-8f07-a6e1e62d8d6f"/>
    <x v="0"/>
    <n v="6"/>
    <n v="308.12"/>
    <n v="521.04999999999995"/>
    <n v="3126.3"/>
    <n v="1277.58"/>
    <n v="728.63"/>
    <x v="1"/>
    <s v="Not Returned"/>
    <x v="14"/>
    <x v="1"/>
  </r>
  <r>
    <n v="495"/>
    <x v="143"/>
    <x v="2"/>
    <x v="4"/>
    <x v="19"/>
    <n v="6526"/>
    <s v="Frying Pan"/>
    <s v="27dbcc79-5683-42b5-9f62-8f6c66731d70"/>
    <x v="16"/>
    <n v="11"/>
    <n v="58.46"/>
    <n v="90.71"/>
    <n v="997.81"/>
    <n v="354.75"/>
    <n v="229.06"/>
    <x v="2"/>
    <s v="Returned"/>
    <x v="8"/>
    <x v="1"/>
  </r>
  <r>
    <n v="496"/>
    <x v="25"/>
    <x v="3"/>
    <x v="6"/>
    <x v="2"/>
    <n v="4365"/>
    <s v="Shoes"/>
    <s v="11e5648b-5af4-45cc-9465-160492be79ba"/>
    <x v="1"/>
    <n v="3"/>
    <n v="45.88"/>
    <n v="62.56"/>
    <n v="187.68"/>
    <n v="50.04"/>
    <n v="13.59"/>
    <x v="1"/>
    <s v="Returned"/>
    <x v="8"/>
    <x v="0"/>
  </r>
  <r>
    <n v="497"/>
    <x v="106"/>
    <x v="0"/>
    <x v="5"/>
    <x v="24"/>
    <n v="5295"/>
    <s v="Bookshelf"/>
    <s v="f315d988-76cd-4a9d-85e4-d88d99203f6e"/>
    <x v="12"/>
    <n v="20"/>
    <n v="465.08"/>
    <n v="579.36"/>
    <n v="11587.2"/>
    <n v="2285.6"/>
    <n v="47.11"/>
    <x v="3"/>
    <s v="Not Returned"/>
    <x v="1"/>
    <x v="0"/>
  </r>
  <r>
    <n v="498"/>
    <x v="27"/>
    <x v="2"/>
    <x v="9"/>
    <x v="12"/>
    <n v="5623"/>
    <s v="Iron"/>
    <s v="852ecaa6-91f4-466f-8eec-1fdb8d1cbd47"/>
    <x v="10"/>
    <n v="13"/>
    <n v="261.82"/>
    <n v="374.87"/>
    <n v="4873.3100000000004"/>
    <n v="1469.65"/>
    <n v="499.23"/>
    <x v="3"/>
    <s v="Returned"/>
    <x v="10"/>
    <x v="1"/>
  </r>
  <r>
    <n v="499"/>
    <x v="155"/>
    <x v="1"/>
    <x v="0"/>
    <x v="8"/>
    <n v="9842"/>
    <s v="Smart Light"/>
    <s v="cd85ff45-b89c-4858-a4c0-787a1d94002d"/>
    <x v="8"/>
    <n v="12"/>
    <n v="265.81"/>
    <n v="359.24"/>
    <n v="4310.88"/>
    <n v="1121.1600000000001"/>
    <n v="177.92"/>
    <x v="0"/>
    <s v="Returned"/>
    <x v="5"/>
    <x v="0"/>
  </r>
  <r>
    <n v="500"/>
    <x v="128"/>
    <x v="1"/>
    <x v="10"/>
    <x v="20"/>
    <n v="6270"/>
    <s v="Saucepan"/>
    <s v="cd2cb15f-c6f1-4095-87a2-b558012f895d"/>
    <x v="16"/>
    <n v="16"/>
    <n v="134.51"/>
    <n v="204.35"/>
    <n v="3269.6"/>
    <n v="1117.44"/>
    <n v="932.28"/>
    <x v="0"/>
    <s v="Returned"/>
    <x v="16"/>
    <x v="0"/>
  </r>
  <r>
    <n v="501"/>
    <x v="184"/>
    <x v="1"/>
    <x v="1"/>
    <x v="18"/>
    <n v="2268"/>
    <s v="Bed"/>
    <s v="a20925e2-5338-463f-998c-b9773d8759cd"/>
    <x v="12"/>
    <n v="6"/>
    <n v="39.75"/>
    <n v="77.97"/>
    <n v="467.82"/>
    <n v="229.32"/>
    <n v="52.88"/>
    <x v="2"/>
    <s v="Returned"/>
    <x v="7"/>
    <x v="0"/>
  </r>
  <r>
    <n v="502"/>
    <x v="82"/>
    <x v="4"/>
    <x v="3"/>
    <x v="7"/>
    <n v="6263"/>
    <s v="Thermometer"/>
    <s v="07b69d05-0d64-48d8-93f8-7fd13dbb8007"/>
    <x v="13"/>
    <n v="6"/>
    <n v="159.38999999999999"/>
    <n v="246.24"/>
    <n v="1477.44"/>
    <n v="521.1"/>
    <n v="165.94"/>
    <x v="0"/>
    <s v="Returned"/>
    <x v="7"/>
    <x v="0"/>
  </r>
  <r>
    <n v="503"/>
    <x v="59"/>
    <x v="3"/>
    <x v="5"/>
    <x v="23"/>
    <n v="7751"/>
    <s v="Cycling Helmet"/>
    <s v="2de31356-f9e5-4e5d-adcd-98118582a6aa"/>
    <x v="15"/>
    <n v="5"/>
    <n v="108.88"/>
    <n v="166.66"/>
    <n v="833.3"/>
    <n v="288.89999999999998"/>
    <n v="13.98"/>
    <x v="3"/>
    <s v="Returned"/>
    <x v="13"/>
    <x v="1"/>
  </r>
  <r>
    <n v="504"/>
    <x v="112"/>
    <x v="1"/>
    <x v="0"/>
    <x v="19"/>
    <n v="1093"/>
    <s v="Dining Table"/>
    <s v="400df2d9-0a00-4127-a6c9-1e762c5944e1"/>
    <x v="12"/>
    <n v="20"/>
    <n v="257.55"/>
    <n v="454.88"/>
    <n v="9097.6"/>
    <n v="3946.6"/>
    <n v="1000.69"/>
    <x v="1"/>
    <s v="Returned"/>
    <x v="7"/>
    <x v="0"/>
  </r>
  <r>
    <n v="505"/>
    <x v="49"/>
    <x v="0"/>
    <x v="6"/>
    <x v="18"/>
    <n v="7726"/>
    <s v="Poetry Book"/>
    <s v="457ce374-7600-4549-866f-09d00e323043"/>
    <x v="14"/>
    <n v="9"/>
    <n v="459.68"/>
    <n v="724.55"/>
    <n v="6520.95"/>
    <n v="2383.83"/>
    <n v="181.38"/>
    <x v="1"/>
    <s v="Returned"/>
    <x v="17"/>
    <x v="0"/>
  </r>
  <r>
    <n v="506"/>
    <x v="135"/>
    <x v="3"/>
    <x v="9"/>
    <x v="25"/>
    <n v="3682"/>
    <s v="Garden Chair"/>
    <s v="6497ceb3-3347-4a43-b279-1312c1542a93"/>
    <x v="3"/>
    <n v="4"/>
    <n v="447.3"/>
    <n v="768.44"/>
    <n v="3073.76"/>
    <n v="1284.56"/>
    <n v="302.14"/>
    <x v="4"/>
    <s v="Returned"/>
    <x v="2"/>
    <x v="0"/>
  </r>
  <r>
    <n v="507"/>
    <x v="92"/>
    <x v="3"/>
    <x v="1"/>
    <x v="4"/>
    <n v="3067"/>
    <s v="Pet Toys"/>
    <s v="b04a3fa4-0ffd-4195-8562-7eed3baceeff"/>
    <x v="4"/>
    <n v="17"/>
    <n v="79.66"/>
    <n v="117.75"/>
    <n v="2001.75"/>
    <n v="647.53"/>
    <n v="291.92"/>
    <x v="2"/>
    <s v="Not Returned"/>
    <x v="12"/>
    <x v="1"/>
  </r>
  <r>
    <n v="508"/>
    <x v="30"/>
    <x v="0"/>
    <x v="8"/>
    <x v="16"/>
    <n v="9120"/>
    <s v="Microwave"/>
    <s v="75513b93-4df4-4833-93ef-bb4f403f98d7"/>
    <x v="16"/>
    <n v="2"/>
    <n v="167.03"/>
    <n v="261.08"/>
    <n v="522.16"/>
    <n v="188.1"/>
    <n v="4.29"/>
    <x v="2"/>
    <s v="Not Returned"/>
    <x v="12"/>
    <x v="0"/>
  </r>
  <r>
    <n v="509"/>
    <x v="182"/>
    <x v="0"/>
    <x v="4"/>
    <x v="26"/>
    <n v="1764"/>
    <s v="Camera"/>
    <s v="10c24465-bfb1-4337-bd85-c4f847a82029"/>
    <x v="2"/>
    <n v="3"/>
    <n v="258.47000000000003"/>
    <n v="368.75"/>
    <n v="1106.25"/>
    <n v="330.84"/>
    <n v="168.61"/>
    <x v="0"/>
    <s v="Returned"/>
    <x v="6"/>
    <x v="1"/>
  </r>
  <r>
    <n v="510"/>
    <x v="87"/>
    <x v="3"/>
    <x v="9"/>
    <x v="2"/>
    <n v="3623"/>
    <s v="Steering Wheel Cover"/>
    <s v="1b39c30a-ee1c-4974-9770-f9083a1bebbb"/>
    <x v="0"/>
    <n v="7"/>
    <n v="160.24"/>
    <n v="211.29"/>
    <n v="1479.03"/>
    <n v="357.35"/>
    <n v="210.52"/>
    <x v="4"/>
    <s v="Returned"/>
    <x v="14"/>
    <x v="0"/>
  </r>
  <r>
    <n v="511"/>
    <x v="9"/>
    <x v="0"/>
    <x v="0"/>
    <x v="18"/>
    <n v="3087"/>
    <s v="Violin"/>
    <s v="20dbd8f5-ca82-4f0e-975d-167e3dc8c45a"/>
    <x v="7"/>
    <n v="19"/>
    <n v="398.44"/>
    <n v="539.86"/>
    <n v="10257.34"/>
    <n v="2686.98"/>
    <n v="2411.23"/>
    <x v="0"/>
    <s v="Not Returned"/>
    <x v="4"/>
    <x v="1"/>
  </r>
  <r>
    <n v="512"/>
    <x v="57"/>
    <x v="3"/>
    <x v="7"/>
    <x v="4"/>
    <n v="8354"/>
    <s v="First Aid Kit"/>
    <s v="0f576c7e-3c0b-4ede-ab86-5863286d274f"/>
    <x v="13"/>
    <n v="14"/>
    <n v="160.16"/>
    <n v="217.52"/>
    <n v="3045.28"/>
    <n v="803.04"/>
    <n v="542.27"/>
    <x v="2"/>
    <s v="Not Returned"/>
    <x v="13"/>
    <x v="0"/>
  </r>
  <r>
    <n v="513"/>
    <x v="83"/>
    <x v="4"/>
    <x v="8"/>
    <x v="10"/>
    <n v="2894"/>
    <s v="Sofa"/>
    <s v="ce646f64-2a55-4230-a11b-2328f5a3dfa5"/>
    <x v="12"/>
    <n v="15"/>
    <n v="254.54"/>
    <n v="487.23"/>
    <n v="7308.45"/>
    <n v="3490.35"/>
    <n v="1574.02"/>
    <x v="3"/>
    <s v="Returned"/>
    <x v="3"/>
    <x v="0"/>
  </r>
  <r>
    <n v="514"/>
    <x v="82"/>
    <x v="4"/>
    <x v="3"/>
    <x v="7"/>
    <n v="6263"/>
    <s v="Blouse"/>
    <s v="07b69d05-0d64-48d8-93f8-7fd13dbb8007"/>
    <x v="1"/>
    <n v="6"/>
    <n v="159.38999999999999"/>
    <n v="246.24"/>
    <n v="1477.44"/>
    <n v="521.1"/>
    <n v="165.94"/>
    <x v="0"/>
    <s v="Returned"/>
    <x v="14"/>
    <x v="0"/>
  </r>
  <r>
    <n v="515"/>
    <x v="121"/>
    <x v="2"/>
    <x v="10"/>
    <x v="0"/>
    <n v="4111"/>
    <s v="Basketball"/>
    <s v="d2742a69-c1b7-406a-87d5-d0fa9f95d714"/>
    <x v="15"/>
    <n v="20"/>
    <n v="166.91"/>
    <n v="318.94"/>
    <n v="6378.8"/>
    <n v="3040.6"/>
    <n v="832.94"/>
    <x v="2"/>
    <s v="Returned"/>
    <x v="9"/>
    <x v="0"/>
  </r>
  <r>
    <n v="516"/>
    <x v="58"/>
    <x v="3"/>
    <x v="1"/>
    <x v="25"/>
    <n v="6911"/>
    <s v="Necklace"/>
    <s v="1578a187-5153-44cf-a912-617e94ab1d16"/>
    <x v="5"/>
    <n v="11"/>
    <n v="267.5"/>
    <n v="398.15"/>
    <n v="4379.6499999999996"/>
    <n v="1437.15"/>
    <n v="169.01"/>
    <x v="1"/>
    <s v="Returned"/>
    <x v="12"/>
    <x v="0"/>
  </r>
  <r>
    <n v="517"/>
    <x v="41"/>
    <x v="1"/>
    <x v="10"/>
    <x v="1"/>
    <n v="6734"/>
    <s v="Pain Relief Cream"/>
    <s v="94dbf128-e179-4354-9e68-6f9434450b84"/>
    <x v="13"/>
    <n v="13"/>
    <n v="118.44"/>
    <n v="189.82"/>
    <n v="2467.66"/>
    <n v="927.94"/>
    <n v="353.18"/>
    <x v="0"/>
    <s v="Returned"/>
    <x v="13"/>
    <x v="1"/>
  </r>
  <r>
    <n v="518"/>
    <x v="96"/>
    <x v="0"/>
    <x v="0"/>
    <x v="11"/>
    <n v="8979"/>
    <s v="Juice"/>
    <s v="6d0cbf0e-4b58-4bc9-8a16-d17c9af25f74"/>
    <x v="6"/>
    <n v="13"/>
    <n v="157.22"/>
    <n v="301.83999999999997"/>
    <n v="3923.92"/>
    <n v="1880.06"/>
    <n v="987.72"/>
    <x v="3"/>
    <s v="Returned"/>
    <x v="14"/>
    <x v="1"/>
  </r>
  <r>
    <n v="519"/>
    <x v="72"/>
    <x v="0"/>
    <x v="4"/>
    <x v="22"/>
    <n v="9746"/>
    <s v="Rice"/>
    <s v="5df6913e-8998-4d1a-b85f-b5acb95099f9"/>
    <x v="6"/>
    <n v="7"/>
    <n v="90.55"/>
    <n v="155.16999999999999"/>
    <n v="1086.19"/>
    <n v="452.34"/>
    <n v="321.56"/>
    <x v="4"/>
    <s v="Not Returned"/>
    <x v="1"/>
    <x v="0"/>
  </r>
  <r>
    <n v="520"/>
    <x v="160"/>
    <x v="2"/>
    <x v="4"/>
    <x v="2"/>
    <n v="9003"/>
    <s v="Rice"/>
    <s v="9306f702-f17e-4828-bb57-c1915f8b6817"/>
    <x v="6"/>
    <n v="5"/>
    <n v="197.04"/>
    <n v="292"/>
    <n v="1460"/>
    <n v="474.8"/>
    <n v="235.48"/>
    <x v="3"/>
    <s v="Not Returned"/>
    <x v="3"/>
    <x v="1"/>
  </r>
  <r>
    <n v="521"/>
    <x v="37"/>
    <x v="1"/>
    <x v="1"/>
    <x v="7"/>
    <n v="8193"/>
    <s v="Saucepan"/>
    <s v="74b01439-1013-486d-b246-5db81f6d6e2f"/>
    <x v="16"/>
    <n v="11"/>
    <n v="220.11"/>
    <n v="367.52"/>
    <n v="4042.72"/>
    <n v="1621.51"/>
    <n v="1086.31"/>
    <x v="3"/>
    <s v="Returned"/>
    <x v="10"/>
    <x v="1"/>
  </r>
  <r>
    <n v="522"/>
    <x v="133"/>
    <x v="0"/>
    <x v="2"/>
    <x v="19"/>
    <n v="1808"/>
    <s v="Air Filter"/>
    <s v="64f751a4-b086-425d-b9f2-014aa77c0777"/>
    <x v="0"/>
    <n v="9"/>
    <n v="319.8"/>
    <n v="392.47"/>
    <n v="3532.23"/>
    <n v="654.03"/>
    <n v="996.48"/>
    <x v="2"/>
    <s v="Returned"/>
    <x v="10"/>
    <x v="1"/>
  </r>
  <r>
    <n v="523"/>
    <x v="175"/>
    <x v="3"/>
    <x v="7"/>
    <x v="18"/>
    <n v="8050"/>
    <s v="Bread"/>
    <s v="4abd1322-62dc-44ff-b1c0-746f9649a585"/>
    <x v="6"/>
    <n v="2"/>
    <n v="488.61"/>
    <n v="848.66"/>
    <n v="1697.32"/>
    <n v="720.1"/>
    <n v="453.34"/>
    <x v="2"/>
    <s v="Returned"/>
    <x v="18"/>
    <x v="0"/>
  </r>
  <r>
    <n v="524"/>
    <x v="117"/>
    <x v="1"/>
    <x v="9"/>
    <x v="1"/>
    <n v="4811"/>
    <s v="Gardening Tools"/>
    <s v="6caf1775-0be5-4fe0-a43e-a8739e87eab0"/>
    <x v="3"/>
    <n v="3"/>
    <n v="213.72"/>
    <n v="392.46"/>
    <n v="1177.3800000000001"/>
    <n v="536.22"/>
    <n v="70.959999999999994"/>
    <x v="4"/>
    <s v="Not Returned"/>
    <x v="10"/>
    <x v="0"/>
  </r>
  <r>
    <n v="525"/>
    <x v="94"/>
    <x v="0"/>
    <x v="10"/>
    <x v="28"/>
    <n v="4220"/>
    <s v="Car Wash Kit"/>
    <s v="39253a60-8c0f-43b4-b6c7-f83139e92e11"/>
    <x v="0"/>
    <n v="20"/>
    <n v="206.17"/>
    <n v="361.27"/>
    <n v="7225.4"/>
    <n v="3102"/>
    <n v="2018.65"/>
    <x v="3"/>
    <s v="Not Returned"/>
    <x v="15"/>
    <x v="0"/>
  </r>
  <r>
    <n v="526"/>
    <x v="90"/>
    <x v="2"/>
    <x v="8"/>
    <x v="5"/>
    <n v="4614"/>
    <s v="External Hard Drive"/>
    <s v="4afac8c2-2e4c-4d6f-8f76-e4321ea23a47"/>
    <x v="8"/>
    <n v="19"/>
    <n v="368.99"/>
    <n v="605.15"/>
    <n v="11497.85"/>
    <n v="4487.04"/>
    <n v="2003.75"/>
    <x v="0"/>
    <s v="Not Returned"/>
    <x v="0"/>
    <x v="1"/>
  </r>
  <r>
    <n v="527"/>
    <x v="99"/>
    <x v="4"/>
    <x v="7"/>
    <x v="4"/>
    <n v="3865"/>
    <s v="Pain Relief Cream"/>
    <s v="0a39b005-9794-4b5a-bd7f-e39990a5a389"/>
    <x v="13"/>
    <n v="16"/>
    <n v="116.76"/>
    <n v="184.92"/>
    <n v="2958.72"/>
    <n v="1090.56"/>
    <n v="341.11"/>
    <x v="0"/>
    <s v="Not Returned"/>
    <x v="2"/>
    <x v="1"/>
  </r>
  <r>
    <n v="528"/>
    <x v="138"/>
    <x v="1"/>
    <x v="0"/>
    <x v="0"/>
    <n v="1294"/>
    <s v="Washing Machine"/>
    <s v="54556eeb-08b8-4c16-8d5e-90b06093a4f9"/>
    <x v="10"/>
    <n v="1"/>
    <n v="489.48"/>
    <n v="954.33"/>
    <n v="954.33"/>
    <n v="464.85"/>
    <n v="285.77"/>
    <x v="1"/>
    <s v="Returned"/>
    <x v="3"/>
    <x v="1"/>
  </r>
  <r>
    <n v="529"/>
    <x v="140"/>
    <x v="1"/>
    <x v="1"/>
    <x v="26"/>
    <n v="4244"/>
    <s v="Glucose Meter"/>
    <s v="878ce629-61a5-4704-9010-2289d7149f24"/>
    <x v="13"/>
    <n v="3"/>
    <n v="257.10000000000002"/>
    <n v="320.45999999999998"/>
    <n v="961.38"/>
    <n v="190.08"/>
    <n v="195.48"/>
    <x v="1"/>
    <s v="Not Returned"/>
    <x v="6"/>
    <x v="1"/>
  </r>
  <r>
    <n v="530"/>
    <x v="9"/>
    <x v="0"/>
    <x v="0"/>
    <x v="18"/>
    <n v="3087"/>
    <s v="Desk"/>
    <s v="20dbd8f5-ca82-4f0e-975d-167e3dc8c45a"/>
    <x v="12"/>
    <n v="19"/>
    <n v="398.44"/>
    <n v="539.86"/>
    <n v="10257.34"/>
    <n v="2686.98"/>
    <n v="2411.23"/>
    <x v="0"/>
    <s v="Not Returned"/>
    <x v="10"/>
    <x v="1"/>
  </r>
  <r>
    <n v="531"/>
    <x v="9"/>
    <x v="0"/>
    <x v="0"/>
    <x v="18"/>
    <n v="3087"/>
    <s v="Dining Table"/>
    <s v="20dbd8f5-ca82-4f0e-975d-167e3dc8c45a"/>
    <x v="12"/>
    <n v="19"/>
    <n v="398.44"/>
    <n v="539.86"/>
    <n v="10257.34"/>
    <n v="2686.98"/>
    <n v="2411.23"/>
    <x v="0"/>
    <s v="Not Returned"/>
    <x v="16"/>
    <x v="1"/>
  </r>
  <r>
    <n v="532"/>
    <x v="183"/>
    <x v="4"/>
    <x v="8"/>
    <x v="21"/>
    <n v="5726"/>
    <s v="Dining Table"/>
    <s v="680a6f50-b7bf-4a47-8a7b-13173e7fce68"/>
    <x v="12"/>
    <n v="13"/>
    <n v="357.67"/>
    <n v="429.44"/>
    <n v="5582.72"/>
    <n v="933.01"/>
    <n v="782.6"/>
    <x v="2"/>
    <s v="Not Returned"/>
    <x v="2"/>
    <x v="1"/>
  </r>
  <r>
    <n v="533"/>
    <x v="27"/>
    <x v="2"/>
    <x v="9"/>
    <x v="12"/>
    <n v="5623"/>
    <s v="Laptop"/>
    <s v="852ecaa6-91f4-466f-8eec-1fdb8d1cbd47"/>
    <x v="2"/>
    <n v="13"/>
    <n v="261.82"/>
    <n v="374.87"/>
    <n v="4873.3100000000004"/>
    <n v="1469.65"/>
    <n v="499.23"/>
    <x v="3"/>
    <s v="Returned"/>
    <x v="16"/>
    <x v="1"/>
  </r>
  <r>
    <n v="534"/>
    <x v="66"/>
    <x v="3"/>
    <x v="4"/>
    <x v="18"/>
    <n v="8196"/>
    <s v="Washing Machine"/>
    <s v="b0aa0674-4986-4e23-8a17-4f1bd6e06eae"/>
    <x v="10"/>
    <n v="12"/>
    <n v="125.97"/>
    <n v="194.62"/>
    <n v="2335.44"/>
    <n v="823.8"/>
    <n v="666.69"/>
    <x v="3"/>
    <s v="Returned"/>
    <x v="19"/>
    <x v="1"/>
  </r>
  <r>
    <n v="535"/>
    <x v="84"/>
    <x v="0"/>
    <x v="3"/>
    <x v="8"/>
    <n v="6480"/>
    <s v="Puzzle"/>
    <s v="570627d1-8519-4d06-9efb-a7925ec9e368"/>
    <x v="11"/>
    <n v="9"/>
    <n v="253.49"/>
    <n v="361.52"/>
    <n v="3253.68"/>
    <n v="972.27"/>
    <n v="160.66999999999999"/>
    <x v="4"/>
    <s v="Not Returned"/>
    <x v="13"/>
    <x v="0"/>
  </r>
  <r>
    <n v="536"/>
    <x v="68"/>
    <x v="4"/>
    <x v="2"/>
    <x v="1"/>
    <n v="2634"/>
    <s v="Bracelet"/>
    <s v="51169129-4901-4b4e-a417-a98df80a4921"/>
    <x v="5"/>
    <n v="4"/>
    <n v="283.5"/>
    <n v="362.77"/>
    <n v="1451.08"/>
    <n v="317.08"/>
    <n v="0.4"/>
    <x v="1"/>
    <s v="Not Returned"/>
    <x v="0"/>
    <x v="1"/>
  </r>
  <r>
    <n v="537"/>
    <x v="100"/>
    <x v="1"/>
    <x v="11"/>
    <x v="11"/>
    <n v="5837"/>
    <s v="Leash"/>
    <s v="491bdd4b-d57a-4fa8-809b-77c38937ed7a"/>
    <x v="4"/>
    <n v="13"/>
    <n v="370.05"/>
    <n v="529.73"/>
    <n v="6886.49"/>
    <n v="2075.84"/>
    <n v="1593.63"/>
    <x v="2"/>
    <s v="Returned"/>
    <x v="2"/>
    <x v="0"/>
  </r>
  <r>
    <n v="538"/>
    <x v="166"/>
    <x v="2"/>
    <x v="2"/>
    <x v="12"/>
    <n v="7133"/>
    <s v="Necklace"/>
    <s v="0f1d90c9-ea17-4abb-8933-cebd8c0d7599"/>
    <x v="5"/>
    <n v="8"/>
    <n v="192.07"/>
    <n v="304.02"/>
    <n v="2432.16"/>
    <n v="895.6"/>
    <n v="371.76"/>
    <x v="3"/>
    <s v="Not Returned"/>
    <x v="12"/>
    <x v="0"/>
  </r>
  <r>
    <n v="539"/>
    <x v="58"/>
    <x v="3"/>
    <x v="1"/>
    <x v="25"/>
    <n v="6911"/>
    <s v="Tiara"/>
    <s v="1578a187-5153-44cf-a912-617e94ab1d16"/>
    <x v="5"/>
    <n v="11"/>
    <n v="267.5"/>
    <n v="398.15"/>
    <n v="4379.6499999999996"/>
    <n v="1437.15"/>
    <n v="169.01"/>
    <x v="1"/>
    <s v="Returned"/>
    <x v="13"/>
    <x v="0"/>
  </r>
  <r>
    <n v="540"/>
    <x v="27"/>
    <x v="2"/>
    <x v="9"/>
    <x v="12"/>
    <n v="5623"/>
    <s v="Watch"/>
    <s v="852ecaa6-91f4-466f-8eec-1fdb8d1cbd47"/>
    <x v="5"/>
    <n v="13"/>
    <n v="261.82"/>
    <n v="374.87"/>
    <n v="4873.3100000000004"/>
    <n v="1469.65"/>
    <n v="499.23"/>
    <x v="3"/>
    <s v="Returned"/>
    <x v="4"/>
    <x v="1"/>
  </r>
  <r>
    <n v="541"/>
    <x v="129"/>
    <x v="3"/>
    <x v="4"/>
    <x v="4"/>
    <n v="8026"/>
    <s v="Juice"/>
    <s v="6533dee2-bcce-4ba5-8b37-cead193168ef"/>
    <x v="6"/>
    <n v="10"/>
    <n v="51.26"/>
    <n v="100.12"/>
    <n v="1001.2"/>
    <n v="488.6"/>
    <n v="203.2"/>
    <x v="1"/>
    <s v="Returned"/>
    <x v="18"/>
    <x v="0"/>
  </r>
  <r>
    <n v="542"/>
    <x v="97"/>
    <x v="0"/>
    <x v="4"/>
    <x v="6"/>
    <n v="8577"/>
    <s v="Pendant"/>
    <s v="c123fe3b-740f-4cf3-9db3-36722ef19c97"/>
    <x v="5"/>
    <n v="7"/>
    <n v="192.8"/>
    <n v="361.66"/>
    <n v="2531.62"/>
    <n v="1182.02"/>
    <n v="263.51"/>
    <x v="2"/>
    <s v="Not Returned"/>
    <x v="4"/>
    <x v="0"/>
  </r>
  <r>
    <n v="543"/>
    <x v="121"/>
    <x v="2"/>
    <x v="10"/>
    <x v="20"/>
    <n v="3519"/>
    <s v="Juice"/>
    <s v="198456b0-3cad-4bea-b028-5ea14f1f520a"/>
    <x v="6"/>
    <n v="9"/>
    <n v="128.16"/>
    <n v="178.73"/>
    <n v="1608.57"/>
    <n v="455.13"/>
    <n v="18.02"/>
    <x v="3"/>
    <s v="Not Returned"/>
    <x v="19"/>
    <x v="1"/>
  </r>
  <r>
    <n v="544"/>
    <x v="72"/>
    <x v="0"/>
    <x v="4"/>
    <x v="22"/>
    <n v="9746"/>
    <s v="External Hard Drive"/>
    <s v="5df6913e-8998-4d1a-b85f-b5acb95099f9"/>
    <x v="8"/>
    <n v="7"/>
    <n v="90.55"/>
    <n v="155.16999999999999"/>
    <n v="1086.19"/>
    <n v="452.34"/>
    <n v="321.56"/>
    <x v="4"/>
    <s v="Not Returned"/>
    <x v="3"/>
    <x v="0"/>
  </r>
  <r>
    <n v="545"/>
    <x v="120"/>
    <x v="4"/>
    <x v="1"/>
    <x v="4"/>
    <n v="6880"/>
    <s v="Smart Light"/>
    <s v="0397dc57-ba92-42e0-a88c-3f3b84c8e2f9"/>
    <x v="8"/>
    <n v="19"/>
    <n v="86.54"/>
    <n v="125.61"/>
    <n v="2386.59"/>
    <n v="742.33"/>
    <n v="40.93"/>
    <x v="0"/>
    <s v="Not Returned"/>
    <x v="9"/>
    <x v="0"/>
  </r>
  <r>
    <n v="546"/>
    <x v="129"/>
    <x v="3"/>
    <x v="4"/>
    <x v="4"/>
    <n v="8026"/>
    <s v="Smart Light"/>
    <s v="6533dee2-bcce-4ba5-8b37-cead193168ef"/>
    <x v="8"/>
    <n v="10"/>
    <n v="51.26"/>
    <n v="100.12"/>
    <n v="1001.2"/>
    <n v="488.6"/>
    <n v="203.2"/>
    <x v="1"/>
    <s v="Returned"/>
    <x v="15"/>
    <x v="0"/>
  </r>
  <r>
    <n v="547"/>
    <x v="54"/>
    <x v="1"/>
    <x v="7"/>
    <x v="20"/>
    <n v="4616"/>
    <s v="Pet Shampoo"/>
    <s v="76e0b8f6-bb35-42a2-954a-b90a55d3c21b"/>
    <x v="4"/>
    <n v="8"/>
    <n v="128.47"/>
    <n v="220.35"/>
    <n v="1762.8"/>
    <n v="735.04"/>
    <n v="140.04"/>
    <x v="1"/>
    <s v="Not Returned"/>
    <x v="15"/>
    <x v="1"/>
  </r>
  <r>
    <n v="548"/>
    <x v="117"/>
    <x v="1"/>
    <x v="9"/>
    <x v="1"/>
    <n v="4811"/>
    <s v="Armchair"/>
    <s v="6caf1775-0be5-4fe0-a43e-a8739e87eab0"/>
    <x v="12"/>
    <n v="3"/>
    <n v="213.72"/>
    <n v="392.46"/>
    <n v="1177.3800000000001"/>
    <n v="536.22"/>
    <n v="70.959999999999994"/>
    <x v="4"/>
    <s v="Not Returned"/>
    <x v="10"/>
    <x v="0"/>
  </r>
  <r>
    <n v="549"/>
    <x v="64"/>
    <x v="0"/>
    <x v="9"/>
    <x v="13"/>
    <n v="7861"/>
    <s v="Blender"/>
    <s v="6e5d9880-da2b-4870-81f8-57f43654e113"/>
    <x v="10"/>
    <n v="10"/>
    <n v="25.76"/>
    <n v="40.85"/>
    <n v="408.5"/>
    <n v="150.9"/>
    <n v="80.62"/>
    <x v="1"/>
    <s v="Returned"/>
    <x v="2"/>
    <x v="0"/>
  </r>
  <r>
    <n v="550"/>
    <x v="30"/>
    <x v="0"/>
    <x v="8"/>
    <x v="16"/>
    <n v="9120"/>
    <s v="Engine Oil"/>
    <s v="75513b93-4df4-4833-93ef-bb4f403f98d7"/>
    <x v="0"/>
    <n v="2"/>
    <n v="167.03"/>
    <n v="261.08"/>
    <n v="522.16"/>
    <n v="188.1"/>
    <n v="4.29"/>
    <x v="2"/>
    <s v="Not Returned"/>
    <x v="6"/>
    <x v="0"/>
  </r>
  <r>
    <n v="551"/>
    <x v="166"/>
    <x v="2"/>
    <x v="2"/>
    <x v="12"/>
    <n v="7133"/>
    <s v="Toaster"/>
    <s v="0f1d90c9-ea17-4abb-8933-cebd8c0d7599"/>
    <x v="16"/>
    <n v="8"/>
    <n v="192.07"/>
    <n v="304.02"/>
    <n v="2432.16"/>
    <n v="895.6"/>
    <n v="371.76"/>
    <x v="3"/>
    <s v="Not Returned"/>
    <x v="12"/>
    <x v="0"/>
  </r>
  <r>
    <n v="552"/>
    <x v="152"/>
    <x v="2"/>
    <x v="4"/>
    <x v="19"/>
    <n v="3982"/>
    <s v="RC Helicopter"/>
    <s v="c657fc60-9f28-429d-b878-d7e504cf0336"/>
    <x v="11"/>
    <n v="3"/>
    <n v="342.19"/>
    <n v="489.74"/>
    <n v="1469.22"/>
    <n v="442.65"/>
    <n v="81.709999999999994"/>
    <x v="3"/>
    <s v="Not Returned"/>
    <x v="5"/>
    <x v="1"/>
  </r>
  <r>
    <n v="553"/>
    <x v="56"/>
    <x v="2"/>
    <x v="10"/>
    <x v="18"/>
    <n v="2299"/>
    <s v="Coffee Maker"/>
    <s v="c129f1a4-2e2a-4158-9955-d0306081a3b7"/>
    <x v="16"/>
    <n v="14"/>
    <n v="106.36"/>
    <n v="200.67"/>
    <n v="2809.38"/>
    <n v="1320.34"/>
    <n v="272.32"/>
    <x v="2"/>
    <s v="Not Returned"/>
    <x v="11"/>
    <x v="0"/>
  </r>
  <r>
    <n v="554"/>
    <x v="22"/>
    <x v="2"/>
    <x v="3"/>
    <x v="7"/>
    <n v="2644"/>
    <s v="Drum Set"/>
    <s v="549e82a6-178f-4858-929f-c59cc8a945de"/>
    <x v="7"/>
    <n v="2"/>
    <n v="283.93"/>
    <n v="475.16"/>
    <n v="950.32"/>
    <n v="382.46"/>
    <n v="37.01"/>
    <x v="0"/>
    <s v="Returned"/>
    <x v="4"/>
    <x v="1"/>
  </r>
  <r>
    <n v="555"/>
    <x v="75"/>
    <x v="1"/>
    <x v="7"/>
    <x v="23"/>
    <n v="3297"/>
    <s v="Frying Pan"/>
    <s v="9fc4920e-de43-4469-84ee-d473e94bbbf4"/>
    <x v="16"/>
    <n v="20"/>
    <n v="372.56"/>
    <n v="471.32"/>
    <n v="9426.4"/>
    <n v="1975.2"/>
    <n v="586.30999999999995"/>
    <x v="2"/>
    <s v="Returned"/>
    <x v="12"/>
    <x v="0"/>
  </r>
  <r>
    <n v="556"/>
    <x v="56"/>
    <x v="2"/>
    <x v="10"/>
    <x v="18"/>
    <n v="2299"/>
    <s v="Cricket Bat"/>
    <s v="c129f1a4-2e2a-4158-9955-d0306081a3b7"/>
    <x v="15"/>
    <n v="14"/>
    <n v="106.36"/>
    <n v="200.67"/>
    <n v="2809.38"/>
    <n v="1320.34"/>
    <n v="272.32"/>
    <x v="2"/>
    <s v="Not Returned"/>
    <x v="14"/>
    <x v="0"/>
  </r>
  <r>
    <n v="557"/>
    <x v="187"/>
    <x v="2"/>
    <x v="8"/>
    <x v="5"/>
    <n v="8872"/>
    <s v="Smartwatch"/>
    <s v="47c31d55-b2ea-48f9-bdc2-a5c7f72b15b1"/>
    <x v="2"/>
    <n v="18"/>
    <n v="94.6"/>
    <n v="118.06"/>
    <n v="2125.08"/>
    <n v="422.28"/>
    <n v="411.87"/>
    <x v="0"/>
    <s v="Returned"/>
    <x v="4"/>
    <x v="1"/>
  </r>
  <r>
    <n v="558"/>
    <x v="148"/>
    <x v="0"/>
    <x v="9"/>
    <x v="8"/>
    <n v="8218"/>
    <s v="Gaming Console"/>
    <s v="7af8d46c-d34c-4234-bce2-6e99bf430230"/>
    <x v="8"/>
    <n v="4"/>
    <n v="231.34"/>
    <n v="417.26"/>
    <n v="1669.04"/>
    <n v="743.68"/>
    <n v="368.3"/>
    <x v="1"/>
    <s v="Not Returned"/>
    <x v="18"/>
    <x v="1"/>
  </r>
  <r>
    <n v="559"/>
    <x v="64"/>
    <x v="0"/>
    <x v="9"/>
    <x v="13"/>
    <n v="7861"/>
    <s v="Leash"/>
    <s v="6e5d9880-da2b-4870-81f8-57f43654e113"/>
    <x v="4"/>
    <n v="10"/>
    <n v="25.76"/>
    <n v="40.85"/>
    <n v="408.5"/>
    <n v="150.9"/>
    <n v="80.62"/>
    <x v="1"/>
    <s v="Returned"/>
    <x v="5"/>
    <x v="0"/>
  </r>
  <r>
    <n v="560"/>
    <x v="7"/>
    <x v="4"/>
    <x v="5"/>
    <x v="5"/>
    <n v="4166"/>
    <s v="Tuning Fork"/>
    <s v="049e7b73-7129-424a-8558-c495b3a87090"/>
    <x v="7"/>
    <n v="10"/>
    <n v="198.16"/>
    <n v="256.76"/>
    <n v="2567.6"/>
    <n v="586"/>
    <n v="734.23"/>
    <x v="3"/>
    <s v="Not Returned"/>
    <x v="5"/>
    <x v="1"/>
  </r>
  <r>
    <n v="561"/>
    <x v="45"/>
    <x v="1"/>
    <x v="7"/>
    <x v="8"/>
    <n v="1556"/>
    <s v="Car Tires"/>
    <s v="721b3386-fbd5-4607-9359-2f48fcd80bd5"/>
    <x v="0"/>
    <n v="8"/>
    <n v="106.8"/>
    <n v="169.8"/>
    <n v="1358.4"/>
    <n v="504"/>
    <n v="1.2"/>
    <x v="0"/>
    <s v="Not Returned"/>
    <x v="16"/>
    <x v="1"/>
  </r>
  <r>
    <n v="562"/>
    <x v="167"/>
    <x v="2"/>
    <x v="2"/>
    <x v="15"/>
    <n v="4677"/>
    <s v="Earrings"/>
    <s v="6f2d8692-1fbd-4872-b30b-24564164d025"/>
    <x v="5"/>
    <n v="10"/>
    <n v="277.31"/>
    <n v="374.06"/>
    <n v="3740.6"/>
    <n v="967.5"/>
    <n v="427.55"/>
    <x v="1"/>
    <s v="Not Returned"/>
    <x v="8"/>
    <x v="1"/>
  </r>
  <r>
    <n v="563"/>
    <x v="166"/>
    <x v="2"/>
    <x v="2"/>
    <x v="12"/>
    <n v="7133"/>
    <s v="Smartwatch"/>
    <s v="0f1d90c9-ea17-4abb-8933-cebd8c0d7599"/>
    <x v="2"/>
    <n v="8"/>
    <n v="192.07"/>
    <n v="304.02"/>
    <n v="2432.16"/>
    <n v="895.6"/>
    <n v="371.76"/>
    <x v="3"/>
    <s v="Not Returned"/>
    <x v="10"/>
    <x v="0"/>
  </r>
  <r>
    <n v="564"/>
    <x v="152"/>
    <x v="2"/>
    <x v="4"/>
    <x v="19"/>
    <n v="3982"/>
    <s v="Sweater"/>
    <s v="c657fc60-9f28-429d-b878-d7e504cf0336"/>
    <x v="1"/>
    <n v="3"/>
    <n v="342.19"/>
    <n v="489.74"/>
    <n v="1469.22"/>
    <n v="442.65"/>
    <n v="81.709999999999994"/>
    <x v="3"/>
    <s v="Not Returned"/>
    <x v="18"/>
    <x v="1"/>
  </r>
  <r>
    <n v="565"/>
    <x v="179"/>
    <x v="4"/>
    <x v="11"/>
    <x v="21"/>
    <n v="8405"/>
    <s v="Flower Pot"/>
    <s v="d1b97389-6f1f-4ae0-8564-d6f64584b80a"/>
    <x v="3"/>
    <n v="1"/>
    <n v="278.88"/>
    <n v="349.51"/>
    <n v="349.51"/>
    <n v="70.63"/>
    <n v="70.510000000000005"/>
    <x v="1"/>
    <s v="Returned"/>
    <x v="6"/>
    <x v="1"/>
  </r>
  <r>
    <n v="566"/>
    <x v="89"/>
    <x v="3"/>
    <x v="2"/>
    <x v="5"/>
    <n v="8366"/>
    <s v="Mouse"/>
    <s v="2da1a74c-f94d-4cd1-baa3-6d8d707d0440"/>
    <x v="2"/>
    <n v="14"/>
    <n v="306.39999999999998"/>
    <n v="426.3"/>
    <n v="5968.2"/>
    <n v="1678.6"/>
    <n v="1188.07"/>
    <x v="0"/>
    <s v="Returned"/>
    <x v="19"/>
    <x v="0"/>
  </r>
  <r>
    <n v="567"/>
    <x v="152"/>
    <x v="2"/>
    <x v="4"/>
    <x v="19"/>
    <n v="3982"/>
    <s v="Air Conditioner"/>
    <s v="c657fc60-9f28-429d-b878-d7e504cf0336"/>
    <x v="10"/>
    <n v="3"/>
    <n v="342.19"/>
    <n v="489.74"/>
    <n v="1469.22"/>
    <n v="442.65"/>
    <n v="81.709999999999994"/>
    <x v="3"/>
    <s v="Not Returned"/>
    <x v="9"/>
    <x v="1"/>
  </r>
  <r>
    <n v="568"/>
    <x v="54"/>
    <x v="1"/>
    <x v="7"/>
    <x v="20"/>
    <n v="4616"/>
    <s v="Leash"/>
    <s v="76e0b8f6-bb35-42a2-954a-b90a55d3c21b"/>
    <x v="4"/>
    <n v="8"/>
    <n v="128.47"/>
    <n v="220.35"/>
    <n v="1762.8"/>
    <n v="735.04"/>
    <n v="140.04"/>
    <x v="1"/>
    <s v="Not Returned"/>
    <x v="14"/>
    <x v="1"/>
  </r>
  <r>
    <n v="569"/>
    <x v="106"/>
    <x v="0"/>
    <x v="5"/>
    <x v="24"/>
    <n v="5295"/>
    <s v="Thermometer"/>
    <s v="f315d988-76cd-4a9d-85e4-d88d99203f6e"/>
    <x v="13"/>
    <n v="20"/>
    <n v="465.08"/>
    <n v="579.36"/>
    <n v="11587.2"/>
    <n v="2285.6"/>
    <n v="47.11"/>
    <x v="3"/>
    <s v="Not Returned"/>
    <x v="8"/>
    <x v="0"/>
  </r>
  <r>
    <n v="570"/>
    <x v="180"/>
    <x v="1"/>
    <x v="10"/>
    <x v="8"/>
    <n v="8757"/>
    <s v="Car Mat"/>
    <s v="66e74fd9-5a13-4523-84dd-d6adc35c230b"/>
    <x v="0"/>
    <n v="14"/>
    <n v="195.04"/>
    <n v="238.53"/>
    <n v="3339.42"/>
    <n v="608.86"/>
    <n v="179.41"/>
    <x v="2"/>
    <s v="Not Returned"/>
    <x v="5"/>
    <x v="0"/>
  </r>
  <r>
    <n v="571"/>
    <x v="128"/>
    <x v="1"/>
    <x v="10"/>
    <x v="20"/>
    <n v="6270"/>
    <s v="Car Tires"/>
    <s v="cd2cb15f-c6f1-4095-87a2-b558012f895d"/>
    <x v="0"/>
    <n v="16"/>
    <n v="134.51"/>
    <n v="204.35"/>
    <n v="3269.6"/>
    <n v="1117.44"/>
    <n v="932.28"/>
    <x v="0"/>
    <s v="Returned"/>
    <x v="0"/>
    <x v="0"/>
  </r>
  <r>
    <n v="572"/>
    <x v="185"/>
    <x v="3"/>
    <x v="9"/>
    <x v="14"/>
    <n v="7955"/>
    <s v="Smart Light"/>
    <s v="818a61e4-af6d-40a7-84ce-e89aac7da700"/>
    <x v="8"/>
    <n v="14"/>
    <n v="259.73"/>
    <n v="387.15"/>
    <n v="5420.1"/>
    <n v="1783.88"/>
    <n v="413.81"/>
    <x v="0"/>
    <s v="Not Returned"/>
    <x v="19"/>
    <x v="1"/>
  </r>
  <r>
    <n v="573"/>
    <x v="146"/>
    <x v="4"/>
    <x v="8"/>
    <x v="18"/>
    <n v="5400"/>
    <s v="Bed"/>
    <s v="036a7aeb-c50b-4725-9e25-722d846f5a94"/>
    <x v="12"/>
    <n v="12"/>
    <n v="288.36"/>
    <n v="549.25"/>
    <n v="6591"/>
    <n v="3130.68"/>
    <n v="288.62"/>
    <x v="3"/>
    <s v="Not Returned"/>
    <x v="12"/>
    <x v="0"/>
  </r>
  <r>
    <n v="574"/>
    <x v="152"/>
    <x v="2"/>
    <x v="4"/>
    <x v="19"/>
    <n v="3982"/>
    <s v="Smartwatch"/>
    <s v="c657fc60-9f28-429d-b878-d7e504cf0336"/>
    <x v="2"/>
    <n v="3"/>
    <n v="342.19"/>
    <n v="489.74"/>
    <n v="1469.22"/>
    <n v="442.65"/>
    <n v="81.709999999999994"/>
    <x v="3"/>
    <s v="Not Returned"/>
    <x v="5"/>
    <x v="1"/>
  </r>
  <r>
    <n v="575"/>
    <x v="92"/>
    <x v="3"/>
    <x v="1"/>
    <x v="4"/>
    <n v="3067"/>
    <s v="Hand Sanitizer"/>
    <s v="b04a3fa4-0ffd-4195-8562-7eed3baceeff"/>
    <x v="13"/>
    <n v="17"/>
    <n v="79.66"/>
    <n v="117.75"/>
    <n v="2001.75"/>
    <n v="647.53"/>
    <n v="291.92"/>
    <x v="2"/>
    <s v="Not Returned"/>
    <x v="12"/>
    <x v="1"/>
  </r>
  <r>
    <n v="576"/>
    <x v="46"/>
    <x v="0"/>
    <x v="9"/>
    <x v="23"/>
    <n v="4827"/>
    <s v="LED Headlights"/>
    <s v="ea729e5d-d5cd-4f3f-9eb6-948026f1603d"/>
    <x v="0"/>
    <n v="15"/>
    <n v="131.09"/>
    <n v="212.8"/>
    <n v="3192"/>
    <n v="1225.6500000000001"/>
    <n v="501.21"/>
    <x v="3"/>
    <s v="Not Returned"/>
    <x v="18"/>
    <x v="1"/>
  </r>
  <r>
    <n v="577"/>
    <x v="78"/>
    <x v="4"/>
    <x v="0"/>
    <x v="14"/>
    <n v="1647"/>
    <s v="Drone"/>
    <s v="921fc262-8d63-4ba7-90cf-fbba35b2a851"/>
    <x v="8"/>
    <n v="7"/>
    <n v="461.19"/>
    <n v="895.6"/>
    <n v="6269.2"/>
    <n v="3040.87"/>
    <n v="1615.23"/>
    <x v="2"/>
    <s v="Not Returned"/>
    <x v="5"/>
    <x v="1"/>
  </r>
  <r>
    <n v="578"/>
    <x v="182"/>
    <x v="0"/>
    <x v="4"/>
    <x v="26"/>
    <n v="1764"/>
    <s v="Watch"/>
    <s v="10c24465-bfb1-4337-bd85-c4f847a82029"/>
    <x v="5"/>
    <n v="3"/>
    <n v="258.47000000000003"/>
    <n v="368.75"/>
    <n v="1106.25"/>
    <n v="330.84"/>
    <n v="168.61"/>
    <x v="0"/>
    <s v="Returned"/>
    <x v="18"/>
    <x v="1"/>
  </r>
  <r>
    <n v="579"/>
    <x v="154"/>
    <x v="0"/>
    <x v="0"/>
    <x v="7"/>
    <n v="9574"/>
    <s v="Rice"/>
    <s v="18c3f145-4028-468e-8809-a4dcd0ecf88e"/>
    <x v="6"/>
    <n v="8"/>
    <n v="414.36"/>
    <n v="692.2"/>
    <n v="5537.6"/>
    <n v="2222.7199999999998"/>
    <n v="67.06"/>
    <x v="0"/>
    <s v="Returned"/>
    <x v="10"/>
    <x v="0"/>
  </r>
  <r>
    <n v="580"/>
    <x v="106"/>
    <x v="0"/>
    <x v="5"/>
    <x v="24"/>
    <n v="5295"/>
    <s v="Cookbook"/>
    <s v="f315d988-76cd-4a9d-85e4-d88d99203f6e"/>
    <x v="14"/>
    <n v="20"/>
    <n v="465.08"/>
    <n v="579.36"/>
    <n v="11587.2"/>
    <n v="2285.6"/>
    <n v="47.11"/>
    <x v="3"/>
    <s v="Not Returned"/>
    <x v="13"/>
    <x v="0"/>
  </r>
  <r>
    <n v="581"/>
    <x v="140"/>
    <x v="1"/>
    <x v="1"/>
    <x v="26"/>
    <n v="4244"/>
    <s v="Shampoo"/>
    <s v="878ce629-61a5-4704-9010-2289d7149f24"/>
    <x v="9"/>
    <n v="3"/>
    <n v="257.10000000000002"/>
    <n v="320.45999999999998"/>
    <n v="961.38"/>
    <n v="190.08"/>
    <n v="195.48"/>
    <x v="1"/>
    <s v="Not Returned"/>
    <x v="1"/>
    <x v="1"/>
  </r>
  <r>
    <n v="582"/>
    <x v="182"/>
    <x v="0"/>
    <x v="4"/>
    <x v="26"/>
    <n v="1764"/>
    <s v="Scarf"/>
    <s v="10c24465-bfb1-4337-bd85-c4f847a82029"/>
    <x v="1"/>
    <n v="3"/>
    <n v="258.47000000000003"/>
    <n v="368.75"/>
    <n v="1106.25"/>
    <n v="330.84"/>
    <n v="168.61"/>
    <x v="0"/>
    <s v="Returned"/>
    <x v="4"/>
    <x v="1"/>
  </r>
  <r>
    <n v="583"/>
    <x v="7"/>
    <x v="4"/>
    <x v="5"/>
    <x v="5"/>
    <n v="4166"/>
    <s v="Conditioner"/>
    <s v="049e7b73-7129-424a-8558-c495b3a87090"/>
    <x v="9"/>
    <n v="10"/>
    <n v="198.16"/>
    <n v="256.76"/>
    <n v="2567.6"/>
    <n v="586"/>
    <n v="734.23"/>
    <x v="3"/>
    <s v="Not Returned"/>
    <x v="1"/>
    <x v="1"/>
  </r>
  <r>
    <n v="584"/>
    <x v="136"/>
    <x v="3"/>
    <x v="4"/>
    <x v="4"/>
    <n v="2553"/>
    <s v="Bread"/>
    <s v="257677de-49f7-4bd3-88e8-b3bb6fc4c19c"/>
    <x v="6"/>
    <n v="18"/>
    <n v="126.19"/>
    <n v="184.95"/>
    <n v="3329.1"/>
    <n v="1057.68"/>
    <n v="796.57"/>
    <x v="2"/>
    <s v="Not Returned"/>
    <x v="16"/>
    <x v="1"/>
  </r>
  <r>
    <n v="585"/>
    <x v="156"/>
    <x v="1"/>
    <x v="1"/>
    <x v="1"/>
    <n v="1965"/>
    <s v="Saucepan"/>
    <s v="cd5aa6ac-c9ed-4510-911f-9b406c7aefb8"/>
    <x v="16"/>
    <n v="10"/>
    <n v="369.08"/>
    <n v="522.25"/>
    <n v="5222.5"/>
    <n v="1531.7"/>
    <n v="810.3"/>
    <x v="2"/>
    <s v="Returned"/>
    <x v="6"/>
    <x v="1"/>
  </r>
  <r>
    <n v="586"/>
    <x v="165"/>
    <x v="0"/>
    <x v="9"/>
    <x v="16"/>
    <n v="8596"/>
    <s v="Air Conditioner"/>
    <s v="ad32d0e1-bc79-4e92-b7d1-b190303d2a1b"/>
    <x v="10"/>
    <n v="7"/>
    <n v="244.51"/>
    <n v="418.17"/>
    <n v="2927.19"/>
    <n v="1215.6199999999999"/>
    <n v="227.33"/>
    <x v="1"/>
    <s v="Returned"/>
    <x v="4"/>
    <x v="1"/>
  </r>
  <r>
    <n v="587"/>
    <x v="175"/>
    <x v="3"/>
    <x v="7"/>
    <x v="18"/>
    <n v="8050"/>
    <s v="Mouse"/>
    <s v="4abd1322-62dc-44ff-b1c0-746f9649a585"/>
    <x v="2"/>
    <n v="2"/>
    <n v="488.61"/>
    <n v="848.66"/>
    <n v="1697.32"/>
    <n v="720.1"/>
    <n v="453.34"/>
    <x v="2"/>
    <s v="Returned"/>
    <x v="13"/>
    <x v="0"/>
  </r>
  <r>
    <n v="588"/>
    <x v="68"/>
    <x v="4"/>
    <x v="2"/>
    <x v="1"/>
    <n v="2634"/>
    <s v="First Aid Kit"/>
    <s v="51169129-4901-4b4e-a417-a98df80a4921"/>
    <x v="13"/>
    <n v="4"/>
    <n v="283.5"/>
    <n v="362.77"/>
    <n v="1451.08"/>
    <n v="317.08"/>
    <n v="0.4"/>
    <x v="1"/>
    <s v="Not Returned"/>
    <x v="14"/>
    <x v="1"/>
  </r>
  <r>
    <n v="589"/>
    <x v="67"/>
    <x v="3"/>
    <x v="1"/>
    <x v="16"/>
    <n v="5719"/>
    <s v="Lawn Mower"/>
    <s v="e7f6ed18-4d3f-4121-b6e6-3da9477ade71"/>
    <x v="3"/>
    <n v="10"/>
    <n v="141.49"/>
    <n v="253.29"/>
    <n v="2532.9"/>
    <n v="1118"/>
    <n v="382.1"/>
    <x v="0"/>
    <s v="Not Returned"/>
    <x v="2"/>
    <x v="1"/>
  </r>
  <r>
    <n v="590"/>
    <x v="175"/>
    <x v="3"/>
    <x v="7"/>
    <x v="18"/>
    <n v="8050"/>
    <s v="Wiper Blades"/>
    <s v="4abd1322-62dc-44ff-b1c0-746f9649a585"/>
    <x v="0"/>
    <n v="2"/>
    <n v="488.61"/>
    <n v="848.66"/>
    <n v="1697.32"/>
    <n v="720.1"/>
    <n v="453.34"/>
    <x v="2"/>
    <s v="Returned"/>
    <x v="16"/>
    <x v="0"/>
  </r>
  <r>
    <n v="591"/>
    <x v="91"/>
    <x v="1"/>
    <x v="11"/>
    <x v="2"/>
    <n v="1821"/>
    <s v="Aquarium Filter"/>
    <s v="ccf7871f-541d-4b20-86de-df5c9aad0344"/>
    <x v="4"/>
    <n v="11"/>
    <n v="266.45"/>
    <n v="373.33"/>
    <n v="4106.63"/>
    <n v="1175.68"/>
    <n v="426.18"/>
    <x v="4"/>
    <s v="Not Returned"/>
    <x v="11"/>
    <x v="1"/>
  </r>
  <r>
    <n v="592"/>
    <x v="55"/>
    <x v="4"/>
    <x v="0"/>
    <x v="11"/>
    <n v="1011"/>
    <s v="Pet Toys"/>
    <s v="df4a8f67-5922-4d7b-8a1e-5e2381233551"/>
    <x v="4"/>
    <n v="15"/>
    <n v="77.400000000000006"/>
    <n v="127.99"/>
    <n v="1919.85"/>
    <n v="758.85"/>
    <n v="479.34"/>
    <x v="1"/>
    <s v="Not Returned"/>
    <x v="16"/>
    <x v="0"/>
  </r>
  <r>
    <n v="593"/>
    <x v="55"/>
    <x v="4"/>
    <x v="0"/>
    <x v="11"/>
    <n v="1011"/>
    <s v="Jacket"/>
    <s v="df4a8f67-5922-4d7b-8a1e-5e2381233551"/>
    <x v="1"/>
    <n v="15"/>
    <n v="77.400000000000006"/>
    <n v="127.99"/>
    <n v="1919.85"/>
    <n v="758.85"/>
    <n v="479.34"/>
    <x v="1"/>
    <s v="Not Returned"/>
    <x v="5"/>
    <x v="0"/>
  </r>
  <r>
    <n v="594"/>
    <x v="28"/>
    <x v="4"/>
    <x v="7"/>
    <x v="17"/>
    <n v="1002"/>
    <s v="Jacket"/>
    <s v="cfa7889c-fb2b-4909-8d7e-48c692824e23"/>
    <x v="1"/>
    <n v="18"/>
    <n v="373.89"/>
    <n v="730.04"/>
    <n v="13140.72"/>
    <n v="6410.7"/>
    <n v="3629.92"/>
    <x v="2"/>
    <s v="Returned"/>
    <x v="4"/>
    <x v="1"/>
  </r>
  <r>
    <n v="595"/>
    <x v="129"/>
    <x v="3"/>
    <x v="4"/>
    <x v="4"/>
    <n v="8026"/>
    <s v="Fish Tank"/>
    <s v="6533dee2-bcce-4ba5-8b37-cead193168ef"/>
    <x v="4"/>
    <n v="10"/>
    <n v="51.26"/>
    <n v="100.12"/>
    <n v="1001.2"/>
    <n v="488.6"/>
    <n v="203.2"/>
    <x v="1"/>
    <s v="Returned"/>
    <x v="2"/>
    <x v="0"/>
  </r>
  <r>
    <n v="596"/>
    <x v="0"/>
    <x v="0"/>
    <x v="0"/>
    <x v="0"/>
    <n v="4304"/>
    <s v="Dress"/>
    <s v="f9ba8848-21e7-49be-93c0-8138bc675698"/>
    <x v="1"/>
    <n v="9"/>
    <n v="386.24"/>
    <n v="715.21"/>
    <n v="6436.89"/>
    <n v="2960.73"/>
    <n v="1240.01"/>
    <x v="0"/>
    <s v="Not Returned"/>
    <x v="11"/>
    <x v="0"/>
  </r>
  <r>
    <n v="597"/>
    <x v="146"/>
    <x v="4"/>
    <x v="8"/>
    <x v="18"/>
    <n v="5400"/>
    <s v="Stuffed Animal"/>
    <s v="036a7aeb-c50b-4725-9e25-722d846f5a94"/>
    <x v="11"/>
    <n v="12"/>
    <n v="288.36"/>
    <n v="549.25"/>
    <n v="6591"/>
    <n v="3130.68"/>
    <n v="288.62"/>
    <x v="3"/>
    <s v="Not Returned"/>
    <x v="18"/>
    <x v="0"/>
  </r>
  <r>
    <n v="598"/>
    <x v="180"/>
    <x v="1"/>
    <x v="10"/>
    <x v="8"/>
    <n v="8757"/>
    <s v="Earrings"/>
    <s v="66e74fd9-5a13-4523-84dd-d6adc35c230b"/>
    <x v="5"/>
    <n v="14"/>
    <n v="195.04"/>
    <n v="238.53"/>
    <n v="3339.42"/>
    <n v="608.86"/>
    <n v="179.41"/>
    <x v="2"/>
    <s v="Not Returned"/>
    <x v="18"/>
    <x v="0"/>
  </r>
  <r>
    <n v="599"/>
    <x v="186"/>
    <x v="3"/>
    <x v="9"/>
    <x v="20"/>
    <n v="5361"/>
    <s v="Face Cream"/>
    <s v="b73bf7d1-74f9-45ba-903e-dd2a64dc0286"/>
    <x v="9"/>
    <n v="3"/>
    <n v="179.71"/>
    <n v="271.86"/>
    <n v="815.58"/>
    <n v="276.45"/>
    <n v="170.3"/>
    <x v="3"/>
    <s v="Returned"/>
    <x v="2"/>
    <x v="1"/>
  </r>
  <r>
    <n v="600"/>
    <x v="128"/>
    <x v="1"/>
    <x v="10"/>
    <x v="20"/>
    <n v="6270"/>
    <s v="Doll"/>
    <s v="cd2cb15f-c6f1-4095-87a2-b558012f895d"/>
    <x v="11"/>
    <n v="16"/>
    <n v="134.51"/>
    <n v="204.35"/>
    <n v="3269.6"/>
    <n v="1117.44"/>
    <n v="932.28"/>
    <x v="0"/>
    <s v="Returned"/>
    <x v="16"/>
    <x v="0"/>
  </r>
  <r>
    <n v="601"/>
    <x v="182"/>
    <x v="0"/>
    <x v="4"/>
    <x v="26"/>
    <n v="1764"/>
    <s v="Leash"/>
    <s v="10c24465-bfb1-4337-bd85-c4f847a82029"/>
    <x v="4"/>
    <n v="3"/>
    <n v="258.47000000000003"/>
    <n v="368.75"/>
    <n v="1106.25"/>
    <n v="330.84"/>
    <n v="168.61"/>
    <x v="0"/>
    <s v="Returned"/>
    <x v="16"/>
    <x v="1"/>
  </r>
  <r>
    <n v="602"/>
    <x v="30"/>
    <x v="0"/>
    <x v="8"/>
    <x v="16"/>
    <n v="9120"/>
    <s v="Steering Wheel Cover"/>
    <s v="75513b93-4df4-4833-93ef-bb4f403f98d7"/>
    <x v="0"/>
    <n v="2"/>
    <n v="167.03"/>
    <n v="261.08"/>
    <n v="522.16"/>
    <n v="188.1"/>
    <n v="4.29"/>
    <x v="2"/>
    <s v="Not Returned"/>
    <x v="9"/>
    <x v="0"/>
  </r>
  <r>
    <n v="603"/>
    <x v="175"/>
    <x v="3"/>
    <x v="7"/>
    <x v="18"/>
    <n v="8050"/>
    <s v="Pain Relief Cream"/>
    <s v="4abd1322-62dc-44ff-b1c0-746f9649a585"/>
    <x v="13"/>
    <n v="2"/>
    <n v="488.61"/>
    <n v="848.66"/>
    <n v="1697.32"/>
    <n v="720.1"/>
    <n v="453.34"/>
    <x v="2"/>
    <s v="Returned"/>
    <x v="3"/>
    <x v="0"/>
  </r>
  <r>
    <n v="604"/>
    <x v="93"/>
    <x v="3"/>
    <x v="6"/>
    <x v="9"/>
    <n v="3586"/>
    <s v="Aquarium Filter"/>
    <s v="5ede0b90-eb5c-4821-a626-255631cb009f"/>
    <x v="4"/>
    <n v="8"/>
    <n v="93.7"/>
    <n v="186.83"/>
    <n v="1494.64"/>
    <n v="745.04"/>
    <n v="212.42"/>
    <x v="0"/>
    <s v="Returned"/>
    <x v="2"/>
    <x v="0"/>
  </r>
  <r>
    <n v="605"/>
    <x v="127"/>
    <x v="3"/>
    <x v="4"/>
    <x v="10"/>
    <n v="2904"/>
    <s v="Yoga Mat"/>
    <s v="fb94eb03-397b-4a46-87dc-ec27fc62bd08"/>
    <x v="15"/>
    <n v="11"/>
    <n v="315.52999999999997"/>
    <n v="598"/>
    <n v="6578"/>
    <n v="3107.17"/>
    <n v="1586.1"/>
    <x v="1"/>
    <s v="Not Returned"/>
    <x v="16"/>
    <x v="0"/>
  </r>
  <r>
    <n v="606"/>
    <x v="189"/>
    <x v="2"/>
    <x v="10"/>
    <x v="12"/>
    <n v="5881"/>
    <s v="Perfume"/>
    <s v="1db3f651-f466-4506-b762-999318fdc56e"/>
    <x v="9"/>
    <n v="19"/>
    <n v="405.13"/>
    <n v="627.70000000000005"/>
    <n v="11926.3"/>
    <n v="4228.83"/>
    <n v="2722.01"/>
    <x v="3"/>
    <s v="Returned"/>
    <x v="17"/>
    <x v="0"/>
  </r>
  <r>
    <n v="607"/>
    <x v="121"/>
    <x v="2"/>
    <x v="10"/>
    <x v="0"/>
    <n v="4111"/>
    <s v="Fertilizer"/>
    <s v="d2742a69-c1b7-406a-87d5-d0fa9f95d714"/>
    <x v="3"/>
    <n v="20"/>
    <n v="166.91"/>
    <n v="318.94"/>
    <n v="6378.8"/>
    <n v="3040.6"/>
    <n v="832.94"/>
    <x v="2"/>
    <s v="Returned"/>
    <x v="16"/>
    <x v="0"/>
  </r>
  <r>
    <n v="608"/>
    <x v="165"/>
    <x v="0"/>
    <x v="9"/>
    <x v="16"/>
    <n v="8596"/>
    <s v="Cycling Helmet"/>
    <s v="ad32d0e1-bc79-4e92-b7d1-b190303d2a1b"/>
    <x v="15"/>
    <n v="7"/>
    <n v="244.51"/>
    <n v="418.17"/>
    <n v="2927.19"/>
    <n v="1215.6199999999999"/>
    <n v="227.33"/>
    <x v="1"/>
    <s v="Returned"/>
    <x v="6"/>
    <x v="1"/>
  </r>
  <r>
    <n v="609"/>
    <x v="145"/>
    <x v="1"/>
    <x v="4"/>
    <x v="9"/>
    <n v="7787"/>
    <s v="Refrigerator"/>
    <s v="6c70bad0-c840-4607-ab6b-ce8a50968e57"/>
    <x v="10"/>
    <n v="3"/>
    <n v="198.73"/>
    <n v="335.94"/>
    <n v="1007.82"/>
    <n v="411.63"/>
    <n v="287.94"/>
    <x v="1"/>
    <s v="Returned"/>
    <x v="9"/>
    <x v="1"/>
  </r>
  <r>
    <n v="610"/>
    <x v="183"/>
    <x v="4"/>
    <x v="8"/>
    <x v="21"/>
    <n v="5726"/>
    <s v="Bed"/>
    <s v="680a6f50-b7bf-4a47-8a7b-13173e7fce68"/>
    <x v="12"/>
    <n v="13"/>
    <n v="357.67"/>
    <n v="429.44"/>
    <n v="5582.72"/>
    <n v="933.01"/>
    <n v="782.6"/>
    <x v="2"/>
    <s v="Not Returned"/>
    <x v="6"/>
    <x v="1"/>
  </r>
  <r>
    <n v="611"/>
    <x v="106"/>
    <x v="0"/>
    <x v="5"/>
    <x v="24"/>
    <n v="5295"/>
    <s v="Toaster"/>
    <s v="f315d988-76cd-4a9d-85e4-d88d99203f6e"/>
    <x v="16"/>
    <n v="20"/>
    <n v="465.08"/>
    <n v="579.36"/>
    <n v="11587.2"/>
    <n v="2285.6"/>
    <n v="47.11"/>
    <x v="3"/>
    <s v="Not Returned"/>
    <x v="14"/>
    <x v="0"/>
  </r>
  <r>
    <n v="612"/>
    <x v="37"/>
    <x v="1"/>
    <x v="1"/>
    <x v="7"/>
    <n v="8193"/>
    <s v="Necklace"/>
    <s v="74b01439-1013-486d-b246-5db81f6d6e2f"/>
    <x v="5"/>
    <n v="11"/>
    <n v="220.11"/>
    <n v="367.52"/>
    <n v="4042.72"/>
    <n v="1621.51"/>
    <n v="1086.31"/>
    <x v="3"/>
    <s v="Returned"/>
    <x v="3"/>
    <x v="1"/>
  </r>
  <r>
    <n v="613"/>
    <x v="186"/>
    <x v="3"/>
    <x v="9"/>
    <x v="20"/>
    <n v="5361"/>
    <s v="Hand Sanitizer"/>
    <s v="b73bf7d1-74f9-45ba-903e-dd2a64dc0286"/>
    <x v="13"/>
    <n v="3"/>
    <n v="179.71"/>
    <n v="271.86"/>
    <n v="815.58"/>
    <n v="276.45"/>
    <n v="170.3"/>
    <x v="3"/>
    <s v="Returned"/>
    <x v="15"/>
    <x v="1"/>
  </r>
  <r>
    <n v="614"/>
    <x v="12"/>
    <x v="3"/>
    <x v="6"/>
    <x v="8"/>
    <n v="3110"/>
    <s v="Guitar"/>
    <s v="2a949723-56b5-484f-8051-ab3de4a65136"/>
    <x v="7"/>
    <n v="14"/>
    <n v="214.45"/>
    <n v="315"/>
    <n v="4410"/>
    <n v="1407.7"/>
    <n v="967.21"/>
    <x v="1"/>
    <s v="Returned"/>
    <x v="3"/>
    <x v="1"/>
  </r>
  <r>
    <n v="615"/>
    <x v="6"/>
    <x v="4"/>
    <x v="4"/>
    <x v="4"/>
    <n v="6666"/>
    <s v="Lego Set"/>
    <s v="cefbd88e-fb51-450c-b7b8-4490c890a967"/>
    <x v="11"/>
    <n v="17"/>
    <n v="410.52"/>
    <n v="645.20000000000005"/>
    <n v="10968.4"/>
    <n v="3989.56"/>
    <n v="2153.7600000000002"/>
    <x v="2"/>
    <s v="Not Returned"/>
    <x v="7"/>
    <x v="0"/>
  </r>
  <r>
    <n v="616"/>
    <x v="140"/>
    <x v="1"/>
    <x v="1"/>
    <x v="26"/>
    <n v="4244"/>
    <s v="LED Headlights"/>
    <s v="878ce629-61a5-4704-9010-2289d7149f24"/>
    <x v="0"/>
    <n v="3"/>
    <n v="257.10000000000002"/>
    <n v="320.45999999999998"/>
    <n v="961.38"/>
    <n v="190.08"/>
    <n v="195.48"/>
    <x v="1"/>
    <s v="Not Returned"/>
    <x v="0"/>
    <x v="1"/>
  </r>
  <r>
    <n v="617"/>
    <x v="181"/>
    <x v="1"/>
    <x v="8"/>
    <x v="12"/>
    <n v="1292"/>
    <s v="Nail Polish"/>
    <s v="4e32bce6-9774-4564-a48b-121b7014e7a0"/>
    <x v="9"/>
    <n v="7"/>
    <n v="98.98"/>
    <n v="127.34"/>
    <n v="891.38"/>
    <n v="198.52"/>
    <n v="135.22999999999999"/>
    <x v="3"/>
    <s v="Returned"/>
    <x v="14"/>
    <x v="0"/>
  </r>
  <r>
    <n v="618"/>
    <x v="67"/>
    <x v="3"/>
    <x v="1"/>
    <x v="16"/>
    <n v="5719"/>
    <s v="T-Shirt"/>
    <s v="e7f6ed18-4d3f-4121-b6e6-3da9477ade71"/>
    <x v="1"/>
    <n v="10"/>
    <n v="141.49"/>
    <n v="253.29"/>
    <n v="2532.9"/>
    <n v="1118"/>
    <n v="382.1"/>
    <x v="0"/>
    <s v="Not Returned"/>
    <x v="1"/>
    <x v="1"/>
  </r>
  <r>
    <n v="619"/>
    <x v="2"/>
    <x v="2"/>
    <x v="2"/>
    <x v="12"/>
    <n v="4434"/>
    <s v="Perfume"/>
    <s v="65cbd94b-988e-416e-a46f-7f053da71684"/>
    <x v="9"/>
    <n v="15"/>
    <n v="383.74"/>
    <n v="754.32"/>
    <n v="11314.8"/>
    <n v="5558.7"/>
    <n v="286.32"/>
    <x v="3"/>
    <s v="Returned"/>
    <x v="13"/>
    <x v="1"/>
  </r>
  <r>
    <n v="620"/>
    <x v="117"/>
    <x v="1"/>
    <x v="9"/>
    <x v="1"/>
    <n v="4811"/>
    <s v="Toaster"/>
    <s v="6caf1775-0be5-4fe0-a43e-a8739e87eab0"/>
    <x v="10"/>
    <n v="3"/>
    <n v="213.72"/>
    <n v="392.46"/>
    <n v="1177.3800000000001"/>
    <n v="536.22"/>
    <n v="70.959999999999994"/>
    <x v="4"/>
    <s v="Not Returned"/>
    <x v="2"/>
    <x v="0"/>
  </r>
  <r>
    <n v="621"/>
    <x v="90"/>
    <x v="2"/>
    <x v="8"/>
    <x v="5"/>
    <n v="4614"/>
    <s v="Blood Pressure Monitor"/>
    <s v="4afac8c2-2e4c-4d6f-8f76-e4321ea23a47"/>
    <x v="13"/>
    <n v="19"/>
    <n v="368.99"/>
    <n v="605.15"/>
    <n v="11497.85"/>
    <n v="4487.04"/>
    <n v="2003.75"/>
    <x v="0"/>
    <s v="Not Returned"/>
    <x v="14"/>
    <x v="1"/>
  </r>
  <r>
    <n v="622"/>
    <x v="16"/>
    <x v="1"/>
    <x v="8"/>
    <x v="2"/>
    <n v="1701"/>
    <s v="Dumbbells"/>
    <s v="37368606-03a5-4f2f-a8ad-1e1e9c4efa57"/>
    <x v="15"/>
    <n v="16"/>
    <n v="168.58"/>
    <n v="336.16"/>
    <n v="5378.56"/>
    <n v="2681.28"/>
    <n v="1596.98"/>
    <x v="0"/>
    <s v="Not Returned"/>
    <x v="4"/>
    <x v="1"/>
  </r>
  <r>
    <n v="623"/>
    <x v="186"/>
    <x v="3"/>
    <x v="9"/>
    <x v="20"/>
    <n v="5361"/>
    <s v="Fertilizer"/>
    <s v="b73bf7d1-74f9-45ba-903e-dd2a64dc0286"/>
    <x v="3"/>
    <n v="3"/>
    <n v="179.71"/>
    <n v="271.86"/>
    <n v="815.58"/>
    <n v="276.45"/>
    <n v="170.3"/>
    <x v="3"/>
    <s v="Returned"/>
    <x v="4"/>
    <x v="1"/>
  </r>
  <r>
    <n v="624"/>
    <x v="148"/>
    <x v="0"/>
    <x v="9"/>
    <x v="8"/>
    <n v="8218"/>
    <s v="Cutting Board"/>
    <s v="7af8d46c-d34c-4234-bce2-6e99bf430230"/>
    <x v="16"/>
    <n v="4"/>
    <n v="231.34"/>
    <n v="417.26"/>
    <n v="1669.04"/>
    <n v="743.68"/>
    <n v="368.3"/>
    <x v="1"/>
    <s v="Not Returned"/>
    <x v="9"/>
    <x v="1"/>
  </r>
  <r>
    <n v="625"/>
    <x v="136"/>
    <x v="3"/>
    <x v="4"/>
    <x v="4"/>
    <n v="2553"/>
    <s v="Garden Hose"/>
    <s v="257677de-49f7-4bd3-88e8-b3bb6fc4c19c"/>
    <x v="3"/>
    <n v="18"/>
    <n v="126.19"/>
    <n v="184.95"/>
    <n v="3329.1"/>
    <n v="1057.68"/>
    <n v="796.57"/>
    <x v="2"/>
    <s v="Not Returned"/>
    <x v="11"/>
    <x v="1"/>
  </r>
  <r>
    <n v="626"/>
    <x v="140"/>
    <x v="1"/>
    <x v="1"/>
    <x v="26"/>
    <n v="4244"/>
    <s v="Tablet"/>
    <s v="878ce629-61a5-4704-9010-2289d7149f24"/>
    <x v="2"/>
    <n v="3"/>
    <n v="257.10000000000002"/>
    <n v="320.45999999999998"/>
    <n v="961.38"/>
    <n v="190.08"/>
    <n v="195.48"/>
    <x v="1"/>
    <s v="Not Returned"/>
    <x v="14"/>
    <x v="1"/>
  </r>
  <r>
    <n v="627"/>
    <x v="186"/>
    <x v="3"/>
    <x v="9"/>
    <x v="20"/>
    <n v="5361"/>
    <s v="Nail Polish"/>
    <s v="b73bf7d1-74f9-45ba-903e-dd2a64dc0286"/>
    <x v="9"/>
    <n v="3"/>
    <n v="179.71"/>
    <n v="271.86"/>
    <n v="815.58"/>
    <n v="276.45"/>
    <n v="170.3"/>
    <x v="3"/>
    <s v="Returned"/>
    <x v="0"/>
    <x v="1"/>
  </r>
  <r>
    <n v="628"/>
    <x v="18"/>
    <x v="1"/>
    <x v="2"/>
    <x v="11"/>
    <n v="2739"/>
    <s v="Cufflinks"/>
    <s v="7aeb3e08-9274-4300-84f0-9b672144bd7a"/>
    <x v="5"/>
    <n v="5"/>
    <n v="187.39"/>
    <n v="307.7"/>
    <n v="1538.5"/>
    <n v="601.54999999999995"/>
    <n v="371.96"/>
    <x v="3"/>
    <s v="Returned"/>
    <x v="14"/>
    <x v="0"/>
  </r>
  <r>
    <n v="629"/>
    <x v="9"/>
    <x v="0"/>
    <x v="0"/>
    <x v="18"/>
    <n v="3087"/>
    <s v="Sweater"/>
    <s v="20dbd8f5-ca82-4f0e-975d-167e3dc8c45a"/>
    <x v="1"/>
    <n v="19"/>
    <n v="398.44"/>
    <n v="539.86"/>
    <n v="10257.34"/>
    <n v="2686.98"/>
    <n v="2411.23"/>
    <x v="0"/>
    <s v="Not Returned"/>
    <x v="8"/>
    <x v="1"/>
  </r>
  <r>
    <n v="630"/>
    <x v="141"/>
    <x v="3"/>
    <x v="1"/>
    <x v="26"/>
    <n v="2043"/>
    <s v="Watch"/>
    <s v="c233186d-d52b-4613-b059-cb4b4805fca4"/>
    <x v="5"/>
    <n v="1"/>
    <n v="431.41"/>
    <n v="803.63"/>
    <n v="803.63"/>
    <n v="372.22"/>
    <n v="154.66999999999999"/>
    <x v="3"/>
    <s v="Returned"/>
    <x v="2"/>
    <x v="1"/>
  </r>
  <r>
    <n v="631"/>
    <x v="185"/>
    <x v="3"/>
    <x v="9"/>
    <x v="14"/>
    <n v="7955"/>
    <s v="Yoga Mat"/>
    <s v="818a61e4-af6d-40a7-84ce-e89aac7da700"/>
    <x v="15"/>
    <n v="14"/>
    <n v="259.73"/>
    <n v="387.15"/>
    <n v="5420.1"/>
    <n v="1783.88"/>
    <n v="413.81"/>
    <x v="0"/>
    <s v="Not Returned"/>
    <x v="10"/>
    <x v="1"/>
  </r>
  <r>
    <n v="632"/>
    <x v="180"/>
    <x v="1"/>
    <x v="10"/>
    <x v="8"/>
    <n v="8757"/>
    <s v="SSD"/>
    <s v="66e74fd9-5a13-4523-84dd-d6adc35c230b"/>
    <x v="8"/>
    <n v="14"/>
    <n v="195.04"/>
    <n v="238.53"/>
    <n v="3339.42"/>
    <n v="608.86"/>
    <n v="179.41"/>
    <x v="2"/>
    <s v="Not Returned"/>
    <x v="12"/>
    <x v="0"/>
  </r>
  <r>
    <n v="633"/>
    <x v="141"/>
    <x v="3"/>
    <x v="1"/>
    <x v="26"/>
    <n v="2043"/>
    <s v="Pasta"/>
    <s v="c233186d-d52b-4613-b059-cb4b4805fca4"/>
    <x v="6"/>
    <n v="1"/>
    <n v="431.41"/>
    <n v="803.63"/>
    <n v="803.63"/>
    <n v="372.22"/>
    <n v="154.66999999999999"/>
    <x v="3"/>
    <s v="Returned"/>
    <x v="15"/>
    <x v="1"/>
  </r>
  <r>
    <n v="634"/>
    <x v="146"/>
    <x v="4"/>
    <x v="8"/>
    <x v="18"/>
    <n v="5400"/>
    <s v="Dictionary"/>
    <s v="036a7aeb-c50b-4725-9e25-722d846f5a94"/>
    <x v="14"/>
    <n v="12"/>
    <n v="288.36"/>
    <n v="549.25"/>
    <n v="6591"/>
    <n v="3130.68"/>
    <n v="288.62"/>
    <x v="3"/>
    <s v="Not Returned"/>
    <x v="3"/>
    <x v="0"/>
  </r>
  <r>
    <n v="635"/>
    <x v="83"/>
    <x v="4"/>
    <x v="8"/>
    <x v="10"/>
    <n v="2894"/>
    <s v="Music Stand"/>
    <s v="ce646f64-2a55-4230-a11b-2328f5a3dfa5"/>
    <x v="7"/>
    <n v="15"/>
    <n v="254.54"/>
    <n v="487.23"/>
    <n v="7308.45"/>
    <n v="3490.35"/>
    <n v="1574.02"/>
    <x v="3"/>
    <s v="Returned"/>
    <x v="8"/>
    <x v="0"/>
  </r>
  <r>
    <n v="636"/>
    <x v="171"/>
    <x v="1"/>
    <x v="2"/>
    <x v="23"/>
    <n v="7199"/>
    <s v="Toaster"/>
    <s v="6d018f18-6663-45fa-84d5-7395a730b63e"/>
    <x v="10"/>
    <n v="5"/>
    <n v="485.83"/>
    <n v="947"/>
    <n v="4735"/>
    <n v="2305.85"/>
    <n v="1399.44"/>
    <x v="3"/>
    <s v="Returned"/>
    <x v="11"/>
    <x v="0"/>
  </r>
  <r>
    <n v="637"/>
    <x v="92"/>
    <x v="3"/>
    <x v="1"/>
    <x v="4"/>
    <n v="3067"/>
    <s v="Cricket Bat"/>
    <s v="b04a3fa4-0ffd-4195-8562-7eed3baceeff"/>
    <x v="15"/>
    <n v="17"/>
    <n v="79.66"/>
    <n v="117.75"/>
    <n v="2001.75"/>
    <n v="647.53"/>
    <n v="291.92"/>
    <x v="2"/>
    <s v="Not Returned"/>
    <x v="18"/>
    <x v="1"/>
  </r>
  <r>
    <n v="638"/>
    <x v="148"/>
    <x v="0"/>
    <x v="9"/>
    <x v="8"/>
    <n v="8218"/>
    <s v="Garden Hose"/>
    <s v="7af8d46c-d34c-4234-bce2-6e99bf430230"/>
    <x v="3"/>
    <n v="4"/>
    <n v="231.34"/>
    <n v="417.26"/>
    <n v="1669.04"/>
    <n v="743.68"/>
    <n v="368.3"/>
    <x v="1"/>
    <s v="Not Returned"/>
    <x v="14"/>
    <x v="1"/>
  </r>
  <r>
    <n v="639"/>
    <x v="153"/>
    <x v="1"/>
    <x v="1"/>
    <x v="21"/>
    <n v="9233"/>
    <s v="Cricket Bat"/>
    <s v="fa2a2e4c-3514-4b1b-8613-afa2afe5f692"/>
    <x v="15"/>
    <n v="4"/>
    <n v="224.35"/>
    <n v="425.98"/>
    <n v="1703.92"/>
    <n v="806.52"/>
    <n v="121.38"/>
    <x v="2"/>
    <s v="Not Returned"/>
    <x v="11"/>
    <x v="0"/>
  </r>
  <r>
    <n v="640"/>
    <x v="187"/>
    <x v="2"/>
    <x v="8"/>
    <x v="5"/>
    <n v="8872"/>
    <s v="Running Shoes"/>
    <s v="47c31d55-b2ea-48f9-bdc2-a5c7f72b15b1"/>
    <x v="15"/>
    <n v="18"/>
    <n v="94.6"/>
    <n v="118.06"/>
    <n v="2125.08"/>
    <n v="422.28"/>
    <n v="411.87"/>
    <x v="0"/>
    <s v="Returned"/>
    <x v="19"/>
    <x v="1"/>
  </r>
  <r>
    <n v="641"/>
    <x v="137"/>
    <x v="1"/>
    <x v="2"/>
    <x v="21"/>
    <n v="6353"/>
    <s v="Headphones"/>
    <s v="f3ffe916-7d6b-402d-aee1-2ab22ffbb9c0"/>
    <x v="2"/>
    <n v="11"/>
    <n v="167.03"/>
    <n v="256.52"/>
    <n v="2821.72"/>
    <n v="984.39"/>
    <n v="575.9"/>
    <x v="0"/>
    <s v="Returned"/>
    <x v="19"/>
    <x v="0"/>
  </r>
  <r>
    <n v="642"/>
    <x v="68"/>
    <x v="4"/>
    <x v="2"/>
    <x v="1"/>
    <n v="2634"/>
    <s v="Chicken"/>
    <s v="51169129-4901-4b4e-a417-a98df80a4921"/>
    <x v="6"/>
    <n v="4"/>
    <n v="283.5"/>
    <n v="362.77"/>
    <n v="1451.08"/>
    <n v="317.08"/>
    <n v="0.4"/>
    <x v="1"/>
    <s v="Not Returned"/>
    <x v="10"/>
    <x v="1"/>
  </r>
  <r>
    <n v="643"/>
    <x v="87"/>
    <x v="3"/>
    <x v="9"/>
    <x v="2"/>
    <n v="3623"/>
    <s v="Headphones"/>
    <s v="1b39c30a-ee1c-4974-9770-f9083a1bebbb"/>
    <x v="2"/>
    <n v="7"/>
    <n v="160.24"/>
    <n v="211.29"/>
    <n v="1479.03"/>
    <n v="357.35"/>
    <n v="210.52"/>
    <x v="4"/>
    <s v="Returned"/>
    <x v="15"/>
    <x v="0"/>
  </r>
  <r>
    <n v="644"/>
    <x v="96"/>
    <x v="0"/>
    <x v="0"/>
    <x v="11"/>
    <n v="8979"/>
    <s v="Face Cream"/>
    <s v="6d0cbf0e-4b58-4bc9-8a16-d17c9af25f74"/>
    <x v="9"/>
    <n v="13"/>
    <n v="157.22"/>
    <n v="301.83999999999997"/>
    <n v="3923.92"/>
    <n v="1880.06"/>
    <n v="987.72"/>
    <x v="3"/>
    <s v="Returned"/>
    <x v="3"/>
    <x v="1"/>
  </r>
  <r>
    <n v="645"/>
    <x v="152"/>
    <x v="2"/>
    <x v="4"/>
    <x v="19"/>
    <n v="3982"/>
    <s v="Dress"/>
    <s v="c657fc60-9f28-429d-b878-d7e504cf0336"/>
    <x v="1"/>
    <n v="3"/>
    <n v="342.19"/>
    <n v="489.74"/>
    <n v="1469.22"/>
    <n v="442.65"/>
    <n v="81.709999999999994"/>
    <x v="3"/>
    <s v="Not Returned"/>
    <x v="16"/>
    <x v="1"/>
  </r>
  <r>
    <n v="646"/>
    <x v="165"/>
    <x v="0"/>
    <x v="9"/>
    <x v="16"/>
    <n v="8596"/>
    <s v="Iron"/>
    <s v="ad32d0e1-bc79-4e92-b7d1-b190303d2a1b"/>
    <x v="10"/>
    <n v="7"/>
    <n v="244.51"/>
    <n v="418.17"/>
    <n v="2927.19"/>
    <n v="1215.6199999999999"/>
    <n v="227.33"/>
    <x v="1"/>
    <s v="Returned"/>
    <x v="4"/>
    <x v="1"/>
  </r>
  <r>
    <n v="647"/>
    <x v="178"/>
    <x v="0"/>
    <x v="4"/>
    <x v="4"/>
    <n v="9618"/>
    <s v="Stuffed Animal"/>
    <s v="1ce3c25b-c96f-464d-8f07-a6e1e62d8d6f"/>
    <x v="11"/>
    <n v="6"/>
    <n v="308.12"/>
    <n v="521.04999999999995"/>
    <n v="3126.3"/>
    <n v="1277.58"/>
    <n v="728.63"/>
    <x v="1"/>
    <s v="Not Returned"/>
    <x v="8"/>
    <x v="1"/>
  </r>
  <r>
    <n v="648"/>
    <x v="121"/>
    <x v="2"/>
    <x v="10"/>
    <x v="0"/>
    <n v="4111"/>
    <s v="DJ Mixer"/>
    <s v="d2742a69-c1b7-406a-87d5-d0fa9f95d714"/>
    <x v="7"/>
    <n v="20"/>
    <n v="166.91"/>
    <n v="318.94"/>
    <n v="6378.8"/>
    <n v="3040.6"/>
    <n v="832.94"/>
    <x v="2"/>
    <s v="Returned"/>
    <x v="10"/>
    <x v="0"/>
  </r>
  <r>
    <n v="649"/>
    <x v="94"/>
    <x v="0"/>
    <x v="10"/>
    <x v="28"/>
    <n v="4220"/>
    <s v="Tablet"/>
    <s v="39253a60-8c0f-43b4-b6c7-f83139e92e11"/>
    <x v="2"/>
    <n v="20"/>
    <n v="206.17"/>
    <n v="361.27"/>
    <n v="7225.4"/>
    <n v="3102"/>
    <n v="2018.65"/>
    <x v="3"/>
    <s v="Not Returned"/>
    <x v="11"/>
    <x v="0"/>
  </r>
  <r>
    <n v="650"/>
    <x v="11"/>
    <x v="0"/>
    <x v="2"/>
    <x v="2"/>
    <n v="9243"/>
    <s v="Biography"/>
    <s v="b12feb0b-835e-46fd-9cd0-36ea7c61fe90"/>
    <x v="14"/>
    <n v="4"/>
    <n v="48.36"/>
    <n v="80.05"/>
    <n v="320.2"/>
    <n v="126.76"/>
    <n v="25.54"/>
    <x v="2"/>
    <s v="Returned"/>
    <x v="0"/>
    <x v="0"/>
  </r>
  <r>
    <n v="651"/>
    <x v="39"/>
    <x v="2"/>
    <x v="5"/>
    <x v="16"/>
    <n v="9531"/>
    <s v="Air Conditioner"/>
    <s v="93982d61-2c38-46e3-9470-5f692e31962a"/>
    <x v="10"/>
    <n v="9"/>
    <n v="221.71"/>
    <n v="273.70999999999998"/>
    <n v="2463.39"/>
    <n v="468"/>
    <n v="520.36"/>
    <x v="0"/>
    <s v="Not Returned"/>
    <x v="15"/>
    <x v="1"/>
  </r>
  <r>
    <n v="652"/>
    <x v="42"/>
    <x v="0"/>
    <x v="1"/>
    <x v="2"/>
    <n v="9898"/>
    <s v="Sofa"/>
    <s v="6de806b9-9b1f-4d82-87ed-b926d45b42a8"/>
    <x v="12"/>
    <n v="12"/>
    <n v="161.53"/>
    <n v="298.72000000000003"/>
    <n v="3584.64"/>
    <n v="1646.28"/>
    <n v="57.62"/>
    <x v="2"/>
    <s v="Returned"/>
    <x v="4"/>
    <x v="0"/>
  </r>
  <r>
    <n v="653"/>
    <x v="30"/>
    <x v="0"/>
    <x v="8"/>
    <x v="16"/>
    <n v="9120"/>
    <s v="Juice"/>
    <s v="75513b93-4df4-4833-93ef-bb4f403f98d7"/>
    <x v="6"/>
    <n v="2"/>
    <n v="167.03"/>
    <n v="261.08"/>
    <n v="522.16"/>
    <n v="188.1"/>
    <n v="4.29"/>
    <x v="2"/>
    <s v="Not Returned"/>
    <x v="2"/>
    <x v="0"/>
  </r>
  <r>
    <n v="654"/>
    <x v="178"/>
    <x v="0"/>
    <x v="4"/>
    <x v="4"/>
    <n v="9618"/>
    <s v="Saucepan"/>
    <s v="1ce3c25b-c96f-464d-8f07-a6e1e62d8d6f"/>
    <x v="16"/>
    <n v="6"/>
    <n v="308.12"/>
    <n v="521.04999999999995"/>
    <n v="3126.3"/>
    <n v="1277.58"/>
    <n v="728.63"/>
    <x v="1"/>
    <s v="Not Returned"/>
    <x v="19"/>
    <x v="1"/>
  </r>
  <r>
    <n v="655"/>
    <x v="181"/>
    <x v="1"/>
    <x v="8"/>
    <x v="12"/>
    <n v="1292"/>
    <s v="Smartphone"/>
    <s v="4e32bce6-9774-4564-a48b-121b7014e7a0"/>
    <x v="2"/>
    <n v="7"/>
    <n v="98.98"/>
    <n v="127.34"/>
    <n v="891.38"/>
    <n v="198.52"/>
    <n v="135.22999999999999"/>
    <x v="3"/>
    <s v="Returned"/>
    <x v="19"/>
    <x v="0"/>
  </r>
  <r>
    <n v="656"/>
    <x v="76"/>
    <x v="4"/>
    <x v="5"/>
    <x v="27"/>
    <n v="4477"/>
    <s v="History Book"/>
    <s v="044a83c0-97c3-4a8a-91ac-45f962ba2c36"/>
    <x v="14"/>
    <n v="14"/>
    <n v="314.62"/>
    <n v="607.41999999999996"/>
    <n v="8503.8799999999992"/>
    <n v="4099.2"/>
    <n v="1149.07"/>
    <x v="2"/>
    <s v="Not Returned"/>
    <x v="5"/>
    <x v="1"/>
  </r>
  <r>
    <n v="657"/>
    <x v="72"/>
    <x v="0"/>
    <x v="4"/>
    <x v="22"/>
    <n v="9746"/>
    <s v="Desk"/>
    <s v="5df6913e-8998-4d1a-b85f-b5acb95099f9"/>
    <x v="12"/>
    <n v="7"/>
    <n v="90.55"/>
    <n v="155.16999999999999"/>
    <n v="1086.19"/>
    <n v="452.34"/>
    <n v="321.56"/>
    <x v="4"/>
    <s v="Not Returned"/>
    <x v="15"/>
    <x v="0"/>
  </r>
  <r>
    <n v="658"/>
    <x v="36"/>
    <x v="2"/>
    <x v="0"/>
    <x v="0"/>
    <n v="4798"/>
    <s v="History Book"/>
    <s v="f72b40d1-97a4-436b-930b-0230c7ed69eb"/>
    <x v="14"/>
    <n v="6"/>
    <n v="319.70999999999998"/>
    <n v="439.44"/>
    <n v="2636.64"/>
    <n v="718.38"/>
    <n v="63.36"/>
    <x v="4"/>
    <s v="Not Returned"/>
    <x v="0"/>
    <x v="0"/>
  </r>
  <r>
    <n v="659"/>
    <x v="129"/>
    <x v="3"/>
    <x v="4"/>
    <x v="4"/>
    <n v="8026"/>
    <s v="Hat"/>
    <s v="6533dee2-bcce-4ba5-8b37-cead193168ef"/>
    <x v="1"/>
    <n v="10"/>
    <n v="51.26"/>
    <n v="100.12"/>
    <n v="1001.2"/>
    <n v="488.6"/>
    <n v="203.2"/>
    <x v="1"/>
    <s v="Returned"/>
    <x v="17"/>
    <x v="0"/>
  </r>
  <r>
    <n v="660"/>
    <x v="16"/>
    <x v="1"/>
    <x v="8"/>
    <x v="2"/>
    <n v="1701"/>
    <s v="VR Headset"/>
    <s v="37368606-03a5-4f2f-a8ad-1e1e9c4efa57"/>
    <x v="8"/>
    <n v="16"/>
    <n v="168.58"/>
    <n v="336.16"/>
    <n v="5378.56"/>
    <n v="2681.28"/>
    <n v="1596.98"/>
    <x v="0"/>
    <s v="Not Returned"/>
    <x v="15"/>
    <x v="1"/>
  </r>
  <r>
    <n v="661"/>
    <x v="148"/>
    <x v="0"/>
    <x v="9"/>
    <x v="8"/>
    <n v="8218"/>
    <s v="Hand Sanitizer"/>
    <s v="7af8d46c-d34c-4234-bce2-6e99bf430230"/>
    <x v="13"/>
    <n v="4"/>
    <n v="231.34"/>
    <n v="417.26"/>
    <n v="1669.04"/>
    <n v="743.68"/>
    <n v="368.3"/>
    <x v="1"/>
    <s v="Not Returned"/>
    <x v="16"/>
    <x v="1"/>
  </r>
  <r>
    <n v="662"/>
    <x v="28"/>
    <x v="4"/>
    <x v="7"/>
    <x v="17"/>
    <n v="1002"/>
    <s v="Tuning Fork"/>
    <s v="cfa7889c-fb2b-4909-8d7e-48c692824e23"/>
    <x v="7"/>
    <n v="18"/>
    <n v="373.89"/>
    <n v="730.04"/>
    <n v="13140.72"/>
    <n v="6410.7"/>
    <n v="3629.92"/>
    <x v="2"/>
    <s v="Returned"/>
    <x v="0"/>
    <x v="1"/>
  </r>
  <r>
    <n v="663"/>
    <x v="127"/>
    <x v="3"/>
    <x v="4"/>
    <x v="10"/>
    <n v="2904"/>
    <s v="Shampoo"/>
    <s v="fb94eb03-397b-4a46-87dc-ec27fc62bd08"/>
    <x v="9"/>
    <n v="11"/>
    <n v="315.52999999999997"/>
    <n v="598"/>
    <n v="6578"/>
    <n v="3107.17"/>
    <n v="1586.1"/>
    <x v="1"/>
    <s v="Not Returned"/>
    <x v="14"/>
    <x v="0"/>
  </r>
  <r>
    <n v="664"/>
    <x v="49"/>
    <x v="0"/>
    <x v="6"/>
    <x v="18"/>
    <n v="7726"/>
    <s v="Sweater"/>
    <s v="457ce374-7600-4549-866f-09d00e323043"/>
    <x v="1"/>
    <n v="9"/>
    <n v="459.68"/>
    <n v="724.55"/>
    <n v="6520.95"/>
    <n v="2383.83"/>
    <n v="181.38"/>
    <x v="1"/>
    <s v="Returned"/>
    <x v="7"/>
    <x v="0"/>
  </r>
  <r>
    <n v="665"/>
    <x v="140"/>
    <x v="1"/>
    <x v="1"/>
    <x v="26"/>
    <n v="4244"/>
    <s v="Washing Machine"/>
    <s v="878ce629-61a5-4704-9010-2289d7149f24"/>
    <x v="10"/>
    <n v="3"/>
    <n v="257.10000000000002"/>
    <n v="320.45999999999998"/>
    <n v="961.38"/>
    <n v="190.08"/>
    <n v="195.48"/>
    <x v="1"/>
    <s v="Not Returned"/>
    <x v="1"/>
    <x v="1"/>
  </r>
  <r>
    <n v="666"/>
    <x v="115"/>
    <x v="2"/>
    <x v="7"/>
    <x v="20"/>
    <n v="7496"/>
    <s v="Sofa"/>
    <s v="82bc0f46-36fd-46f0-b7c2-c9d5b5779063"/>
    <x v="12"/>
    <n v="7"/>
    <n v="439.13"/>
    <n v="741.71"/>
    <n v="5191.97"/>
    <n v="2118.06"/>
    <n v="512.84"/>
    <x v="0"/>
    <s v="Not Returned"/>
    <x v="10"/>
    <x v="1"/>
  </r>
  <r>
    <n v="667"/>
    <x v="9"/>
    <x v="0"/>
    <x v="0"/>
    <x v="18"/>
    <n v="3087"/>
    <s v="Cookbook"/>
    <s v="20dbd8f5-ca82-4f0e-975d-167e3dc8c45a"/>
    <x v="14"/>
    <n v="19"/>
    <n v="398.44"/>
    <n v="539.86"/>
    <n v="10257.34"/>
    <n v="2686.98"/>
    <n v="2411.23"/>
    <x v="0"/>
    <s v="Not Returned"/>
    <x v="7"/>
    <x v="1"/>
  </r>
  <r>
    <n v="668"/>
    <x v="39"/>
    <x v="2"/>
    <x v="5"/>
    <x v="16"/>
    <n v="9531"/>
    <s v="Sweater"/>
    <s v="93982d61-2c38-46e3-9470-5f692e31962a"/>
    <x v="1"/>
    <n v="9"/>
    <n v="221.71"/>
    <n v="273.70999999999998"/>
    <n v="2463.39"/>
    <n v="468"/>
    <n v="520.36"/>
    <x v="0"/>
    <s v="Not Returned"/>
    <x v="12"/>
    <x v="1"/>
  </r>
  <r>
    <n v="669"/>
    <x v="30"/>
    <x v="0"/>
    <x v="8"/>
    <x v="16"/>
    <n v="9120"/>
    <s v="Bed"/>
    <s v="75513b93-4df4-4833-93ef-bb4f403f98d7"/>
    <x v="12"/>
    <n v="2"/>
    <n v="167.03"/>
    <n v="261.08"/>
    <n v="522.16"/>
    <n v="188.1"/>
    <n v="4.29"/>
    <x v="2"/>
    <s v="Not Returned"/>
    <x v="10"/>
    <x v="0"/>
  </r>
  <r>
    <n v="670"/>
    <x v="182"/>
    <x v="0"/>
    <x v="4"/>
    <x v="26"/>
    <n v="1764"/>
    <s v="Hand Sanitizer"/>
    <s v="10c24465-bfb1-4337-bd85-c4f847a82029"/>
    <x v="13"/>
    <n v="3"/>
    <n v="258.47000000000003"/>
    <n v="368.75"/>
    <n v="1106.25"/>
    <n v="330.84"/>
    <n v="168.61"/>
    <x v="0"/>
    <s v="Returned"/>
    <x v="9"/>
    <x v="1"/>
  </r>
  <r>
    <n v="671"/>
    <x v="42"/>
    <x v="0"/>
    <x v="1"/>
    <x v="21"/>
    <n v="2891"/>
    <s v="Dish Rack"/>
    <s v="dec94462-85b8-496f-89f5-ee1c8fb894db"/>
    <x v="16"/>
    <n v="19"/>
    <n v="396.3"/>
    <n v="774.55"/>
    <n v="14716.45"/>
    <n v="7186.75"/>
    <n v="602.78"/>
    <x v="2"/>
    <s v="Returned"/>
    <x v="13"/>
    <x v="0"/>
  </r>
  <r>
    <n v="672"/>
    <x v="64"/>
    <x v="0"/>
    <x v="9"/>
    <x v="13"/>
    <n v="7861"/>
    <s v="External Hard Drive"/>
    <s v="6e5d9880-da2b-4870-81f8-57f43654e113"/>
    <x v="8"/>
    <n v="10"/>
    <n v="25.76"/>
    <n v="40.85"/>
    <n v="408.5"/>
    <n v="150.9"/>
    <n v="80.62"/>
    <x v="1"/>
    <s v="Returned"/>
    <x v="0"/>
    <x v="0"/>
  </r>
  <r>
    <n v="673"/>
    <x v="115"/>
    <x v="2"/>
    <x v="7"/>
    <x v="20"/>
    <n v="7496"/>
    <s v="Cookbook"/>
    <s v="82bc0f46-36fd-46f0-b7c2-c9d5b5779063"/>
    <x v="14"/>
    <n v="7"/>
    <n v="439.13"/>
    <n v="741.71"/>
    <n v="5191.97"/>
    <n v="2118.06"/>
    <n v="512.84"/>
    <x v="0"/>
    <s v="Not Returned"/>
    <x v="5"/>
    <x v="1"/>
  </r>
  <r>
    <n v="674"/>
    <x v="97"/>
    <x v="0"/>
    <x v="4"/>
    <x v="6"/>
    <n v="8577"/>
    <s v="Juice"/>
    <s v="c123fe3b-740f-4cf3-9db3-36722ef19c97"/>
    <x v="6"/>
    <n v="7"/>
    <n v="192.8"/>
    <n v="361.66"/>
    <n v="2531.62"/>
    <n v="1182.02"/>
    <n v="263.51"/>
    <x v="2"/>
    <s v="Not Returned"/>
    <x v="8"/>
    <x v="0"/>
  </r>
  <r>
    <n v="675"/>
    <x v="110"/>
    <x v="4"/>
    <x v="7"/>
    <x v="2"/>
    <n v="6867"/>
    <s v="Jeans"/>
    <s v="445ee764-be72-451e-88cf-3be0f3a6372e"/>
    <x v="1"/>
    <n v="7"/>
    <n v="405.87"/>
    <n v="811.04"/>
    <n v="5677.28"/>
    <n v="2836.19"/>
    <n v="57.41"/>
    <x v="1"/>
    <s v="Returned"/>
    <x v="7"/>
    <x v="1"/>
  </r>
  <r>
    <n v="676"/>
    <x v="127"/>
    <x v="3"/>
    <x v="4"/>
    <x v="10"/>
    <n v="2904"/>
    <s v="SSD"/>
    <s v="fb94eb03-397b-4a46-87dc-ec27fc62bd08"/>
    <x v="8"/>
    <n v="11"/>
    <n v="315.52999999999997"/>
    <n v="598"/>
    <n v="6578"/>
    <n v="3107.17"/>
    <n v="1586.1"/>
    <x v="1"/>
    <s v="Not Returned"/>
    <x v="16"/>
    <x v="0"/>
  </r>
  <r>
    <n v="677"/>
    <x v="57"/>
    <x v="3"/>
    <x v="7"/>
    <x v="4"/>
    <n v="8354"/>
    <s v="Stuffed Animal"/>
    <s v="0f576c7e-3c0b-4ede-ab86-5863286d274f"/>
    <x v="11"/>
    <n v="14"/>
    <n v="160.16"/>
    <n v="217.52"/>
    <n v="3045.28"/>
    <n v="803.04"/>
    <n v="542.27"/>
    <x v="2"/>
    <s v="Not Returned"/>
    <x v="7"/>
    <x v="0"/>
  </r>
  <r>
    <n v="678"/>
    <x v="189"/>
    <x v="2"/>
    <x v="10"/>
    <x v="12"/>
    <n v="5881"/>
    <s v="Music Stand"/>
    <s v="1db3f651-f466-4506-b762-999318fdc56e"/>
    <x v="7"/>
    <n v="19"/>
    <n v="405.13"/>
    <n v="627.70000000000005"/>
    <n v="11926.3"/>
    <n v="4228.83"/>
    <n v="2722.01"/>
    <x v="3"/>
    <s v="Returned"/>
    <x v="19"/>
    <x v="0"/>
  </r>
  <r>
    <n v="679"/>
    <x v="84"/>
    <x v="0"/>
    <x v="3"/>
    <x v="8"/>
    <n v="6480"/>
    <s v="Football"/>
    <s v="570627d1-8519-4d06-9efb-a7925ec9e368"/>
    <x v="15"/>
    <n v="9"/>
    <n v="253.49"/>
    <n v="361.52"/>
    <n v="3253.68"/>
    <n v="972.27"/>
    <n v="160.66999999999999"/>
    <x v="4"/>
    <s v="Not Returned"/>
    <x v="15"/>
    <x v="0"/>
  </r>
  <r>
    <n v="680"/>
    <x v="78"/>
    <x v="4"/>
    <x v="0"/>
    <x v="14"/>
    <n v="1647"/>
    <s v="SSD"/>
    <s v="921fc262-8d63-4ba7-90cf-fbba35b2a851"/>
    <x v="8"/>
    <n v="7"/>
    <n v="461.19"/>
    <n v="895.6"/>
    <n v="6269.2"/>
    <n v="3040.87"/>
    <n v="1615.23"/>
    <x v="2"/>
    <s v="Not Returned"/>
    <x v="17"/>
    <x v="1"/>
  </r>
  <r>
    <n v="681"/>
    <x v="42"/>
    <x v="0"/>
    <x v="1"/>
    <x v="2"/>
    <n v="9898"/>
    <s v="Running Shoes"/>
    <s v="6de806b9-9b1f-4d82-87ed-b926d45b42a8"/>
    <x v="15"/>
    <n v="12"/>
    <n v="161.53"/>
    <n v="298.72000000000003"/>
    <n v="3584.64"/>
    <n v="1646.28"/>
    <n v="57.62"/>
    <x v="2"/>
    <s v="Returned"/>
    <x v="0"/>
    <x v="0"/>
  </r>
  <r>
    <n v="682"/>
    <x v="182"/>
    <x v="0"/>
    <x v="4"/>
    <x v="26"/>
    <n v="1764"/>
    <s v="Rice"/>
    <s v="10c24465-bfb1-4337-bd85-c4f847a82029"/>
    <x v="6"/>
    <n v="3"/>
    <n v="258.47000000000003"/>
    <n v="368.75"/>
    <n v="1106.25"/>
    <n v="330.84"/>
    <n v="168.61"/>
    <x v="0"/>
    <s v="Returned"/>
    <x v="13"/>
    <x v="1"/>
  </r>
  <r>
    <n v="683"/>
    <x v="64"/>
    <x v="0"/>
    <x v="9"/>
    <x v="13"/>
    <n v="7861"/>
    <s v="Microphone"/>
    <s v="6e5d9880-da2b-4870-81f8-57f43654e113"/>
    <x v="7"/>
    <n v="10"/>
    <n v="25.76"/>
    <n v="40.85"/>
    <n v="408.5"/>
    <n v="150.9"/>
    <n v="80.62"/>
    <x v="1"/>
    <s v="Returned"/>
    <x v="3"/>
    <x v="0"/>
  </r>
  <r>
    <n v="684"/>
    <x v="2"/>
    <x v="2"/>
    <x v="2"/>
    <x v="2"/>
    <n v="8514"/>
    <s v="Doll"/>
    <s v="5f4c6ea7-a29b-4a77-b169-3a15daccfbcd"/>
    <x v="11"/>
    <n v="13"/>
    <n v="312.27999999999997"/>
    <n v="401.88"/>
    <n v="5224.4399999999996"/>
    <n v="1164.8"/>
    <n v="760.92"/>
    <x v="1"/>
    <s v="Not Returned"/>
    <x v="19"/>
    <x v="1"/>
  </r>
  <r>
    <n v="685"/>
    <x v="84"/>
    <x v="0"/>
    <x v="3"/>
    <x v="8"/>
    <n v="6480"/>
    <s v="Wiper Blades"/>
    <s v="570627d1-8519-4d06-9efb-a7925ec9e368"/>
    <x v="0"/>
    <n v="9"/>
    <n v="253.49"/>
    <n v="361.52"/>
    <n v="3253.68"/>
    <n v="972.27"/>
    <n v="160.66999999999999"/>
    <x v="4"/>
    <s v="Not Returned"/>
    <x v="16"/>
    <x v="0"/>
  </r>
  <r>
    <n v="686"/>
    <x v="39"/>
    <x v="2"/>
    <x v="5"/>
    <x v="16"/>
    <n v="9531"/>
    <s v="Pet Bed"/>
    <s v="93982d61-2c38-46e3-9470-5f692e31962a"/>
    <x v="4"/>
    <n v="9"/>
    <n v="221.71"/>
    <n v="273.70999999999998"/>
    <n v="2463.39"/>
    <n v="468"/>
    <n v="520.36"/>
    <x v="0"/>
    <s v="Not Returned"/>
    <x v="19"/>
    <x v="1"/>
  </r>
  <r>
    <n v="687"/>
    <x v="42"/>
    <x v="0"/>
    <x v="1"/>
    <x v="21"/>
    <n v="2891"/>
    <s v="Tuning Fork"/>
    <s v="dec94462-85b8-496f-89f5-ee1c8fb894db"/>
    <x v="7"/>
    <n v="19"/>
    <n v="396.3"/>
    <n v="774.55"/>
    <n v="14716.45"/>
    <n v="7186.75"/>
    <n v="602.78"/>
    <x v="2"/>
    <s v="Returned"/>
    <x v="18"/>
    <x v="0"/>
  </r>
  <r>
    <n v="688"/>
    <x v="78"/>
    <x v="4"/>
    <x v="0"/>
    <x v="14"/>
    <n v="1647"/>
    <s v="Stuffed Animal"/>
    <s v="921fc262-8d63-4ba7-90cf-fbba35b2a851"/>
    <x v="11"/>
    <n v="7"/>
    <n v="461.19"/>
    <n v="895.6"/>
    <n v="6269.2"/>
    <n v="3040.87"/>
    <n v="1615.23"/>
    <x v="2"/>
    <s v="Not Returned"/>
    <x v="6"/>
    <x v="1"/>
  </r>
  <r>
    <n v="689"/>
    <x v="171"/>
    <x v="1"/>
    <x v="2"/>
    <x v="23"/>
    <n v="7199"/>
    <s v="Textbook"/>
    <s v="6d018f18-6663-45fa-84d5-7395a730b63e"/>
    <x v="14"/>
    <n v="5"/>
    <n v="485.83"/>
    <n v="947"/>
    <n v="4735"/>
    <n v="2305.85"/>
    <n v="1399.44"/>
    <x v="3"/>
    <s v="Returned"/>
    <x v="9"/>
    <x v="0"/>
  </r>
  <r>
    <n v="690"/>
    <x v="45"/>
    <x v="1"/>
    <x v="7"/>
    <x v="8"/>
    <n v="1556"/>
    <s v="Dishwasher"/>
    <s v="721b3386-fbd5-4607-9359-2f48fcd80bd5"/>
    <x v="10"/>
    <n v="8"/>
    <n v="106.8"/>
    <n v="169.8"/>
    <n v="1358.4"/>
    <n v="504"/>
    <n v="1.2"/>
    <x v="0"/>
    <s v="Not Returned"/>
    <x v="9"/>
    <x v="1"/>
  </r>
  <r>
    <n v="691"/>
    <x v="2"/>
    <x v="2"/>
    <x v="2"/>
    <x v="11"/>
    <n v="2837"/>
    <s v="Cat Food"/>
    <s v="ba37fc5a-4d1d-47c2-a2cc-aefd32f386bf"/>
    <x v="4"/>
    <n v="4"/>
    <n v="22.45"/>
    <n v="31.66"/>
    <n v="126.64"/>
    <n v="36.840000000000003"/>
    <n v="20.56"/>
    <x v="0"/>
    <s v="Returned"/>
    <x v="0"/>
    <x v="0"/>
  </r>
  <r>
    <n v="692"/>
    <x v="27"/>
    <x v="2"/>
    <x v="9"/>
    <x v="12"/>
    <n v="5623"/>
    <s v="Smartphone"/>
    <s v="852ecaa6-91f4-466f-8eec-1fdb8d1cbd47"/>
    <x v="2"/>
    <n v="13"/>
    <n v="261.82"/>
    <n v="374.87"/>
    <n v="4873.3100000000004"/>
    <n v="1469.65"/>
    <n v="499.23"/>
    <x v="3"/>
    <s v="Returned"/>
    <x v="5"/>
    <x v="1"/>
  </r>
  <r>
    <n v="693"/>
    <x v="139"/>
    <x v="3"/>
    <x v="7"/>
    <x v="17"/>
    <n v="8206"/>
    <s v="Bed"/>
    <s v="63135595-0e89-4620-a338-e5df29564805"/>
    <x v="12"/>
    <n v="14"/>
    <n v="43.84"/>
    <n v="54.13"/>
    <n v="757.82"/>
    <n v="144.06"/>
    <n v="206.43"/>
    <x v="3"/>
    <s v="Returned"/>
    <x v="14"/>
    <x v="0"/>
  </r>
  <r>
    <n v="694"/>
    <x v="11"/>
    <x v="0"/>
    <x v="2"/>
    <x v="2"/>
    <n v="9243"/>
    <s v="Swimming Goggles"/>
    <s v="b12feb0b-835e-46fd-9cd0-36ea7c61fe90"/>
    <x v="15"/>
    <n v="4"/>
    <n v="48.36"/>
    <n v="80.05"/>
    <n v="320.2"/>
    <n v="126.76"/>
    <n v="25.54"/>
    <x v="2"/>
    <s v="Returned"/>
    <x v="7"/>
    <x v="0"/>
  </r>
  <r>
    <n v="695"/>
    <x v="64"/>
    <x v="0"/>
    <x v="9"/>
    <x v="13"/>
    <n v="7861"/>
    <s v="Bird Cage"/>
    <s v="6e5d9880-da2b-4870-81f8-57f43654e113"/>
    <x v="4"/>
    <n v="10"/>
    <n v="25.76"/>
    <n v="40.85"/>
    <n v="408.5"/>
    <n v="150.9"/>
    <n v="80.62"/>
    <x v="1"/>
    <s v="Returned"/>
    <x v="12"/>
    <x v="0"/>
  </r>
  <r>
    <n v="696"/>
    <x v="146"/>
    <x v="4"/>
    <x v="8"/>
    <x v="18"/>
    <n v="5400"/>
    <s v="Hat"/>
    <s v="036a7aeb-c50b-4725-9e25-722d846f5a94"/>
    <x v="1"/>
    <n v="12"/>
    <n v="288.36"/>
    <n v="549.25"/>
    <n v="6591"/>
    <n v="3130.68"/>
    <n v="288.62"/>
    <x v="3"/>
    <s v="Not Returned"/>
    <x v="13"/>
    <x v="0"/>
  </r>
  <r>
    <n v="697"/>
    <x v="21"/>
    <x v="4"/>
    <x v="5"/>
    <x v="14"/>
    <n v="4326"/>
    <s v="Golf Clubs"/>
    <s v="514e1913-3f82-4823-a592-15fedf67f2f9"/>
    <x v="15"/>
    <n v="2"/>
    <n v="462.56"/>
    <n v="608.09"/>
    <n v="1216.18"/>
    <n v="291.06"/>
    <n v="74.260000000000005"/>
    <x v="1"/>
    <s v="Returned"/>
    <x v="13"/>
    <x v="0"/>
  </r>
  <r>
    <n v="698"/>
    <x v="39"/>
    <x v="2"/>
    <x v="5"/>
    <x v="16"/>
    <n v="9531"/>
    <s v="Car Mat"/>
    <s v="93982d61-2c38-46e3-9470-5f692e31962a"/>
    <x v="0"/>
    <n v="9"/>
    <n v="221.71"/>
    <n v="273.70999999999998"/>
    <n v="2463.39"/>
    <n v="468"/>
    <n v="520.36"/>
    <x v="0"/>
    <s v="Not Returned"/>
    <x v="3"/>
    <x v="1"/>
  </r>
  <r>
    <n v="699"/>
    <x v="12"/>
    <x v="3"/>
    <x v="6"/>
    <x v="8"/>
    <n v="3110"/>
    <s v="Face Mask"/>
    <s v="2a949723-56b5-484f-8051-ab3de4a65136"/>
    <x v="13"/>
    <n v="14"/>
    <n v="214.45"/>
    <n v="315"/>
    <n v="4410"/>
    <n v="1407.7"/>
    <n v="967.21"/>
    <x v="1"/>
    <s v="Returned"/>
    <x v="7"/>
    <x v="1"/>
  </r>
  <r>
    <n v="700"/>
    <x v="49"/>
    <x v="0"/>
    <x v="6"/>
    <x v="18"/>
    <n v="7726"/>
    <s v="Milk"/>
    <s v="457ce374-7600-4549-866f-09d00e323043"/>
    <x v="6"/>
    <n v="9"/>
    <n v="459.68"/>
    <n v="724.55"/>
    <n v="6520.95"/>
    <n v="2383.83"/>
    <n v="181.38"/>
    <x v="1"/>
    <s v="Returned"/>
    <x v="5"/>
    <x v="0"/>
  </r>
  <r>
    <n v="701"/>
    <x v="58"/>
    <x v="3"/>
    <x v="1"/>
    <x v="25"/>
    <n v="6911"/>
    <s v="Makeup Kit"/>
    <s v="1578a187-5153-44cf-a912-617e94ab1d16"/>
    <x v="9"/>
    <n v="11"/>
    <n v="267.5"/>
    <n v="398.15"/>
    <n v="4379.6499999999996"/>
    <n v="1437.15"/>
    <n v="169.01"/>
    <x v="1"/>
    <s v="Returned"/>
    <x v="14"/>
    <x v="0"/>
  </r>
  <r>
    <n v="702"/>
    <x v="175"/>
    <x v="3"/>
    <x v="7"/>
    <x v="18"/>
    <n v="8050"/>
    <s v="Mascara"/>
    <s v="4abd1322-62dc-44ff-b1c0-746f9649a585"/>
    <x v="9"/>
    <n v="2"/>
    <n v="488.61"/>
    <n v="848.66"/>
    <n v="1697.32"/>
    <n v="720.1"/>
    <n v="453.34"/>
    <x v="2"/>
    <s v="Returned"/>
    <x v="17"/>
    <x v="0"/>
  </r>
  <r>
    <n v="703"/>
    <x v="177"/>
    <x v="0"/>
    <x v="8"/>
    <x v="12"/>
    <n v="5134"/>
    <s v="Smartphone"/>
    <s v="050ec86d-9a7f-457d-bedd-159f7af71ce8"/>
    <x v="2"/>
    <n v="11"/>
    <n v="446.67"/>
    <n v="780.2"/>
    <n v="8582.2000000000007"/>
    <n v="3668.83"/>
    <n v="2324.6"/>
    <x v="1"/>
    <s v="Not Returned"/>
    <x v="5"/>
    <x v="0"/>
  </r>
  <r>
    <n v="704"/>
    <x v="166"/>
    <x v="2"/>
    <x v="2"/>
    <x v="12"/>
    <n v="7133"/>
    <s v="Cat Food"/>
    <s v="0f1d90c9-ea17-4abb-8933-cebd8c0d7599"/>
    <x v="4"/>
    <n v="8"/>
    <n v="192.07"/>
    <n v="304.02"/>
    <n v="2432.16"/>
    <n v="895.6"/>
    <n v="371.76"/>
    <x v="3"/>
    <s v="Not Returned"/>
    <x v="15"/>
    <x v="0"/>
  </r>
  <r>
    <n v="705"/>
    <x v="92"/>
    <x v="3"/>
    <x v="1"/>
    <x v="4"/>
    <n v="3067"/>
    <s v="Dining Table"/>
    <s v="b04a3fa4-0ffd-4195-8562-7eed3baceeff"/>
    <x v="12"/>
    <n v="17"/>
    <n v="79.66"/>
    <n v="117.75"/>
    <n v="2001.75"/>
    <n v="647.53"/>
    <n v="291.92"/>
    <x v="2"/>
    <s v="Not Returned"/>
    <x v="16"/>
    <x v="1"/>
  </r>
  <r>
    <n v="706"/>
    <x v="171"/>
    <x v="1"/>
    <x v="2"/>
    <x v="23"/>
    <n v="7199"/>
    <s v="Jeans"/>
    <s v="6d018f18-6663-45fa-84d5-7395a730b63e"/>
    <x v="1"/>
    <n v="5"/>
    <n v="485.83"/>
    <n v="947"/>
    <n v="4735"/>
    <n v="2305.85"/>
    <n v="1399.44"/>
    <x v="3"/>
    <s v="Returned"/>
    <x v="12"/>
    <x v="0"/>
  </r>
  <r>
    <n v="707"/>
    <x v="182"/>
    <x v="0"/>
    <x v="4"/>
    <x v="26"/>
    <n v="1764"/>
    <s v="Coffee Maker"/>
    <s v="10c24465-bfb1-4337-bd85-c4f847a82029"/>
    <x v="10"/>
    <n v="3"/>
    <n v="258.47000000000003"/>
    <n v="368.75"/>
    <n v="1106.25"/>
    <n v="330.84"/>
    <n v="168.61"/>
    <x v="0"/>
    <s v="Returned"/>
    <x v="10"/>
    <x v="1"/>
  </r>
  <r>
    <n v="708"/>
    <x v="124"/>
    <x v="3"/>
    <x v="10"/>
    <x v="0"/>
    <n v="2852"/>
    <s v="Air Filter"/>
    <s v="da02bdf5-10fc-48e5-bf27-a460d12b358e"/>
    <x v="0"/>
    <n v="9"/>
    <n v="219.56"/>
    <n v="317.23"/>
    <n v="2855.07"/>
    <n v="879.03"/>
    <n v="588.26"/>
    <x v="1"/>
    <s v="Not Returned"/>
    <x v="16"/>
    <x v="0"/>
  </r>
  <r>
    <n v="709"/>
    <x v="158"/>
    <x v="4"/>
    <x v="6"/>
    <x v="21"/>
    <n v="7556"/>
    <s v="Wi-Fi Router"/>
    <s v="ef5ef37b-f4a3-4880-8d77-9f60ea887962"/>
    <x v="8"/>
    <n v="11"/>
    <n v="37.04"/>
    <n v="70.040000000000006"/>
    <n v="770.44"/>
    <n v="363"/>
    <n v="104.59"/>
    <x v="2"/>
    <s v="Not Returned"/>
    <x v="4"/>
    <x v="1"/>
  </r>
  <r>
    <n v="710"/>
    <x v="39"/>
    <x v="2"/>
    <x v="5"/>
    <x v="16"/>
    <n v="9531"/>
    <s v="Saucepan"/>
    <s v="93982d61-2c38-46e3-9470-5f692e31962a"/>
    <x v="16"/>
    <n v="9"/>
    <n v="221.71"/>
    <n v="273.70999999999998"/>
    <n v="2463.39"/>
    <n v="468"/>
    <n v="520.36"/>
    <x v="0"/>
    <s v="Not Returned"/>
    <x v="14"/>
    <x v="1"/>
  </r>
  <r>
    <n v="711"/>
    <x v="108"/>
    <x v="3"/>
    <x v="3"/>
    <x v="22"/>
    <n v="2521"/>
    <s v="Headphones"/>
    <s v="dd978b31-b646-424f-b0c4-91df90596966"/>
    <x v="2"/>
    <n v="1"/>
    <n v="297.64999999999998"/>
    <n v="441.17"/>
    <n v="441.17"/>
    <n v="143.52000000000001"/>
    <n v="129.84"/>
    <x v="3"/>
    <s v="Returned"/>
    <x v="4"/>
    <x v="1"/>
  </r>
  <r>
    <n v="712"/>
    <x v="129"/>
    <x v="3"/>
    <x v="4"/>
    <x v="4"/>
    <n v="8026"/>
    <s v="Gardening Tools"/>
    <s v="6533dee2-bcce-4ba5-8b37-cead193168ef"/>
    <x v="3"/>
    <n v="10"/>
    <n v="51.26"/>
    <n v="100.12"/>
    <n v="1001.2"/>
    <n v="488.6"/>
    <n v="203.2"/>
    <x v="1"/>
    <s v="Returned"/>
    <x v="10"/>
    <x v="0"/>
  </r>
  <r>
    <n v="713"/>
    <x v="126"/>
    <x v="4"/>
    <x v="11"/>
    <x v="13"/>
    <n v="8911"/>
    <s v="Outdoor Lights"/>
    <s v="69792c78-4f17-4e9e-acc6-1ca98825a4c8"/>
    <x v="3"/>
    <n v="17"/>
    <n v="477.41"/>
    <n v="924.36"/>
    <n v="15714.12"/>
    <n v="7598.15"/>
    <n v="4489.46"/>
    <x v="2"/>
    <s v="Returned"/>
    <x v="6"/>
    <x v="0"/>
  </r>
  <r>
    <n v="714"/>
    <x v="146"/>
    <x v="4"/>
    <x v="8"/>
    <x v="18"/>
    <n v="5400"/>
    <s v="Pain Relief Cream"/>
    <s v="036a7aeb-c50b-4725-9e25-722d846f5a94"/>
    <x v="13"/>
    <n v="12"/>
    <n v="288.36"/>
    <n v="549.25"/>
    <n v="6591"/>
    <n v="3130.68"/>
    <n v="288.62"/>
    <x v="3"/>
    <s v="Not Returned"/>
    <x v="12"/>
    <x v="0"/>
  </r>
  <r>
    <n v="715"/>
    <x v="189"/>
    <x v="2"/>
    <x v="10"/>
    <x v="12"/>
    <n v="5881"/>
    <s v="Milk"/>
    <s v="1db3f651-f466-4506-b762-999318fdc56e"/>
    <x v="6"/>
    <n v="19"/>
    <n v="405.13"/>
    <n v="627.70000000000005"/>
    <n v="11926.3"/>
    <n v="4228.83"/>
    <n v="2722.01"/>
    <x v="3"/>
    <s v="Returned"/>
    <x v="7"/>
    <x v="0"/>
  </r>
  <r>
    <n v="716"/>
    <x v="91"/>
    <x v="1"/>
    <x v="11"/>
    <x v="2"/>
    <n v="1821"/>
    <s v="Car Mat"/>
    <s v="ccf7871f-541d-4b20-86de-df5c9aad0344"/>
    <x v="0"/>
    <n v="11"/>
    <n v="266.45"/>
    <n v="373.33"/>
    <n v="4106.63"/>
    <n v="1175.68"/>
    <n v="426.18"/>
    <x v="4"/>
    <s v="Not Returned"/>
    <x v="15"/>
    <x v="1"/>
  </r>
  <r>
    <n v="717"/>
    <x v="124"/>
    <x v="3"/>
    <x v="10"/>
    <x v="0"/>
    <n v="2852"/>
    <s v="Brake Pads"/>
    <s v="da02bdf5-10fc-48e5-bf27-a460d12b358e"/>
    <x v="0"/>
    <n v="9"/>
    <n v="219.56"/>
    <n v="317.23"/>
    <n v="2855.07"/>
    <n v="879.03"/>
    <n v="588.26"/>
    <x v="1"/>
    <s v="Not Returned"/>
    <x v="14"/>
    <x v="0"/>
  </r>
  <r>
    <n v="718"/>
    <x v="27"/>
    <x v="2"/>
    <x v="9"/>
    <x v="12"/>
    <n v="5623"/>
    <s v="Textbook"/>
    <s v="852ecaa6-91f4-466f-8eec-1fdb8d1cbd47"/>
    <x v="14"/>
    <n v="13"/>
    <n v="261.82"/>
    <n v="374.87"/>
    <n v="4873.3100000000004"/>
    <n v="1469.65"/>
    <n v="499.23"/>
    <x v="3"/>
    <s v="Returned"/>
    <x v="7"/>
    <x v="1"/>
  </r>
  <r>
    <n v="719"/>
    <x v="121"/>
    <x v="2"/>
    <x v="10"/>
    <x v="0"/>
    <n v="4111"/>
    <s v="Blood Pressure Monitor"/>
    <s v="d2742a69-c1b7-406a-87d5-d0fa9f95d714"/>
    <x v="13"/>
    <n v="20"/>
    <n v="166.91"/>
    <n v="318.94"/>
    <n v="6378.8"/>
    <n v="3040.6"/>
    <n v="832.94"/>
    <x v="2"/>
    <s v="Returned"/>
    <x v="8"/>
    <x v="0"/>
  </r>
  <r>
    <n v="720"/>
    <x v="128"/>
    <x v="1"/>
    <x v="10"/>
    <x v="20"/>
    <n v="6270"/>
    <s v="Conditioner"/>
    <s v="cd2cb15f-c6f1-4095-87a2-b558012f895d"/>
    <x v="9"/>
    <n v="16"/>
    <n v="134.51"/>
    <n v="204.35"/>
    <n v="3269.6"/>
    <n v="1117.44"/>
    <n v="932.28"/>
    <x v="0"/>
    <s v="Returned"/>
    <x v="19"/>
    <x v="0"/>
  </r>
  <r>
    <n v="721"/>
    <x v="107"/>
    <x v="4"/>
    <x v="1"/>
    <x v="4"/>
    <n v="9267"/>
    <s v="Butter"/>
    <s v="41a82ed6-17c5-4006-9ace-bf98f51d24d4"/>
    <x v="6"/>
    <n v="7"/>
    <n v="98.43"/>
    <n v="126.57"/>
    <n v="885.99"/>
    <n v="196.98"/>
    <n v="86.94"/>
    <x v="0"/>
    <s v="Returned"/>
    <x v="19"/>
    <x v="1"/>
  </r>
  <r>
    <n v="722"/>
    <x v="98"/>
    <x v="2"/>
    <x v="2"/>
    <x v="26"/>
    <n v="5763"/>
    <s v="Fertilizer"/>
    <s v="20955429-4273-49c9-9e6d-99cb2f7b5c28"/>
    <x v="3"/>
    <n v="10"/>
    <n v="92.07"/>
    <n v="183.16"/>
    <n v="1831.6"/>
    <n v="910.9"/>
    <n v="165.33"/>
    <x v="3"/>
    <s v="Not Returned"/>
    <x v="2"/>
    <x v="0"/>
  </r>
  <r>
    <n v="723"/>
    <x v="30"/>
    <x v="0"/>
    <x v="8"/>
    <x v="16"/>
    <n v="9120"/>
    <s v="Jeans"/>
    <s v="75513b93-4df4-4833-93ef-bb4f403f98d7"/>
    <x v="1"/>
    <n v="2"/>
    <n v="167.03"/>
    <n v="261.08"/>
    <n v="522.16"/>
    <n v="188.1"/>
    <n v="4.29"/>
    <x v="2"/>
    <s v="Not Returned"/>
    <x v="14"/>
    <x v="0"/>
  </r>
  <r>
    <n v="724"/>
    <x v="167"/>
    <x v="2"/>
    <x v="2"/>
    <x v="15"/>
    <n v="4677"/>
    <s v="Wi-Fi Router"/>
    <s v="6f2d8692-1fbd-4872-b30b-24564164d025"/>
    <x v="8"/>
    <n v="10"/>
    <n v="277.31"/>
    <n v="374.06"/>
    <n v="3740.6"/>
    <n v="967.5"/>
    <n v="427.55"/>
    <x v="1"/>
    <s v="Not Returned"/>
    <x v="3"/>
    <x v="1"/>
  </r>
  <r>
    <n v="725"/>
    <x v="9"/>
    <x v="0"/>
    <x v="0"/>
    <x v="18"/>
    <n v="3087"/>
    <s v="Pet Carrier"/>
    <s v="20dbd8f5-ca82-4f0e-975d-167e3dc8c45a"/>
    <x v="4"/>
    <n v="19"/>
    <n v="398.44"/>
    <n v="539.86"/>
    <n v="10257.34"/>
    <n v="2686.98"/>
    <n v="2411.23"/>
    <x v="0"/>
    <s v="Not Returned"/>
    <x v="2"/>
    <x v="1"/>
  </r>
  <r>
    <n v="726"/>
    <x v="128"/>
    <x v="1"/>
    <x v="10"/>
    <x v="20"/>
    <n v="6270"/>
    <s v="Butter"/>
    <s v="cd2cb15f-c6f1-4095-87a2-b558012f895d"/>
    <x v="6"/>
    <n v="16"/>
    <n v="134.51"/>
    <n v="204.35"/>
    <n v="3269.6"/>
    <n v="1117.44"/>
    <n v="932.28"/>
    <x v="0"/>
    <s v="Returned"/>
    <x v="7"/>
    <x v="0"/>
  </r>
  <r>
    <n v="727"/>
    <x v="121"/>
    <x v="2"/>
    <x v="10"/>
    <x v="20"/>
    <n v="3519"/>
    <s v="SSD"/>
    <s v="198456b0-3cad-4bea-b028-5ea14f1f520a"/>
    <x v="8"/>
    <n v="9"/>
    <n v="128.16"/>
    <n v="178.73"/>
    <n v="1608.57"/>
    <n v="455.13"/>
    <n v="18.02"/>
    <x v="3"/>
    <s v="Not Returned"/>
    <x v="4"/>
    <x v="1"/>
  </r>
  <r>
    <n v="728"/>
    <x v="57"/>
    <x v="3"/>
    <x v="7"/>
    <x v="4"/>
    <n v="8354"/>
    <s v="Lego Set"/>
    <s v="0f576c7e-3c0b-4ede-ab86-5863286d274f"/>
    <x v="11"/>
    <n v="14"/>
    <n v="160.16"/>
    <n v="217.52"/>
    <n v="3045.28"/>
    <n v="803.04"/>
    <n v="542.27"/>
    <x v="2"/>
    <s v="Not Returned"/>
    <x v="11"/>
    <x v="0"/>
  </r>
  <r>
    <n v="729"/>
    <x v="39"/>
    <x v="2"/>
    <x v="5"/>
    <x v="16"/>
    <n v="9531"/>
    <s v="Piano"/>
    <s v="93982d61-2c38-46e3-9470-5f692e31962a"/>
    <x v="7"/>
    <n v="9"/>
    <n v="221.71"/>
    <n v="273.70999999999998"/>
    <n v="2463.39"/>
    <n v="468"/>
    <n v="520.36"/>
    <x v="0"/>
    <s v="Not Returned"/>
    <x v="15"/>
    <x v="1"/>
  </r>
  <r>
    <n v="730"/>
    <x v="94"/>
    <x v="0"/>
    <x v="10"/>
    <x v="28"/>
    <n v="4220"/>
    <s v="Music Stand"/>
    <s v="39253a60-8c0f-43b4-b6c7-f83139e92e11"/>
    <x v="7"/>
    <n v="20"/>
    <n v="206.17"/>
    <n v="361.27"/>
    <n v="7225.4"/>
    <n v="3102"/>
    <n v="2018.65"/>
    <x v="3"/>
    <s v="Not Returned"/>
    <x v="16"/>
    <x v="0"/>
  </r>
  <r>
    <n v="731"/>
    <x v="29"/>
    <x v="4"/>
    <x v="11"/>
    <x v="18"/>
    <n v="7946"/>
    <s v="Science Book"/>
    <s v="657b6308-9561-444c-975b-66471fde869b"/>
    <x v="14"/>
    <n v="16"/>
    <n v="148.91"/>
    <n v="258.47000000000003"/>
    <n v="4135.5200000000004"/>
    <n v="1752.96"/>
    <n v="11.57"/>
    <x v="4"/>
    <s v="Not Returned"/>
    <x v="15"/>
    <x v="1"/>
  </r>
  <r>
    <n v="732"/>
    <x v="185"/>
    <x v="3"/>
    <x v="9"/>
    <x v="14"/>
    <n v="7955"/>
    <s v="Saucepan"/>
    <s v="818a61e4-af6d-40a7-84ce-e89aac7da700"/>
    <x v="16"/>
    <n v="14"/>
    <n v="259.73"/>
    <n v="387.15"/>
    <n v="5420.1"/>
    <n v="1783.88"/>
    <n v="413.81"/>
    <x v="0"/>
    <s v="Not Returned"/>
    <x v="1"/>
    <x v="1"/>
  </r>
  <r>
    <n v="733"/>
    <x v="149"/>
    <x v="4"/>
    <x v="4"/>
    <x v="25"/>
    <n v="7168"/>
    <s v="Dishwasher"/>
    <s v="eb5b0a16-e88e-4c78-bc45-e66346525be4"/>
    <x v="10"/>
    <n v="9"/>
    <n v="271.24"/>
    <n v="534.72"/>
    <n v="4812.4799999999996"/>
    <n v="2371.3200000000002"/>
    <n v="909.96"/>
    <x v="3"/>
    <s v="Returned"/>
    <x v="0"/>
    <x v="0"/>
  </r>
  <r>
    <n v="734"/>
    <x v="92"/>
    <x v="3"/>
    <x v="1"/>
    <x v="4"/>
    <n v="3067"/>
    <s v="Building Blocks"/>
    <s v="b04a3fa4-0ffd-4195-8562-7eed3baceeff"/>
    <x v="11"/>
    <n v="17"/>
    <n v="79.66"/>
    <n v="117.75"/>
    <n v="2001.75"/>
    <n v="647.53"/>
    <n v="291.92"/>
    <x v="2"/>
    <s v="Not Returned"/>
    <x v="13"/>
    <x v="1"/>
  </r>
  <r>
    <n v="735"/>
    <x v="145"/>
    <x v="1"/>
    <x v="4"/>
    <x v="9"/>
    <n v="7787"/>
    <s v="Speakers"/>
    <s v="6c70bad0-c840-4607-ab6b-ce8a50968e57"/>
    <x v="7"/>
    <n v="3"/>
    <n v="198.73"/>
    <n v="335.94"/>
    <n v="1007.82"/>
    <n v="411.63"/>
    <n v="287.94"/>
    <x v="1"/>
    <s v="Returned"/>
    <x v="4"/>
    <x v="1"/>
  </r>
  <r>
    <n v="736"/>
    <x v="59"/>
    <x v="3"/>
    <x v="5"/>
    <x v="23"/>
    <n v="7751"/>
    <s v="VR Headset"/>
    <s v="2de31356-f9e5-4e5d-adcd-98118582a6aa"/>
    <x v="8"/>
    <n v="5"/>
    <n v="108.88"/>
    <n v="166.66"/>
    <n v="833.3"/>
    <n v="288.89999999999998"/>
    <n v="13.98"/>
    <x v="3"/>
    <s v="Returned"/>
    <x v="1"/>
    <x v="1"/>
  </r>
  <r>
    <n v="737"/>
    <x v="125"/>
    <x v="1"/>
    <x v="8"/>
    <x v="5"/>
    <n v="9899"/>
    <s v="Shampoo"/>
    <s v="27716116-bc8a-483e-95be-77052f0fbf27"/>
    <x v="9"/>
    <n v="2"/>
    <n v="16.079999999999998"/>
    <n v="29.79"/>
    <n v="59.58"/>
    <n v="27.42"/>
    <n v="9.2899999999999991"/>
    <x v="3"/>
    <s v="Returned"/>
    <x v="18"/>
    <x v="1"/>
  </r>
  <r>
    <n v="738"/>
    <x v="49"/>
    <x v="0"/>
    <x v="6"/>
    <x v="18"/>
    <n v="7726"/>
    <s v="Pain Relief Cream"/>
    <s v="457ce374-7600-4549-866f-09d00e323043"/>
    <x v="13"/>
    <n v="9"/>
    <n v="459.68"/>
    <n v="724.55"/>
    <n v="6520.95"/>
    <n v="2383.83"/>
    <n v="181.38"/>
    <x v="1"/>
    <s v="Returned"/>
    <x v="9"/>
    <x v="0"/>
  </r>
  <r>
    <n v="739"/>
    <x v="129"/>
    <x v="3"/>
    <x v="4"/>
    <x v="4"/>
    <n v="8026"/>
    <s v="Power Bank"/>
    <s v="6533dee2-bcce-4ba5-8b37-cead193168ef"/>
    <x v="8"/>
    <n v="10"/>
    <n v="51.26"/>
    <n v="100.12"/>
    <n v="1001.2"/>
    <n v="488.6"/>
    <n v="203.2"/>
    <x v="1"/>
    <s v="Returned"/>
    <x v="8"/>
    <x v="0"/>
  </r>
  <r>
    <n v="740"/>
    <x v="71"/>
    <x v="3"/>
    <x v="3"/>
    <x v="10"/>
    <n v="2287"/>
    <s v="Car Tires"/>
    <s v="b14cc398-3694-460d-bc70-3dec0831f522"/>
    <x v="0"/>
    <n v="9"/>
    <n v="485.73"/>
    <n v="891.17"/>
    <n v="8020.53"/>
    <n v="3648.96"/>
    <n v="1927.91"/>
    <x v="3"/>
    <s v="Not Returned"/>
    <x v="13"/>
    <x v="0"/>
  </r>
  <r>
    <n v="741"/>
    <x v="2"/>
    <x v="2"/>
    <x v="2"/>
    <x v="12"/>
    <n v="4434"/>
    <s v="Car Wash Kit"/>
    <s v="65cbd94b-988e-416e-a46f-7f053da71684"/>
    <x v="0"/>
    <n v="15"/>
    <n v="383.74"/>
    <n v="754.32"/>
    <n v="11314.8"/>
    <n v="5558.7"/>
    <n v="286.32"/>
    <x v="3"/>
    <s v="Returned"/>
    <x v="11"/>
    <x v="1"/>
  </r>
  <r>
    <n v="742"/>
    <x v="82"/>
    <x v="4"/>
    <x v="3"/>
    <x v="7"/>
    <n v="6263"/>
    <s v="Tablet"/>
    <s v="07b69d05-0d64-48d8-93f8-7fd13dbb8007"/>
    <x v="2"/>
    <n v="6"/>
    <n v="159.38999999999999"/>
    <n v="246.24"/>
    <n v="1477.44"/>
    <n v="521.1"/>
    <n v="165.94"/>
    <x v="0"/>
    <s v="Returned"/>
    <x v="0"/>
    <x v="0"/>
  </r>
  <r>
    <n v="743"/>
    <x v="24"/>
    <x v="3"/>
    <x v="10"/>
    <x v="15"/>
    <n v="6794"/>
    <s v="Poetry Book"/>
    <s v="6a6a8f05-2065-436d-a64c-dfb8ccdab7d5"/>
    <x v="14"/>
    <n v="2"/>
    <n v="243.71"/>
    <n v="408.25"/>
    <n v="816.5"/>
    <n v="329.08"/>
    <n v="111.67"/>
    <x v="1"/>
    <s v="Returned"/>
    <x v="13"/>
    <x v="1"/>
  </r>
  <r>
    <n v="744"/>
    <x v="128"/>
    <x v="1"/>
    <x v="10"/>
    <x v="20"/>
    <n v="6270"/>
    <s v="Sweater"/>
    <s v="cd2cb15f-c6f1-4095-87a2-b558012f895d"/>
    <x v="1"/>
    <n v="16"/>
    <n v="134.51"/>
    <n v="204.35"/>
    <n v="3269.6"/>
    <n v="1117.44"/>
    <n v="932.28"/>
    <x v="0"/>
    <s v="Returned"/>
    <x v="3"/>
    <x v="0"/>
  </r>
  <r>
    <n v="745"/>
    <x v="128"/>
    <x v="1"/>
    <x v="10"/>
    <x v="20"/>
    <n v="6270"/>
    <s v="Cookbook"/>
    <s v="cd2cb15f-c6f1-4095-87a2-b558012f895d"/>
    <x v="14"/>
    <n v="16"/>
    <n v="134.51"/>
    <n v="204.35"/>
    <n v="3269.6"/>
    <n v="1117.44"/>
    <n v="932.28"/>
    <x v="0"/>
    <s v="Returned"/>
    <x v="17"/>
    <x v="0"/>
  </r>
  <r>
    <n v="746"/>
    <x v="67"/>
    <x v="3"/>
    <x v="1"/>
    <x v="16"/>
    <n v="5719"/>
    <s v="Cutting Board"/>
    <s v="e7f6ed18-4d3f-4121-b6e6-3da9477ade71"/>
    <x v="16"/>
    <n v="10"/>
    <n v="141.49"/>
    <n v="253.29"/>
    <n v="2532.9"/>
    <n v="1118"/>
    <n v="382.1"/>
    <x v="0"/>
    <s v="Not Returned"/>
    <x v="10"/>
    <x v="1"/>
  </r>
  <r>
    <n v="747"/>
    <x v="174"/>
    <x v="3"/>
    <x v="3"/>
    <x v="14"/>
    <n v="4752"/>
    <s v="Chicken"/>
    <s v="188d6d7c-231a-4a1a-a603-144b6b869414"/>
    <x v="6"/>
    <n v="17"/>
    <n v="275.44"/>
    <n v="354.7"/>
    <n v="6029.9"/>
    <n v="1347.42"/>
    <n v="1023.01"/>
    <x v="3"/>
    <s v="Not Returned"/>
    <x v="15"/>
    <x v="1"/>
  </r>
  <r>
    <n v="748"/>
    <x v="129"/>
    <x v="3"/>
    <x v="4"/>
    <x v="4"/>
    <n v="8026"/>
    <s v="Puzzle"/>
    <s v="6533dee2-bcce-4ba5-8b37-cead193168ef"/>
    <x v="11"/>
    <n v="10"/>
    <n v="51.26"/>
    <n v="100.12"/>
    <n v="1001.2"/>
    <n v="488.6"/>
    <n v="203.2"/>
    <x v="1"/>
    <s v="Returned"/>
    <x v="0"/>
    <x v="0"/>
  </r>
  <r>
    <n v="749"/>
    <x v="154"/>
    <x v="0"/>
    <x v="0"/>
    <x v="7"/>
    <n v="9574"/>
    <s v="Lawn Mower"/>
    <s v="18c3f145-4028-468e-8809-a4dcd0ecf88e"/>
    <x v="3"/>
    <n v="8"/>
    <n v="414.36"/>
    <n v="692.2"/>
    <n v="5537.6"/>
    <n v="2222.7199999999998"/>
    <n v="67.06"/>
    <x v="0"/>
    <s v="Returned"/>
    <x v="19"/>
    <x v="0"/>
  </r>
  <r>
    <n v="750"/>
    <x v="39"/>
    <x v="2"/>
    <x v="5"/>
    <x v="16"/>
    <n v="9531"/>
    <s v="Air Conditioner"/>
    <s v="93982d61-2c38-46e3-9470-5f692e31962a"/>
    <x v="10"/>
    <n v="9"/>
    <n v="221.71"/>
    <n v="273.70999999999998"/>
    <n v="2463.39"/>
    <n v="468"/>
    <n v="520.36"/>
    <x v="0"/>
    <s v="Not Returned"/>
    <x v="8"/>
    <x v="1"/>
  </r>
  <r>
    <n v="751"/>
    <x v="14"/>
    <x v="4"/>
    <x v="4"/>
    <x v="8"/>
    <n v="2779"/>
    <s v="Toaster"/>
    <s v="2b4df084-79aa-4396-96eb-6f20bab5ff43"/>
    <x v="16"/>
    <n v="17"/>
    <n v="175.75"/>
    <n v="305.79000000000002"/>
    <n v="5198.43"/>
    <n v="2210.6799999999998"/>
    <n v="1167.19"/>
    <x v="2"/>
    <s v="Not Returned"/>
    <x v="18"/>
    <x v="0"/>
  </r>
  <r>
    <n v="752"/>
    <x v="56"/>
    <x v="2"/>
    <x v="10"/>
    <x v="18"/>
    <n v="2299"/>
    <s v="Tablet"/>
    <s v="c129f1a4-2e2a-4158-9955-d0306081a3b7"/>
    <x v="2"/>
    <n v="14"/>
    <n v="106.36"/>
    <n v="200.67"/>
    <n v="2809.38"/>
    <n v="1320.34"/>
    <n v="272.32"/>
    <x v="2"/>
    <s v="Not Returned"/>
    <x v="11"/>
    <x v="0"/>
  </r>
  <r>
    <n v="753"/>
    <x v="173"/>
    <x v="0"/>
    <x v="2"/>
    <x v="5"/>
    <n v="5420"/>
    <s v="Cupboard"/>
    <s v="4f2d0693-38df-4737-a980-63b9047f5ca8"/>
    <x v="12"/>
    <n v="6"/>
    <n v="88.2"/>
    <n v="144.01"/>
    <n v="864.06"/>
    <n v="334.86"/>
    <n v="102.19"/>
    <x v="1"/>
    <s v="Returned"/>
    <x v="11"/>
    <x v="0"/>
  </r>
  <r>
    <n v="754"/>
    <x v="27"/>
    <x v="2"/>
    <x v="9"/>
    <x v="12"/>
    <n v="5623"/>
    <s v="Bread"/>
    <s v="852ecaa6-91f4-466f-8eec-1fdb8d1cbd47"/>
    <x v="6"/>
    <n v="13"/>
    <n v="261.82"/>
    <n v="374.87"/>
    <n v="4873.3100000000004"/>
    <n v="1469.65"/>
    <n v="499.23"/>
    <x v="3"/>
    <s v="Returned"/>
    <x v="12"/>
    <x v="1"/>
  </r>
  <r>
    <n v="755"/>
    <x v="56"/>
    <x v="2"/>
    <x v="10"/>
    <x v="18"/>
    <n v="2299"/>
    <s v="Car Mat"/>
    <s v="c129f1a4-2e2a-4158-9955-d0306081a3b7"/>
    <x v="0"/>
    <n v="14"/>
    <n v="106.36"/>
    <n v="200.67"/>
    <n v="2809.38"/>
    <n v="1320.34"/>
    <n v="272.32"/>
    <x v="2"/>
    <s v="Not Returned"/>
    <x v="11"/>
    <x v="0"/>
  </r>
  <r>
    <n v="756"/>
    <x v="182"/>
    <x v="0"/>
    <x v="4"/>
    <x v="26"/>
    <n v="1764"/>
    <s v="Pet Toys"/>
    <s v="10c24465-bfb1-4337-bd85-c4f847a82029"/>
    <x v="4"/>
    <n v="3"/>
    <n v="258.47000000000003"/>
    <n v="368.75"/>
    <n v="1106.25"/>
    <n v="330.84"/>
    <n v="168.61"/>
    <x v="0"/>
    <s v="Returned"/>
    <x v="17"/>
    <x v="1"/>
  </r>
  <r>
    <n v="757"/>
    <x v="153"/>
    <x v="1"/>
    <x v="1"/>
    <x v="21"/>
    <n v="9233"/>
    <s v="Yoga Mat"/>
    <s v="fa2a2e4c-3514-4b1b-8613-afa2afe5f692"/>
    <x v="15"/>
    <n v="4"/>
    <n v="224.35"/>
    <n v="425.98"/>
    <n v="1703.92"/>
    <n v="806.52"/>
    <n v="121.38"/>
    <x v="2"/>
    <s v="Not Returned"/>
    <x v="18"/>
    <x v="0"/>
  </r>
  <r>
    <n v="758"/>
    <x v="56"/>
    <x v="2"/>
    <x v="10"/>
    <x v="18"/>
    <n v="2299"/>
    <s v="Fish Tank"/>
    <s v="c129f1a4-2e2a-4158-9955-d0306081a3b7"/>
    <x v="4"/>
    <n v="14"/>
    <n v="106.36"/>
    <n v="200.67"/>
    <n v="2809.38"/>
    <n v="1320.34"/>
    <n v="272.32"/>
    <x v="2"/>
    <s v="Not Returned"/>
    <x v="3"/>
    <x v="0"/>
  </r>
  <r>
    <n v="759"/>
    <x v="166"/>
    <x v="2"/>
    <x v="2"/>
    <x v="12"/>
    <n v="7133"/>
    <s v="Vitamins"/>
    <s v="0f1d90c9-ea17-4abb-8933-cebd8c0d7599"/>
    <x v="13"/>
    <n v="8"/>
    <n v="192.07"/>
    <n v="304.02"/>
    <n v="2432.16"/>
    <n v="895.6"/>
    <n v="371.76"/>
    <x v="3"/>
    <s v="Not Returned"/>
    <x v="13"/>
    <x v="0"/>
  </r>
  <r>
    <n v="760"/>
    <x v="129"/>
    <x v="3"/>
    <x v="4"/>
    <x v="4"/>
    <n v="8026"/>
    <s v="Lego Set"/>
    <s v="6533dee2-bcce-4ba5-8b37-cead193168ef"/>
    <x v="11"/>
    <n v="10"/>
    <n v="51.26"/>
    <n v="100.12"/>
    <n v="1001.2"/>
    <n v="488.6"/>
    <n v="203.2"/>
    <x v="1"/>
    <s v="Returned"/>
    <x v="10"/>
    <x v="0"/>
  </r>
  <r>
    <n v="761"/>
    <x v="2"/>
    <x v="2"/>
    <x v="2"/>
    <x v="12"/>
    <n v="4434"/>
    <s v="Fish Tank"/>
    <s v="65cbd94b-988e-416e-a46f-7f053da71684"/>
    <x v="4"/>
    <n v="15"/>
    <n v="383.74"/>
    <n v="754.32"/>
    <n v="11314.8"/>
    <n v="5558.7"/>
    <n v="286.32"/>
    <x v="3"/>
    <s v="Returned"/>
    <x v="12"/>
    <x v="1"/>
  </r>
  <r>
    <n v="762"/>
    <x v="93"/>
    <x v="3"/>
    <x v="6"/>
    <x v="9"/>
    <n v="3586"/>
    <s v="Scarf"/>
    <s v="5ede0b90-eb5c-4821-a626-255631cb009f"/>
    <x v="1"/>
    <n v="8"/>
    <n v="93.7"/>
    <n v="186.83"/>
    <n v="1494.64"/>
    <n v="745.04"/>
    <n v="212.42"/>
    <x v="0"/>
    <s v="Returned"/>
    <x v="19"/>
    <x v="0"/>
  </r>
  <r>
    <n v="763"/>
    <x v="43"/>
    <x v="4"/>
    <x v="4"/>
    <x v="4"/>
    <n v="8534"/>
    <s v="Power Bank"/>
    <s v="57c891c2-b25f-4d5e-a488-458f0489ceb0"/>
    <x v="8"/>
    <n v="17"/>
    <n v="341.72"/>
    <n v="494.28"/>
    <n v="8402.76"/>
    <n v="2593.52"/>
    <n v="62.25"/>
    <x v="1"/>
    <s v="Returned"/>
    <x v="8"/>
    <x v="1"/>
  </r>
  <r>
    <n v="764"/>
    <x v="146"/>
    <x v="4"/>
    <x v="8"/>
    <x v="18"/>
    <n v="5400"/>
    <s v="Bird Cage"/>
    <s v="036a7aeb-c50b-4725-9e25-722d846f5a94"/>
    <x v="4"/>
    <n v="12"/>
    <n v="288.36"/>
    <n v="549.25"/>
    <n v="6591"/>
    <n v="3130.68"/>
    <n v="288.62"/>
    <x v="3"/>
    <s v="Not Returned"/>
    <x v="2"/>
    <x v="0"/>
  </r>
  <r>
    <n v="765"/>
    <x v="83"/>
    <x v="4"/>
    <x v="8"/>
    <x v="10"/>
    <n v="2894"/>
    <s v="DJ Mixer"/>
    <s v="ce646f64-2a55-4230-a11b-2328f5a3dfa5"/>
    <x v="7"/>
    <n v="15"/>
    <n v="254.54"/>
    <n v="487.23"/>
    <n v="7308.45"/>
    <n v="3490.35"/>
    <n v="1574.02"/>
    <x v="3"/>
    <s v="Returned"/>
    <x v="4"/>
    <x v="0"/>
  </r>
  <r>
    <n v="766"/>
    <x v="19"/>
    <x v="2"/>
    <x v="9"/>
    <x v="12"/>
    <n v="7311"/>
    <s v="SSD"/>
    <s v="b9feba57-953a-476c-b5db-a0194b0f6568"/>
    <x v="8"/>
    <n v="8"/>
    <n v="471.88"/>
    <n v="838.05"/>
    <n v="6704.4"/>
    <n v="2929.36"/>
    <n v="438.5"/>
    <x v="1"/>
    <s v="Not Returned"/>
    <x v="8"/>
    <x v="1"/>
  </r>
  <r>
    <n v="767"/>
    <x v="129"/>
    <x v="3"/>
    <x v="4"/>
    <x v="4"/>
    <n v="8026"/>
    <s v="Car Battery"/>
    <s v="6533dee2-bcce-4ba5-8b37-cead193168ef"/>
    <x v="0"/>
    <n v="10"/>
    <n v="51.26"/>
    <n v="100.12"/>
    <n v="1001.2"/>
    <n v="488.6"/>
    <n v="203.2"/>
    <x v="1"/>
    <s v="Returned"/>
    <x v="17"/>
    <x v="0"/>
  </r>
  <r>
    <n v="768"/>
    <x v="106"/>
    <x v="0"/>
    <x v="5"/>
    <x v="24"/>
    <n v="5295"/>
    <s v="Washing Machine"/>
    <s v="f315d988-76cd-4a9d-85e4-d88d99203f6e"/>
    <x v="10"/>
    <n v="20"/>
    <n v="465.08"/>
    <n v="579.36"/>
    <n v="11587.2"/>
    <n v="2285.6"/>
    <n v="47.11"/>
    <x v="3"/>
    <s v="Not Returned"/>
    <x v="3"/>
    <x v="0"/>
  </r>
  <r>
    <n v="769"/>
    <x v="108"/>
    <x v="3"/>
    <x v="3"/>
    <x v="22"/>
    <n v="2521"/>
    <s v="T-Shirt"/>
    <s v="dd978b31-b646-424f-b0c4-91df90596966"/>
    <x v="1"/>
    <n v="1"/>
    <n v="297.64999999999998"/>
    <n v="441.17"/>
    <n v="441.17"/>
    <n v="143.52000000000001"/>
    <n v="129.84"/>
    <x v="3"/>
    <s v="Returned"/>
    <x v="9"/>
    <x v="1"/>
  </r>
  <r>
    <n v="770"/>
    <x v="130"/>
    <x v="0"/>
    <x v="6"/>
    <x v="12"/>
    <n v="6456"/>
    <s v="Building Blocks"/>
    <s v="d4e1d418-8736-4d95-9423-95a7f27d2c43"/>
    <x v="11"/>
    <n v="6"/>
    <n v="437.94"/>
    <n v="527.22"/>
    <n v="3163.32"/>
    <n v="535.67999999999995"/>
    <n v="834.74"/>
    <x v="2"/>
    <s v="Not Returned"/>
    <x v="18"/>
    <x v="1"/>
  </r>
  <r>
    <n v="771"/>
    <x v="54"/>
    <x v="1"/>
    <x v="7"/>
    <x v="20"/>
    <n v="4616"/>
    <s v="Comic"/>
    <s v="76e0b8f6-bb35-42a2-954a-b90a55d3c21b"/>
    <x v="14"/>
    <n v="8"/>
    <n v="128.47"/>
    <n v="220.35"/>
    <n v="1762.8"/>
    <n v="735.04"/>
    <n v="140.04"/>
    <x v="1"/>
    <s v="Not Returned"/>
    <x v="19"/>
    <x v="1"/>
  </r>
  <r>
    <n v="772"/>
    <x v="19"/>
    <x v="2"/>
    <x v="9"/>
    <x v="12"/>
    <n v="7311"/>
    <s v="Hand Sanitizer"/>
    <s v="b9feba57-953a-476c-b5db-a0194b0f6568"/>
    <x v="13"/>
    <n v="8"/>
    <n v="471.88"/>
    <n v="838.05"/>
    <n v="6704.4"/>
    <n v="2929.36"/>
    <n v="438.5"/>
    <x v="1"/>
    <s v="Not Returned"/>
    <x v="8"/>
    <x v="1"/>
  </r>
  <r>
    <n v="773"/>
    <x v="123"/>
    <x v="1"/>
    <x v="6"/>
    <x v="11"/>
    <n v="2954"/>
    <s v="Engine Oil"/>
    <s v="b1580c84-fe27-446a-adc2-e2f7c6da4f8b"/>
    <x v="0"/>
    <n v="7"/>
    <n v="225.41"/>
    <n v="339.22"/>
    <n v="2374.54"/>
    <n v="796.67"/>
    <n v="87.22"/>
    <x v="4"/>
    <s v="Not Returned"/>
    <x v="3"/>
    <x v="0"/>
  </r>
  <r>
    <n v="774"/>
    <x v="73"/>
    <x v="0"/>
    <x v="7"/>
    <x v="15"/>
    <n v="9961"/>
    <s v="Dining Table"/>
    <s v="9f1c37c6-558e-41f4-97fb-2719472173e8"/>
    <x v="12"/>
    <n v="15"/>
    <n v="171.17"/>
    <n v="279.22000000000003"/>
    <n v="4188.3"/>
    <n v="1620.75"/>
    <n v="522.92999999999995"/>
    <x v="1"/>
    <s v="Not Returned"/>
    <x v="14"/>
    <x v="1"/>
  </r>
  <r>
    <n v="775"/>
    <x v="94"/>
    <x v="0"/>
    <x v="10"/>
    <x v="28"/>
    <n v="4220"/>
    <s v="Shampoo"/>
    <s v="39253a60-8c0f-43b4-b6c7-f83139e92e11"/>
    <x v="9"/>
    <n v="20"/>
    <n v="206.17"/>
    <n v="361.27"/>
    <n v="7225.4"/>
    <n v="3102"/>
    <n v="2018.65"/>
    <x v="3"/>
    <s v="Not Returned"/>
    <x v="1"/>
    <x v="0"/>
  </r>
  <r>
    <n v="776"/>
    <x v="71"/>
    <x v="3"/>
    <x v="3"/>
    <x v="10"/>
    <n v="2287"/>
    <s v="Gardening Tools"/>
    <s v="b14cc398-3694-460d-bc70-3dec0831f522"/>
    <x v="3"/>
    <n v="9"/>
    <n v="485.73"/>
    <n v="891.17"/>
    <n v="8020.53"/>
    <n v="3648.96"/>
    <n v="1927.91"/>
    <x v="3"/>
    <s v="Not Returned"/>
    <x v="9"/>
    <x v="0"/>
  </r>
  <r>
    <n v="777"/>
    <x v="175"/>
    <x v="3"/>
    <x v="7"/>
    <x v="18"/>
    <n v="8050"/>
    <s v="Swimming Goggles"/>
    <s v="4abd1322-62dc-44ff-b1c0-746f9649a585"/>
    <x v="15"/>
    <n v="2"/>
    <n v="488.61"/>
    <n v="848.66"/>
    <n v="1697.32"/>
    <n v="720.1"/>
    <n v="453.34"/>
    <x v="2"/>
    <s v="Returned"/>
    <x v="11"/>
    <x v="0"/>
  </r>
  <r>
    <n v="778"/>
    <x v="182"/>
    <x v="0"/>
    <x v="4"/>
    <x v="26"/>
    <n v="1764"/>
    <s v="Building Blocks"/>
    <s v="10c24465-bfb1-4337-bd85-c4f847a82029"/>
    <x v="11"/>
    <n v="3"/>
    <n v="258.47000000000003"/>
    <n v="368.75"/>
    <n v="1106.25"/>
    <n v="330.84"/>
    <n v="168.61"/>
    <x v="0"/>
    <s v="Returned"/>
    <x v="12"/>
    <x v="1"/>
  </r>
  <r>
    <n v="779"/>
    <x v="136"/>
    <x v="3"/>
    <x v="4"/>
    <x v="4"/>
    <n v="2553"/>
    <s v="Thermometer"/>
    <s v="257677de-49f7-4bd3-88e8-b3bb6fc4c19c"/>
    <x v="13"/>
    <n v="18"/>
    <n v="126.19"/>
    <n v="184.95"/>
    <n v="3329.1"/>
    <n v="1057.68"/>
    <n v="796.57"/>
    <x v="2"/>
    <s v="Not Returned"/>
    <x v="14"/>
    <x v="1"/>
  </r>
  <r>
    <n v="780"/>
    <x v="141"/>
    <x v="3"/>
    <x v="1"/>
    <x v="26"/>
    <n v="2043"/>
    <s v="Microwave Oven"/>
    <s v="c233186d-d52b-4613-b059-cb4b4805fca4"/>
    <x v="10"/>
    <n v="1"/>
    <n v="431.41"/>
    <n v="803.63"/>
    <n v="803.63"/>
    <n v="372.22"/>
    <n v="154.66999999999999"/>
    <x v="3"/>
    <s v="Returned"/>
    <x v="4"/>
    <x v="1"/>
  </r>
  <r>
    <n v="781"/>
    <x v="56"/>
    <x v="2"/>
    <x v="10"/>
    <x v="18"/>
    <n v="2299"/>
    <s v="Laptop"/>
    <s v="c129f1a4-2e2a-4158-9955-d0306081a3b7"/>
    <x v="2"/>
    <n v="14"/>
    <n v="106.36"/>
    <n v="200.67"/>
    <n v="2809.38"/>
    <n v="1320.34"/>
    <n v="272.32"/>
    <x v="2"/>
    <s v="Not Returned"/>
    <x v="8"/>
    <x v="0"/>
  </r>
  <r>
    <n v="782"/>
    <x v="56"/>
    <x v="2"/>
    <x v="10"/>
    <x v="18"/>
    <n v="2299"/>
    <s v="Bookshelf"/>
    <s v="c129f1a4-2e2a-4158-9955-d0306081a3b7"/>
    <x v="12"/>
    <n v="14"/>
    <n v="106.36"/>
    <n v="200.67"/>
    <n v="2809.38"/>
    <n v="1320.34"/>
    <n v="272.32"/>
    <x v="2"/>
    <s v="Not Returned"/>
    <x v="14"/>
    <x v="0"/>
  </r>
  <r>
    <n v="783"/>
    <x v="125"/>
    <x v="1"/>
    <x v="8"/>
    <x v="5"/>
    <n v="9899"/>
    <s v="Eggs"/>
    <s v="27716116-bc8a-483e-95be-77052f0fbf27"/>
    <x v="6"/>
    <n v="2"/>
    <n v="16.079999999999998"/>
    <n v="29.79"/>
    <n v="59.58"/>
    <n v="27.42"/>
    <n v="9.2899999999999991"/>
    <x v="3"/>
    <s v="Returned"/>
    <x v="7"/>
    <x v="1"/>
  </r>
  <r>
    <n v="784"/>
    <x v="25"/>
    <x v="3"/>
    <x v="6"/>
    <x v="2"/>
    <n v="4365"/>
    <s v="Bookshelf"/>
    <s v="11e5648b-5af4-45cc-9465-160492be79ba"/>
    <x v="12"/>
    <n v="3"/>
    <n v="45.88"/>
    <n v="62.56"/>
    <n v="187.68"/>
    <n v="50.04"/>
    <n v="13.59"/>
    <x v="1"/>
    <s v="Returned"/>
    <x v="10"/>
    <x v="0"/>
  </r>
  <r>
    <n v="785"/>
    <x v="141"/>
    <x v="3"/>
    <x v="1"/>
    <x v="26"/>
    <n v="2043"/>
    <s v="Pet Bed"/>
    <s v="c233186d-d52b-4613-b059-cb4b4805fca4"/>
    <x v="4"/>
    <n v="1"/>
    <n v="431.41"/>
    <n v="803.63"/>
    <n v="803.63"/>
    <n v="372.22"/>
    <n v="154.66999999999999"/>
    <x v="3"/>
    <s v="Returned"/>
    <x v="2"/>
    <x v="1"/>
  </r>
  <r>
    <n v="786"/>
    <x v="121"/>
    <x v="2"/>
    <x v="10"/>
    <x v="0"/>
    <n v="4111"/>
    <s v="Drone"/>
    <s v="d2742a69-c1b7-406a-87d5-d0fa9f95d714"/>
    <x v="8"/>
    <n v="20"/>
    <n v="166.91"/>
    <n v="318.94"/>
    <n v="6378.8"/>
    <n v="3040.6"/>
    <n v="832.94"/>
    <x v="2"/>
    <s v="Returned"/>
    <x v="16"/>
    <x v="0"/>
  </r>
  <r>
    <n v="787"/>
    <x v="166"/>
    <x v="2"/>
    <x v="2"/>
    <x v="12"/>
    <n v="7133"/>
    <s v="Headphone Amp"/>
    <s v="0f1d90c9-ea17-4abb-8933-cebd8c0d7599"/>
    <x v="7"/>
    <n v="8"/>
    <n v="192.07"/>
    <n v="304.02"/>
    <n v="2432.16"/>
    <n v="895.6"/>
    <n v="371.76"/>
    <x v="3"/>
    <s v="Not Returned"/>
    <x v="6"/>
    <x v="0"/>
  </r>
  <r>
    <n v="788"/>
    <x v="182"/>
    <x v="0"/>
    <x v="4"/>
    <x v="26"/>
    <n v="1764"/>
    <s v="Pain Relief Cream"/>
    <s v="10c24465-bfb1-4337-bd85-c4f847a82029"/>
    <x v="13"/>
    <n v="3"/>
    <n v="258.47000000000003"/>
    <n v="368.75"/>
    <n v="1106.25"/>
    <n v="330.84"/>
    <n v="168.61"/>
    <x v="0"/>
    <s v="Returned"/>
    <x v="11"/>
    <x v="1"/>
  </r>
  <r>
    <n v="789"/>
    <x v="37"/>
    <x v="1"/>
    <x v="1"/>
    <x v="7"/>
    <n v="8193"/>
    <s v="Bluetooth Speaker"/>
    <s v="74b01439-1013-486d-b246-5db81f6d6e2f"/>
    <x v="2"/>
    <n v="11"/>
    <n v="220.11"/>
    <n v="367.52"/>
    <n v="4042.72"/>
    <n v="1621.51"/>
    <n v="1086.31"/>
    <x v="3"/>
    <s v="Returned"/>
    <x v="4"/>
    <x v="1"/>
  </r>
  <r>
    <n v="790"/>
    <x v="129"/>
    <x v="3"/>
    <x v="4"/>
    <x v="4"/>
    <n v="8026"/>
    <s v="Biography"/>
    <s v="6533dee2-bcce-4ba5-8b37-cead193168ef"/>
    <x v="14"/>
    <n v="10"/>
    <n v="51.26"/>
    <n v="100.12"/>
    <n v="1001.2"/>
    <n v="488.6"/>
    <n v="203.2"/>
    <x v="1"/>
    <s v="Returned"/>
    <x v="2"/>
    <x v="0"/>
  </r>
  <r>
    <n v="791"/>
    <x v="143"/>
    <x v="2"/>
    <x v="4"/>
    <x v="19"/>
    <n v="6526"/>
    <s v="Lipstick"/>
    <s v="27dbcc79-5683-42b5-9f62-8f6c66731d70"/>
    <x v="9"/>
    <n v="11"/>
    <n v="58.46"/>
    <n v="90.71"/>
    <n v="997.81"/>
    <n v="354.75"/>
    <n v="229.06"/>
    <x v="2"/>
    <s v="Returned"/>
    <x v="19"/>
    <x v="1"/>
  </r>
  <r>
    <n v="792"/>
    <x v="123"/>
    <x v="1"/>
    <x v="6"/>
    <x v="11"/>
    <n v="2954"/>
    <s v="Violin"/>
    <s v="b1580c84-fe27-446a-adc2-e2f7c6da4f8b"/>
    <x v="7"/>
    <n v="7"/>
    <n v="225.41"/>
    <n v="339.22"/>
    <n v="2374.54"/>
    <n v="796.67"/>
    <n v="87.22"/>
    <x v="4"/>
    <s v="Not Returned"/>
    <x v="3"/>
    <x v="0"/>
  </r>
  <r>
    <n v="793"/>
    <x v="56"/>
    <x v="2"/>
    <x v="10"/>
    <x v="18"/>
    <n v="2299"/>
    <s v="Eggs"/>
    <s v="c129f1a4-2e2a-4158-9955-d0306081a3b7"/>
    <x v="6"/>
    <n v="14"/>
    <n v="106.36"/>
    <n v="200.67"/>
    <n v="2809.38"/>
    <n v="1320.34"/>
    <n v="272.32"/>
    <x v="2"/>
    <s v="Not Returned"/>
    <x v="8"/>
    <x v="0"/>
  </r>
  <r>
    <n v="794"/>
    <x v="94"/>
    <x v="0"/>
    <x v="10"/>
    <x v="28"/>
    <n v="4220"/>
    <s v="Cricket Bat"/>
    <s v="39253a60-8c0f-43b4-b6c7-f83139e92e11"/>
    <x v="15"/>
    <n v="20"/>
    <n v="206.17"/>
    <n v="361.27"/>
    <n v="7225.4"/>
    <n v="3102"/>
    <n v="2018.65"/>
    <x v="3"/>
    <s v="Not Returned"/>
    <x v="10"/>
    <x v="0"/>
  </r>
  <r>
    <n v="795"/>
    <x v="158"/>
    <x v="4"/>
    <x v="6"/>
    <x v="21"/>
    <n v="7556"/>
    <s v="Sofa"/>
    <s v="ef5ef37b-f4a3-4880-8d77-9f60ea887962"/>
    <x v="12"/>
    <n v="11"/>
    <n v="37.04"/>
    <n v="70.040000000000006"/>
    <n v="770.44"/>
    <n v="363"/>
    <n v="104.59"/>
    <x v="2"/>
    <s v="Not Returned"/>
    <x v="5"/>
    <x v="1"/>
  </r>
  <r>
    <n v="796"/>
    <x v="43"/>
    <x v="4"/>
    <x v="4"/>
    <x v="18"/>
    <n v="6720"/>
    <s v="Cupboard"/>
    <s v="67c2c211-423f-4d77-85d6-91c3b10dc5b2"/>
    <x v="12"/>
    <n v="13"/>
    <n v="175.31"/>
    <n v="335.99"/>
    <n v="4367.87"/>
    <n v="2088.84"/>
    <n v="992.94"/>
    <x v="4"/>
    <s v="Returned"/>
    <x v="15"/>
    <x v="0"/>
  </r>
  <r>
    <n v="797"/>
    <x v="166"/>
    <x v="2"/>
    <x v="2"/>
    <x v="12"/>
    <n v="7133"/>
    <s v="Flower Pot"/>
    <s v="0f1d90c9-ea17-4abb-8933-cebd8c0d7599"/>
    <x v="3"/>
    <n v="8"/>
    <n v="192.07"/>
    <n v="304.02"/>
    <n v="2432.16"/>
    <n v="895.6"/>
    <n v="371.76"/>
    <x v="3"/>
    <s v="Not Returned"/>
    <x v="18"/>
    <x v="0"/>
  </r>
  <r>
    <n v="798"/>
    <x v="187"/>
    <x v="2"/>
    <x v="8"/>
    <x v="5"/>
    <n v="8872"/>
    <s v="Monitor"/>
    <s v="47c31d55-b2ea-48f9-bdc2-a5c7f72b15b1"/>
    <x v="2"/>
    <n v="18"/>
    <n v="94.6"/>
    <n v="118.06"/>
    <n v="2125.08"/>
    <n v="422.28"/>
    <n v="411.87"/>
    <x v="0"/>
    <s v="Returned"/>
    <x v="15"/>
    <x v="1"/>
  </r>
  <r>
    <n v="799"/>
    <x v="39"/>
    <x v="2"/>
    <x v="5"/>
    <x v="16"/>
    <n v="9531"/>
    <s v="Monitor"/>
    <s v="93982d61-2c38-46e3-9470-5f692e31962a"/>
    <x v="2"/>
    <n v="9"/>
    <n v="221.71"/>
    <n v="273.70999999999998"/>
    <n v="2463.39"/>
    <n v="468"/>
    <n v="520.36"/>
    <x v="0"/>
    <s v="Not Returned"/>
    <x v="18"/>
    <x v="1"/>
  </r>
  <r>
    <n v="800"/>
    <x v="121"/>
    <x v="2"/>
    <x v="10"/>
    <x v="0"/>
    <n v="4111"/>
    <s v="Toy Train"/>
    <s v="d2742a69-c1b7-406a-87d5-d0fa9f95d714"/>
    <x v="11"/>
    <n v="20"/>
    <n v="166.91"/>
    <n v="318.94"/>
    <n v="6378.8"/>
    <n v="3040.6"/>
    <n v="832.94"/>
    <x v="2"/>
    <s v="Returned"/>
    <x v="6"/>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CBC450C-0EEF-424F-A30F-90ACC5FFD077}" name="PivotTable6" cacheId="44"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location ref="A3:B20" firstHeaderRow="1" firstDataRow="1" firstDataCol="1"/>
  <pivotFields count="22">
    <pivotField showAll="0"/>
    <pivotField numFmtId="164" showAll="0">
      <items count="192">
        <item x="78"/>
        <item x="55"/>
        <item x="43"/>
        <item x="14"/>
        <item x="109"/>
        <item x="6"/>
        <item x="149"/>
        <item x="120"/>
        <item x="107"/>
        <item x="28"/>
        <item x="147"/>
        <item x="99"/>
        <item x="110"/>
        <item x="63"/>
        <item x="44"/>
        <item x="126"/>
        <item x="29"/>
        <item x="116"/>
        <item x="179"/>
        <item x="158"/>
        <item x="33"/>
        <item x="47"/>
        <item x="68"/>
        <item x="170"/>
        <item x="34"/>
        <item x="23"/>
        <item x="82"/>
        <item x="81"/>
        <item x="83"/>
        <item x="146"/>
        <item x="183"/>
        <item x="7"/>
        <item x="76"/>
        <item x="21"/>
        <item x="119"/>
        <item x="95"/>
        <item x="53"/>
        <item x="36"/>
        <item x="10"/>
        <item x="143"/>
        <item x="160"/>
        <item x="152"/>
        <item x="111"/>
        <item x="17"/>
        <item x="62"/>
        <item x="77"/>
        <item x="115"/>
        <item x="163"/>
        <item x="79"/>
        <item x="122"/>
        <item x="56"/>
        <item x="132"/>
        <item x="121"/>
        <item x="189"/>
        <item x="167"/>
        <item x="98"/>
        <item x="131"/>
        <item x="166"/>
        <item x="162"/>
        <item x="2"/>
        <item x="27"/>
        <item x="19"/>
        <item x="52"/>
        <item x="22"/>
        <item x="5"/>
        <item x="159"/>
        <item x="69"/>
        <item x="187"/>
        <item x="26"/>
        <item x="85"/>
        <item x="90"/>
        <item x="39"/>
        <item x="61"/>
        <item x="112"/>
        <item x="80"/>
        <item x="138"/>
        <item x="20"/>
        <item x="155"/>
        <item x="35"/>
        <item x="145"/>
        <item x="37"/>
        <item x="1"/>
        <item x="188"/>
        <item x="140"/>
        <item x="184"/>
        <item x="156"/>
        <item x="153"/>
        <item x="102"/>
        <item x="45"/>
        <item x="75"/>
        <item x="54"/>
        <item x="91"/>
        <item x="100"/>
        <item x="190"/>
        <item x="123"/>
        <item x="41"/>
        <item x="180"/>
        <item x="113"/>
        <item x="128"/>
        <item x="171"/>
        <item x="137"/>
        <item x="40"/>
        <item x="157"/>
        <item x="134"/>
        <item x="60"/>
        <item x="18"/>
        <item x="168"/>
        <item x="117"/>
        <item x="144"/>
        <item x="181"/>
        <item x="125"/>
        <item x="16"/>
        <item x="70"/>
        <item x="0"/>
        <item x="13"/>
        <item x="9"/>
        <item x="32"/>
        <item x="154"/>
        <item x="96"/>
        <item x="182"/>
        <item x="178"/>
        <item x="97"/>
        <item x="72"/>
        <item x="38"/>
        <item x="161"/>
        <item x="151"/>
        <item x="103"/>
        <item x="42"/>
        <item x="101"/>
        <item x="73"/>
        <item x="15"/>
        <item x="104"/>
        <item x="130"/>
        <item x="49"/>
        <item x="172"/>
        <item x="94"/>
        <item x="51"/>
        <item x="133"/>
        <item x="11"/>
        <item x="8"/>
        <item x="173"/>
        <item x="165"/>
        <item x="64"/>
        <item x="148"/>
        <item x="46"/>
        <item x="84"/>
        <item x="48"/>
        <item x="30"/>
        <item x="177"/>
        <item x="106"/>
        <item x="127"/>
        <item x="136"/>
        <item x="66"/>
        <item x="164"/>
        <item x="129"/>
        <item x="67"/>
        <item x="65"/>
        <item x="141"/>
        <item x="92"/>
        <item x="58"/>
        <item x="139"/>
        <item x="57"/>
        <item x="175"/>
        <item x="88"/>
        <item x="12"/>
        <item x="150"/>
        <item x="93"/>
        <item x="25"/>
        <item x="86"/>
        <item x="124"/>
        <item x="74"/>
        <item x="176"/>
        <item x="24"/>
        <item x="50"/>
        <item x="89"/>
        <item x="118"/>
        <item x="4"/>
        <item x="185"/>
        <item x="186"/>
        <item x="135"/>
        <item x="142"/>
        <item x="87"/>
        <item x="108"/>
        <item x="3"/>
        <item x="71"/>
        <item x="174"/>
        <item x="31"/>
        <item x="105"/>
        <item x="114"/>
        <item x="169"/>
        <item x="59"/>
        <item t="default"/>
      </items>
    </pivotField>
    <pivotField numFmtId="1" showAll="0">
      <items count="6">
        <item h="1" x="4"/>
        <item x="2"/>
        <item x="1"/>
        <item h="1" x="0"/>
        <item h="1" x="3"/>
        <item t="default"/>
      </items>
    </pivotField>
    <pivotField numFmtId="1" showAll="0"/>
    <pivotField showAll="0"/>
    <pivotField showAll="0"/>
    <pivotField showAll="0"/>
    <pivotField showAll="0"/>
    <pivotField axis="axisRow" showAll="0">
      <items count="18">
        <item x="0"/>
        <item x="9"/>
        <item x="14"/>
        <item x="1"/>
        <item x="2"/>
        <item x="12"/>
        <item x="3"/>
        <item x="6"/>
        <item x="13"/>
        <item x="10"/>
        <item x="5"/>
        <item x="16"/>
        <item x="7"/>
        <item x="4"/>
        <item x="15"/>
        <item x="8"/>
        <item x="11"/>
        <item t="default"/>
      </items>
    </pivotField>
    <pivotField numFmtId="1" showAll="0"/>
    <pivotField numFmtId="165" showAll="0"/>
    <pivotField numFmtId="165" showAll="0"/>
    <pivotField dataField="1" numFmtId="2" showAll="0"/>
    <pivotField numFmtId="165"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8">
        <item x="0"/>
        <item x="1"/>
        <item x="2"/>
        <item x="3"/>
        <item x="4"/>
        <item x="5"/>
        <item x="6"/>
        <item t="default"/>
      </items>
    </pivotField>
  </pivotFields>
  <rowFields count="1">
    <field x="8"/>
  </rowFields>
  <rowItems count="17">
    <i>
      <x/>
    </i>
    <i>
      <x v="1"/>
    </i>
    <i>
      <x v="2"/>
    </i>
    <i>
      <x v="3"/>
    </i>
    <i>
      <x v="4"/>
    </i>
    <i>
      <x v="5"/>
    </i>
    <i>
      <x v="6"/>
    </i>
    <i>
      <x v="7"/>
    </i>
    <i>
      <x v="8"/>
    </i>
    <i>
      <x v="9"/>
    </i>
    <i>
      <x v="10"/>
    </i>
    <i>
      <x v="11"/>
    </i>
    <i>
      <x v="12"/>
    </i>
    <i>
      <x v="13"/>
    </i>
    <i>
      <x v="14"/>
    </i>
    <i>
      <x v="15"/>
    </i>
    <i>
      <x v="16"/>
    </i>
  </rowItems>
  <colItems count="1">
    <i/>
  </colItems>
  <dataFields count="1">
    <dataField name="Sum of total_price" fld="12" baseField="0" baseItem="0" numFmtId="2"/>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8927E1A0-B69F-42B4-B8F4-E0EDF4647694}" name="PivotTable18" cacheId="4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D3:E9" firstHeaderRow="1" firstDataRow="1" firstDataCol="1"/>
  <pivotFields count="22">
    <pivotField showAll="0"/>
    <pivotField numFmtId="164" showAll="0">
      <items count="192">
        <item x="78"/>
        <item x="55"/>
        <item x="43"/>
        <item x="14"/>
        <item x="109"/>
        <item x="6"/>
        <item x="149"/>
        <item x="120"/>
        <item x="107"/>
        <item x="28"/>
        <item x="147"/>
        <item x="99"/>
        <item x="110"/>
        <item x="63"/>
        <item x="44"/>
        <item x="126"/>
        <item x="29"/>
        <item x="116"/>
        <item x="179"/>
        <item x="158"/>
        <item x="33"/>
        <item x="47"/>
        <item x="68"/>
        <item x="170"/>
        <item x="34"/>
        <item x="23"/>
        <item x="82"/>
        <item x="81"/>
        <item x="83"/>
        <item x="146"/>
        <item x="183"/>
        <item x="7"/>
        <item x="76"/>
        <item x="21"/>
        <item x="119"/>
        <item x="95"/>
        <item x="53"/>
        <item x="36"/>
        <item x="10"/>
        <item x="143"/>
        <item x="160"/>
        <item x="152"/>
        <item x="111"/>
        <item x="17"/>
        <item x="62"/>
        <item x="77"/>
        <item x="115"/>
        <item x="163"/>
        <item x="79"/>
        <item x="122"/>
        <item x="56"/>
        <item x="132"/>
        <item x="121"/>
        <item x="189"/>
        <item x="167"/>
        <item x="98"/>
        <item x="131"/>
        <item x="166"/>
        <item x="162"/>
        <item x="2"/>
        <item x="27"/>
        <item x="19"/>
        <item x="52"/>
        <item x="22"/>
        <item x="5"/>
        <item x="159"/>
        <item x="69"/>
        <item x="187"/>
        <item x="26"/>
        <item x="85"/>
        <item x="90"/>
        <item x="39"/>
        <item x="61"/>
        <item x="112"/>
        <item x="80"/>
        <item x="138"/>
        <item x="20"/>
        <item x="155"/>
        <item x="35"/>
        <item x="145"/>
        <item x="37"/>
        <item x="1"/>
        <item x="188"/>
        <item x="140"/>
        <item x="184"/>
        <item x="156"/>
        <item x="153"/>
        <item x="102"/>
        <item x="45"/>
        <item x="75"/>
        <item x="54"/>
        <item x="91"/>
        <item x="100"/>
        <item x="190"/>
        <item x="123"/>
        <item x="41"/>
        <item x="180"/>
        <item x="113"/>
        <item x="128"/>
        <item x="171"/>
        <item x="137"/>
        <item x="40"/>
        <item x="157"/>
        <item x="134"/>
        <item x="60"/>
        <item x="18"/>
        <item x="168"/>
        <item x="117"/>
        <item x="144"/>
        <item x="181"/>
        <item x="125"/>
        <item x="16"/>
        <item x="70"/>
        <item x="0"/>
        <item x="13"/>
        <item x="9"/>
        <item x="32"/>
        <item x="154"/>
        <item x="96"/>
        <item x="182"/>
        <item x="178"/>
        <item x="97"/>
        <item x="72"/>
        <item x="38"/>
        <item x="161"/>
        <item x="151"/>
        <item x="103"/>
        <item x="42"/>
        <item x="101"/>
        <item x="73"/>
        <item x="15"/>
        <item x="104"/>
        <item x="130"/>
        <item x="49"/>
        <item x="172"/>
        <item x="94"/>
        <item x="51"/>
        <item x="133"/>
        <item x="11"/>
        <item x="8"/>
        <item x="173"/>
        <item x="165"/>
        <item x="64"/>
        <item x="148"/>
        <item x="46"/>
        <item x="84"/>
        <item x="48"/>
        <item x="30"/>
        <item x="177"/>
        <item x="106"/>
        <item x="127"/>
        <item x="136"/>
        <item x="66"/>
        <item x="164"/>
        <item x="129"/>
        <item x="67"/>
        <item x="65"/>
        <item x="141"/>
        <item x="92"/>
        <item x="58"/>
        <item x="139"/>
        <item x="57"/>
        <item x="175"/>
        <item x="88"/>
        <item x="12"/>
        <item x="150"/>
        <item x="93"/>
        <item x="25"/>
        <item x="86"/>
        <item x="124"/>
        <item x="74"/>
        <item x="176"/>
        <item x="24"/>
        <item x="50"/>
        <item x="89"/>
        <item x="118"/>
        <item x="4"/>
        <item x="185"/>
        <item x="186"/>
        <item x="135"/>
        <item x="142"/>
        <item x="87"/>
        <item x="108"/>
        <item x="3"/>
        <item x="71"/>
        <item x="174"/>
        <item x="31"/>
        <item x="105"/>
        <item x="114"/>
        <item x="169"/>
        <item x="59"/>
        <item t="default"/>
      </items>
    </pivotField>
    <pivotField axis="axisRow" numFmtId="1" showAll="0">
      <items count="6">
        <item x="4"/>
        <item x="2"/>
        <item x="1"/>
        <item x="0"/>
        <item x="3"/>
        <item t="default"/>
      </items>
    </pivotField>
    <pivotField showAll="0"/>
    <pivotField showAll="0"/>
    <pivotField showAll="0"/>
    <pivotField showAll="0"/>
    <pivotField showAll="0"/>
    <pivotField showAll="0"/>
    <pivotField numFmtId="1" showAll="0"/>
    <pivotField numFmtId="165" showAll="0"/>
    <pivotField numFmtId="165" showAll="0"/>
    <pivotField numFmtId="2" showAll="0"/>
    <pivotField dataField="1" numFmtId="165" showAll="0"/>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8">
        <item sd="0" x="0"/>
        <item sd="0" x="1"/>
        <item sd="0" x="2"/>
        <item sd="0" x="3"/>
        <item sd="0" x="4"/>
        <item sd="0" x="5"/>
        <item sd="0" x="6"/>
        <item t="default"/>
      </items>
    </pivotField>
  </pivotFields>
  <rowFields count="1">
    <field x="2"/>
  </rowFields>
  <rowItems count="6">
    <i>
      <x/>
    </i>
    <i>
      <x v="1"/>
    </i>
    <i>
      <x v="2"/>
    </i>
    <i>
      <x v="3"/>
    </i>
    <i>
      <x v="4"/>
    </i>
    <i t="grand">
      <x/>
    </i>
  </rowItems>
  <colItems count="1">
    <i/>
  </colItems>
  <dataFields count="1">
    <dataField name="Sum of profit" fld="13" baseField="0" baseItem="0" numFmtId="165"/>
  </dataFields>
  <chartFormats count="2">
    <chartFormat chart="1" format="0" series="1">
      <pivotArea type="data" outline="0" fieldPosition="0">
        <references count="1">
          <reference field="4294967294" count="1" selected="0">
            <x v="0"/>
          </reference>
        </references>
      </pivotArea>
    </chartFormat>
    <chartFormat chart="5"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C22BD630-46C6-4218-9C46-3C664590B755}" name="PivotTable14" cacheId="4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9" firstHeaderRow="1" firstDataRow="1" firstDataCol="1"/>
  <pivotFields count="22">
    <pivotField showAll="0"/>
    <pivotField numFmtId="164" showAll="0">
      <items count="192">
        <item x="78"/>
        <item x="55"/>
        <item x="43"/>
        <item x="14"/>
        <item x="109"/>
        <item x="6"/>
        <item x="149"/>
        <item x="120"/>
        <item x="107"/>
        <item x="28"/>
        <item x="147"/>
        <item x="99"/>
        <item x="110"/>
        <item x="63"/>
        <item x="44"/>
        <item x="126"/>
        <item x="29"/>
        <item x="116"/>
        <item x="179"/>
        <item x="158"/>
        <item x="33"/>
        <item x="47"/>
        <item x="68"/>
        <item x="170"/>
        <item x="34"/>
        <item x="23"/>
        <item x="82"/>
        <item x="81"/>
        <item x="83"/>
        <item x="146"/>
        <item x="183"/>
        <item x="7"/>
        <item x="76"/>
        <item x="21"/>
        <item x="119"/>
        <item x="95"/>
        <item x="53"/>
        <item x="36"/>
        <item x="10"/>
        <item x="143"/>
        <item x="160"/>
        <item x="152"/>
        <item x="111"/>
        <item x="17"/>
        <item x="62"/>
        <item x="77"/>
        <item x="115"/>
        <item x="163"/>
        <item x="79"/>
        <item x="122"/>
        <item x="56"/>
        <item x="132"/>
        <item x="121"/>
        <item x="189"/>
        <item x="167"/>
        <item x="98"/>
        <item x="131"/>
        <item x="166"/>
        <item x="162"/>
        <item x="2"/>
        <item x="27"/>
        <item x="19"/>
        <item x="52"/>
        <item x="22"/>
        <item x="5"/>
        <item x="159"/>
        <item x="69"/>
        <item x="187"/>
        <item x="26"/>
        <item x="85"/>
        <item x="90"/>
        <item x="39"/>
        <item x="61"/>
        <item x="112"/>
        <item x="80"/>
        <item x="138"/>
        <item x="20"/>
        <item x="155"/>
        <item x="35"/>
        <item x="145"/>
        <item x="37"/>
        <item x="1"/>
        <item x="188"/>
        <item x="140"/>
        <item x="184"/>
        <item x="156"/>
        <item x="153"/>
        <item x="102"/>
        <item x="45"/>
        <item x="75"/>
        <item x="54"/>
        <item x="91"/>
        <item x="100"/>
        <item x="190"/>
        <item x="123"/>
        <item x="41"/>
        <item x="180"/>
        <item x="113"/>
        <item x="128"/>
        <item x="171"/>
        <item x="137"/>
        <item x="40"/>
        <item x="157"/>
        <item x="134"/>
        <item x="60"/>
        <item x="18"/>
        <item x="168"/>
        <item x="117"/>
        <item x="144"/>
        <item x="181"/>
        <item x="125"/>
        <item x="16"/>
        <item x="70"/>
        <item x="0"/>
        <item x="13"/>
        <item x="9"/>
        <item x="32"/>
        <item x="154"/>
        <item x="96"/>
        <item x="182"/>
        <item x="178"/>
        <item x="97"/>
        <item x="72"/>
        <item x="38"/>
        <item x="161"/>
        <item x="151"/>
        <item x="103"/>
        <item x="42"/>
        <item x="101"/>
        <item x="73"/>
        <item x="15"/>
        <item x="104"/>
        <item x="130"/>
        <item x="49"/>
        <item x="172"/>
        <item x="94"/>
        <item x="51"/>
        <item x="133"/>
        <item x="11"/>
        <item x="8"/>
        <item x="173"/>
        <item x="165"/>
        <item x="64"/>
        <item x="148"/>
        <item x="46"/>
        <item x="84"/>
        <item x="48"/>
        <item x="30"/>
        <item x="177"/>
        <item x="106"/>
        <item x="127"/>
        <item x="136"/>
        <item x="66"/>
        <item x="164"/>
        <item x="129"/>
        <item x="67"/>
        <item x="65"/>
        <item x="141"/>
        <item x="92"/>
        <item x="58"/>
        <item x="139"/>
        <item x="57"/>
        <item x="175"/>
        <item x="88"/>
        <item x="12"/>
        <item x="150"/>
        <item x="93"/>
        <item x="25"/>
        <item x="86"/>
        <item x="124"/>
        <item x="74"/>
        <item x="176"/>
        <item x="24"/>
        <item x="50"/>
        <item x="89"/>
        <item x="118"/>
        <item x="4"/>
        <item x="185"/>
        <item x="186"/>
        <item x="135"/>
        <item x="142"/>
        <item x="87"/>
        <item x="108"/>
        <item x="3"/>
        <item x="71"/>
        <item x="174"/>
        <item x="31"/>
        <item x="105"/>
        <item x="114"/>
        <item x="169"/>
        <item x="59"/>
        <item t="default"/>
      </items>
    </pivotField>
    <pivotField axis="axisRow" numFmtId="1" showAll="0">
      <items count="6">
        <item x="4"/>
        <item x="2"/>
        <item x="1"/>
        <item x="0"/>
        <item x="3"/>
        <item t="default"/>
      </items>
    </pivotField>
    <pivotField showAll="0"/>
    <pivotField showAll="0"/>
    <pivotField showAll="0"/>
    <pivotField showAll="0"/>
    <pivotField showAll="0"/>
    <pivotField showAll="0"/>
    <pivotField numFmtId="1" showAll="0"/>
    <pivotField numFmtId="165" showAll="0"/>
    <pivotField numFmtId="165" showAll="0"/>
    <pivotField dataField="1" numFmtId="2" showAll="0"/>
    <pivotField numFmtId="165" showAll="0"/>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8">
        <item sd="0" x="0"/>
        <item sd="0" x="1"/>
        <item sd="0" x="2"/>
        <item sd="0" x="3"/>
        <item sd="0" x="4"/>
        <item sd="0" x="5"/>
        <item sd="0" x="6"/>
        <item t="default"/>
      </items>
    </pivotField>
  </pivotFields>
  <rowFields count="1">
    <field x="2"/>
  </rowFields>
  <rowItems count="6">
    <i>
      <x/>
    </i>
    <i>
      <x v="1"/>
    </i>
    <i>
      <x v="2"/>
    </i>
    <i>
      <x v="3"/>
    </i>
    <i>
      <x v="4"/>
    </i>
    <i t="grand">
      <x/>
    </i>
  </rowItems>
  <colItems count="1">
    <i/>
  </colItems>
  <dataFields count="1">
    <dataField name="Sum of total_price" fld="12" baseField="0" baseItem="0" numFmtId="2"/>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CAE232F-A79B-4E4C-B549-76117C0D3802}" name="PivotTable2" cacheId="44"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6">
  <location ref="A3:B15" firstHeaderRow="1" firstDataRow="1" firstDataCol="1"/>
  <pivotFields count="22">
    <pivotField showAll="0"/>
    <pivotField numFmtId="164" showAll="0">
      <items count="192">
        <item x="78"/>
        <item x="55"/>
        <item x="43"/>
        <item x="14"/>
        <item x="109"/>
        <item x="6"/>
        <item x="149"/>
        <item x="120"/>
        <item x="107"/>
        <item x="28"/>
        <item x="147"/>
        <item x="99"/>
        <item x="110"/>
        <item x="63"/>
        <item x="44"/>
        <item x="126"/>
        <item x="29"/>
        <item x="116"/>
        <item x="179"/>
        <item x="158"/>
        <item x="33"/>
        <item x="47"/>
        <item x="68"/>
        <item x="170"/>
        <item x="34"/>
        <item x="23"/>
        <item x="82"/>
        <item x="81"/>
        <item x="83"/>
        <item x="146"/>
        <item x="183"/>
        <item x="7"/>
        <item x="76"/>
        <item x="21"/>
        <item x="119"/>
        <item x="95"/>
        <item x="53"/>
        <item x="36"/>
        <item x="10"/>
        <item x="143"/>
        <item x="160"/>
        <item x="152"/>
        <item x="111"/>
        <item x="17"/>
        <item x="62"/>
        <item x="77"/>
        <item x="115"/>
        <item x="163"/>
        <item x="79"/>
        <item x="122"/>
        <item x="56"/>
        <item x="132"/>
        <item x="121"/>
        <item x="189"/>
        <item x="167"/>
        <item x="98"/>
        <item x="131"/>
        <item x="166"/>
        <item x="162"/>
        <item x="2"/>
        <item x="27"/>
        <item x="19"/>
        <item x="52"/>
        <item x="22"/>
        <item x="5"/>
        <item x="159"/>
        <item x="69"/>
        <item x="187"/>
        <item x="26"/>
        <item x="85"/>
        <item x="90"/>
        <item x="39"/>
        <item x="61"/>
        <item x="112"/>
        <item x="80"/>
        <item x="138"/>
        <item x="20"/>
        <item x="155"/>
        <item x="35"/>
        <item x="145"/>
        <item x="37"/>
        <item x="1"/>
        <item x="188"/>
        <item x="140"/>
        <item x="184"/>
        <item x="156"/>
        <item x="153"/>
        <item x="102"/>
        <item x="45"/>
        <item x="75"/>
        <item x="54"/>
        <item x="91"/>
        <item x="100"/>
        <item x="190"/>
        <item x="123"/>
        <item x="41"/>
        <item x="180"/>
        <item x="113"/>
        <item x="128"/>
        <item x="171"/>
        <item x="137"/>
        <item x="40"/>
        <item x="157"/>
        <item x="134"/>
        <item x="60"/>
        <item x="18"/>
        <item x="168"/>
        <item x="117"/>
        <item x="144"/>
        <item x="181"/>
        <item x="125"/>
        <item x="16"/>
        <item x="70"/>
        <item x="0"/>
        <item x="13"/>
        <item x="9"/>
        <item x="32"/>
        <item x="154"/>
        <item x="96"/>
        <item x="182"/>
        <item x="178"/>
        <item x="97"/>
        <item x="72"/>
        <item x="38"/>
        <item x="161"/>
        <item x="151"/>
        <item x="103"/>
        <item x="42"/>
        <item x="101"/>
        <item x="73"/>
        <item x="15"/>
        <item x="104"/>
        <item x="130"/>
        <item x="49"/>
        <item x="172"/>
        <item x="94"/>
        <item x="51"/>
        <item x="133"/>
        <item x="11"/>
        <item x="8"/>
        <item x="173"/>
        <item x="165"/>
        <item x="64"/>
        <item x="148"/>
        <item x="46"/>
        <item x="84"/>
        <item x="48"/>
        <item x="30"/>
        <item x="177"/>
        <item x="106"/>
        <item x="127"/>
        <item x="136"/>
        <item x="66"/>
        <item x="164"/>
        <item x="129"/>
        <item x="67"/>
        <item x="65"/>
        <item x="141"/>
        <item x="92"/>
        <item x="58"/>
        <item x="139"/>
        <item x="57"/>
        <item x="175"/>
        <item x="88"/>
        <item x="12"/>
        <item x="150"/>
        <item x="93"/>
        <item x="25"/>
        <item x="86"/>
        <item x="124"/>
        <item x="74"/>
        <item x="176"/>
        <item x="24"/>
        <item x="50"/>
        <item x="89"/>
        <item x="118"/>
        <item x="4"/>
        <item x="185"/>
        <item x="186"/>
        <item x="135"/>
        <item x="142"/>
        <item x="87"/>
        <item x="108"/>
        <item x="3"/>
        <item x="71"/>
        <item x="174"/>
        <item x="31"/>
        <item x="105"/>
        <item x="114"/>
        <item x="169"/>
        <item x="59"/>
        <item t="default"/>
      </items>
    </pivotField>
    <pivotField numFmtId="1" showAll="0">
      <items count="6">
        <item h="1" x="4"/>
        <item x="2"/>
        <item x="1"/>
        <item h="1" x="0"/>
        <item h="1" x="3"/>
        <item t="default"/>
      </items>
    </pivotField>
    <pivotField axis="axisRow" numFmtId="1" showAll="0" sortType="ascending">
      <items count="25">
        <item m="1" x="12"/>
        <item m="1" x="16"/>
        <item m="1" x="13"/>
        <item m="1" x="19"/>
        <item m="1" x="23"/>
        <item m="1" x="18"/>
        <item m="1" x="22"/>
        <item m="1" x="14"/>
        <item m="1" x="21"/>
        <item m="1" x="15"/>
        <item m="1" x="20"/>
        <item m="1" x="17"/>
        <item x="0"/>
        <item x="4"/>
        <item x="1"/>
        <item x="7"/>
        <item x="11"/>
        <item x="6"/>
        <item x="10"/>
        <item x="2"/>
        <item x="9"/>
        <item x="3"/>
        <item x="8"/>
        <item x="5"/>
        <item t="default"/>
      </items>
    </pivotField>
    <pivotField showAll="0"/>
    <pivotField showAll="0"/>
    <pivotField showAll="0"/>
    <pivotField showAll="0"/>
    <pivotField showAll="0"/>
    <pivotField numFmtId="1" showAll="0"/>
    <pivotField numFmtId="165" showAll="0"/>
    <pivotField numFmtId="165" showAll="0"/>
    <pivotField dataField="1" numFmtId="2" showAll="0"/>
    <pivotField numFmtId="165"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8">
        <item x="0"/>
        <item x="1"/>
        <item x="2"/>
        <item x="3"/>
        <item x="4"/>
        <item x="5"/>
        <item x="6"/>
        <item t="default"/>
      </items>
    </pivotField>
  </pivotFields>
  <rowFields count="1">
    <field x="3"/>
  </rowFields>
  <rowItems count="12">
    <i>
      <x v="12"/>
    </i>
    <i>
      <x v="13"/>
    </i>
    <i>
      <x v="14"/>
    </i>
    <i>
      <x v="15"/>
    </i>
    <i>
      <x v="16"/>
    </i>
    <i>
      <x v="17"/>
    </i>
    <i>
      <x v="18"/>
    </i>
    <i>
      <x v="19"/>
    </i>
    <i>
      <x v="20"/>
    </i>
    <i>
      <x v="21"/>
    </i>
    <i>
      <x v="22"/>
    </i>
    <i>
      <x v="23"/>
    </i>
  </rowItems>
  <colItems count="1">
    <i/>
  </colItems>
  <dataFields count="1">
    <dataField name="Sum of total_price" fld="12" baseField="0" baseItem="0" numFmtId="2"/>
  </dataFields>
  <chartFormats count="2">
    <chartFormat chart="2"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A615C1C-D826-4113-A2C5-C46345B958B9}" name="PivotTable3" cacheId="44"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location ref="A3:B28" firstHeaderRow="1" firstDataRow="1" firstDataCol="1"/>
  <pivotFields count="22">
    <pivotField showAll="0"/>
    <pivotField numFmtId="164" showAll="0">
      <items count="192">
        <item x="78"/>
        <item x="55"/>
        <item x="43"/>
        <item x="14"/>
        <item x="109"/>
        <item x="6"/>
        <item x="149"/>
        <item x="120"/>
        <item x="107"/>
        <item x="28"/>
        <item x="147"/>
        <item x="99"/>
        <item x="110"/>
        <item x="63"/>
        <item x="44"/>
        <item x="126"/>
        <item x="29"/>
        <item x="116"/>
        <item x="179"/>
        <item x="158"/>
        <item x="33"/>
        <item x="47"/>
        <item x="68"/>
        <item x="170"/>
        <item x="34"/>
        <item x="23"/>
        <item x="82"/>
        <item x="81"/>
        <item x="83"/>
        <item x="146"/>
        <item x="183"/>
        <item x="7"/>
        <item x="76"/>
        <item x="21"/>
        <item x="119"/>
        <item x="95"/>
        <item x="53"/>
        <item x="36"/>
        <item x="10"/>
        <item x="143"/>
        <item x="160"/>
        <item x="152"/>
        <item x="111"/>
        <item x="17"/>
        <item x="62"/>
        <item x="77"/>
        <item x="115"/>
        <item x="163"/>
        <item x="79"/>
        <item x="122"/>
        <item x="56"/>
        <item x="132"/>
        <item x="121"/>
        <item x="189"/>
        <item x="167"/>
        <item x="98"/>
        <item x="131"/>
        <item x="166"/>
        <item x="162"/>
        <item x="2"/>
        <item x="27"/>
        <item x="19"/>
        <item x="52"/>
        <item x="22"/>
        <item x="5"/>
        <item x="159"/>
        <item x="69"/>
        <item x="187"/>
        <item x="26"/>
        <item x="85"/>
        <item x="90"/>
        <item x="39"/>
        <item x="61"/>
        <item x="112"/>
        <item x="80"/>
        <item x="138"/>
        <item x="20"/>
        <item x="155"/>
        <item x="35"/>
        <item x="145"/>
        <item x="37"/>
        <item x="1"/>
        <item x="188"/>
        <item x="140"/>
        <item x="184"/>
        <item x="156"/>
        <item x="153"/>
        <item x="102"/>
        <item x="45"/>
        <item x="75"/>
        <item x="54"/>
        <item x="91"/>
        <item x="100"/>
        <item x="190"/>
        <item x="123"/>
        <item x="41"/>
        <item x="180"/>
        <item x="113"/>
        <item x="128"/>
        <item x="171"/>
        <item x="137"/>
        <item x="40"/>
        <item x="157"/>
        <item x="134"/>
        <item x="60"/>
        <item x="18"/>
        <item x="168"/>
        <item x="117"/>
        <item x="144"/>
        <item x="181"/>
        <item x="125"/>
        <item x="16"/>
        <item x="70"/>
        <item x="0"/>
        <item x="13"/>
        <item x="9"/>
        <item x="32"/>
        <item x="154"/>
        <item x="96"/>
        <item x="182"/>
        <item x="178"/>
        <item x="97"/>
        <item x="72"/>
        <item x="38"/>
        <item x="161"/>
        <item x="151"/>
        <item x="103"/>
        <item x="42"/>
        <item x="101"/>
        <item x="73"/>
        <item x="15"/>
        <item x="104"/>
        <item x="130"/>
        <item x="49"/>
        <item x="172"/>
        <item x="94"/>
        <item x="51"/>
        <item x="133"/>
        <item x="11"/>
        <item x="8"/>
        <item x="173"/>
        <item x="165"/>
        <item x="64"/>
        <item x="148"/>
        <item x="46"/>
        <item x="84"/>
        <item x="48"/>
        <item x="30"/>
        <item x="177"/>
        <item x="106"/>
        <item x="127"/>
        <item x="136"/>
        <item x="66"/>
        <item x="164"/>
        <item x="129"/>
        <item x="67"/>
        <item x="65"/>
        <item x="141"/>
        <item x="92"/>
        <item x="58"/>
        <item x="139"/>
        <item x="57"/>
        <item x="175"/>
        <item x="88"/>
        <item x="12"/>
        <item x="150"/>
        <item x="93"/>
        <item x="25"/>
        <item x="86"/>
        <item x="124"/>
        <item x="74"/>
        <item x="176"/>
        <item x="24"/>
        <item x="50"/>
        <item x="89"/>
        <item x="118"/>
        <item x="4"/>
        <item x="185"/>
        <item x="186"/>
        <item x="135"/>
        <item x="142"/>
        <item x="87"/>
        <item x="108"/>
        <item x="3"/>
        <item x="71"/>
        <item x="174"/>
        <item x="31"/>
        <item x="105"/>
        <item x="114"/>
        <item x="169"/>
        <item x="59"/>
        <item t="default"/>
      </items>
    </pivotField>
    <pivotField numFmtId="1" showAll="0">
      <items count="6">
        <item h="1" x="4"/>
        <item x="2"/>
        <item x="1"/>
        <item h="1" x="0"/>
        <item h="1" x="3"/>
        <item t="default"/>
      </items>
    </pivotField>
    <pivotField numFmtId="1" showAll="0"/>
    <pivotField axis="axisRow" showAll="0" sortType="descending">
      <items count="30">
        <item x="20"/>
        <item x="0"/>
        <item x="28"/>
        <item x="5"/>
        <item x="6"/>
        <item x="24"/>
        <item x="16"/>
        <item x="3"/>
        <item x="12"/>
        <item x="8"/>
        <item x="7"/>
        <item x="17"/>
        <item x="22"/>
        <item x="14"/>
        <item x="1"/>
        <item x="13"/>
        <item x="18"/>
        <item x="11"/>
        <item x="21"/>
        <item x="19"/>
        <item x="23"/>
        <item x="25"/>
        <item x="26"/>
        <item x="4"/>
        <item x="27"/>
        <item x="2"/>
        <item x="10"/>
        <item x="15"/>
        <item x="9"/>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numFmtId="1" showAll="0"/>
    <pivotField numFmtId="165" showAll="0"/>
    <pivotField numFmtId="165" showAll="0"/>
    <pivotField dataField="1" numFmtId="2" showAll="0"/>
    <pivotField numFmtId="165"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8">
        <item x="0"/>
        <item x="1"/>
        <item x="2"/>
        <item x="3"/>
        <item x="4"/>
        <item x="5"/>
        <item x="6"/>
        <item t="default"/>
      </items>
    </pivotField>
  </pivotFields>
  <rowFields count="1">
    <field x="4"/>
  </rowFields>
  <rowItems count="25">
    <i>
      <x v="8"/>
    </i>
    <i>
      <x/>
    </i>
    <i>
      <x v="3"/>
    </i>
    <i>
      <x v="25"/>
    </i>
    <i>
      <x v="1"/>
    </i>
    <i>
      <x v="20"/>
    </i>
    <i>
      <x v="14"/>
    </i>
    <i>
      <x v="9"/>
    </i>
    <i>
      <x v="17"/>
    </i>
    <i>
      <x v="19"/>
    </i>
    <i>
      <x v="6"/>
    </i>
    <i>
      <x v="16"/>
    </i>
    <i>
      <x v="10"/>
    </i>
    <i>
      <x v="27"/>
    </i>
    <i>
      <x v="5"/>
    </i>
    <i>
      <x v="22"/>
    </i>
    <i>
      <x v="18"/>
    </i>
    <i>
      <x v="24"/>
    </i>
    <i>
      <x v="15"/>
    </i>
    <i>
      <x v="11"/>
    </i>
    <i>
      <x v="21"/>
    </i>
    <i>
      <x v="4"/>
    </i>
    <i>
      <x v="28"/>
    </i>
    <i>
      <x v="7"/>
    </i>
    <i>
      <x v="12"/>
    </i>
  </rowItems>
  <colItems count="1">
    <i/>
  </colItems>
  <dataFields count="1">
    <dataField name="Sum of total_price" fld="12" baseField="0" baseItem="0" numFmtId="2"/>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49F18F2-DE30-4366-B24F-739432A62B9C}" name="PivotTable4" cacheId="4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24" firstHeaderRow="1" firstDataRow="1" firstDataCol="1"/>
  <pivotFields count="22">
    <pivotField showAll="0"/>
    <pivotField numFmtId="164" showAll="0">
      <items count="192">
        <item x="78"/>
        <item x="55"/>
        <item x="43"/>
        <item x="14"/>
        <item x="109"/>
        <item x="6"/>
        <item x="149"/>
        <item x="120"/>
        <item x="107"/>
        <item x="28"/>
        <item x="147"/>
        <item x="99"/>
        <item x="110"/>
        <item x="63"/>
        <item x="44"/>
        <item x="126"/>
        <item x="29"/>
        <item x="116"/>
        <item x="179"/>
        <item x="158"/>
        <item x="33"/>
        <item x="47"/>
        <item x="68"/>
        <item x="170"/>
        <item x="34"/>
        <item x="23"/>
        <item x="82"/>
        <item x="81"/>
        <item x="83"/>
        <item x="146"/>
        <item x="183"/>
        <item x="7"/>
        <item x="76"/>
        <item x="21"/>
        <item x="119"/>
        <item x="95"/>
        <item x="53"/>
        <item x="36"/>
        <item x="10"/>
        <item x="143"/>
        <item x="160"/>
        <item x="152"/>
        <item x="111"/>
        <item x="17"/>
        <item x="62"/>
        <item x="77"/>
        <item x="115"/>
        <item x="163"/>
        <item x="79"/>
        <item x="122"/>
        <item x="56"/>
        <item x="132"/>
        <item x="121"/>
        <item x="189"/>
        <item x="167"/>
        <item x="98"/>
        <item x="131"/>
        <item x="166"/>
        <item x="162"/>
        <item x="2"/>
        <item x="27"/>
        <item x="19"/>
        <item x="52"/>
        <item x="22"/>
        <item x="5"/>
        <item x="159"/>
        <item x="69"/>
        <item x="187"/>
        <item x="26"/>
        <item x="85"/>
        <item x="90"/>
        <item x="39"/>
        <item x="61"/>
        <item x="112"/>
        <item x="80"/>
        <item x="138"/>
        <item x="20"/>
        <item x="155"/>
        <item x="35"/>
        <item x="145"/>
        <item x="37"/>
        <item x="1"/>
        <item x="188"/>
        <item x="140"/>
        <item x="184"/>
        <item x="156"/>
        <item x="153"/>
        <item x="102"/>
        <item x="45"/>
        <item x="75"/>
        <item x="54"/>
        <item x="91"/>
        <item x="100"/>
        <item x="190"/>
        <item x="123"/>
        <item x="41"/>
        <item x="180"/>
        <item x="113"/>
        <item x="128"/>
        <item x="171"/>
        <item x="137"/>
        <item x="40"/>
        <item x="157"/>
        <item x="134"/>
        <item x="60"/>
        <item x="18"/>
        <item x="168"/>
        <item x="117"/>
        <item x="144"/>
        <item x="181"/>
        <item x="125"/>
        <item x="16"/>
        <item x="70"/>
        <item x="0"/>
        <item x="13"/>
        <item x="9"/>
        <item x="32"/>
        <item x="154"/>
        <item x="96"/>
        <item x="182"/>
        <item x="178"/>
        <item x="97"/>
        <item x="72"/>
        <item x="38"/>
        <item x="161"/>
        <item x="151"/>
        <item x="103"/>
        <item x="42"/>
        <item x="101"/>
        <item x="73"/>
        <item x="15"/>
        <item x="104"/>
        <item x="130"/>
        <item x="49"/>
        <item x="172"/>
        <item x="94"/>
        <item x="51"/>
        <item x="133"/>
        <item x="11"/>
        <item x="8"/>
        <item x="173"/>
        <item x="165"/>
        <item x="64"/>
        <item x="148"/>
        <item x="46"/>
        <item x="84"/>
        <item x="48"/>
        <item x="30"/>
        <item x="177"/>
        <item x="106"/>
        <item x="127"/>
        <item x="136"/>
        <item x="66"/>
        <item x="164"/>
        <item x="129"/>
        <item x="67"/>
        <item x="65"/>
        <item x="141"/>
        <item x="92"/>
        <item x="58"/>
        <item x="139"/>
        <item x="57"/>
        <item x="175"/>
        <item x="88"/>
        <item x="12"/>
        <item x="150"/>
        <item x="93"/>
        <item x="25"/>
        <item x="86"/>
        <item x="124"/>
        <item x="74"/>
        <item x="176"/>
        <item x="24"/>
        <item x="50"/>
        <item x="89"/>
        <item x="118"/>
        <item x="4"/>
        <item x="185"/>
        <item x="186"/>
        <item x="135"/>
        <item x="142"/>
        <item x="87"/>
        <item x="108"/>
        <item x="3"/>
        <item x="71"/>
        <item x="174"/>
        <item x="31"/>
        <item x="105"/>
        <item x="114"/>
        <item x="169"/>
        <item x="59"/>
        <item t="default"/>
      </items>
    </pivotField>
    <pivotField numFmtId="1" showAll="0">
      <items count="6">
        <item h="1" x="4"/>
        <item x="2"/>
        <item x="1"/>
        <item h="1" x="0"/>
        <item h="1" x="3"/>
        <item t="default"/>
      </items>
    </pivotField>
    <pivotField numFmtId="1" showAll="0"/>
    <pivotField showAll="0"/>
    <pivotField showAll="0"/>
    <pivotField showAll="0"/>
    <pivotField showAll="0"/>
    <pivotField showAll="0"/>
    <pivotField numFmtId="1" showAll="0"/>
    <pivotField numFmtId="165" showAll="0"/>
    <pivotField numFmtId="165" showAll="0"/>
    <pivotField dataField="1" numFmtId="2" showAll="0"/>
    <pivotField numFmtId="165" showAll="0"/>
    <pivotField showAll="0"/>
    <pivotField showAll="0"/>
    <pivotField showAll="0"/>
    <pivotField axis="axisRow" showAll="0">
      <items count="21">
        <item x="11"/>
        <item x="19"/>
        <item x="18"/>
        <item x="0"/>
        <item x="4"/>
        <item x="10"/>
        <item x="5"/>
        <item x="13"/>
        <item x="17"/>
        <item x="9"/>
        <item x="15"/>
        <item x="8"/>
        <item x="7"/>
        <item x="1"/>
        <item x="16"/>
        <item x="2"/>
        <item x="6"/>
        <item x="14"/>
        <item x="12"/>
        <item x="3"/>
        <item t="default"/>
      </items>
    </pivotField>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8">
        <item x="0"/>
        <item x="1"/>
        <item x="2"/>
        <item x="3"/>
        <item x="4"/>
        <item x="5"/>
        <item x="6"/>
        <item t="default"/>
      </items>
    </pivotField>
  </pivotFields>
  <rowFields count="1">
    <field x="17"/>
  </rowFields>
  <rowItems count="21">
    <i>
      <x/>
    </i>
    <i>
      <x v="1"/>
    </i>
    <i>
      <x v="2"/>
    </i>
    <i>
      <x v="3"/>
    </i>
    <i>
      <x v="4"/>
    </i>
    <i>
      <x v="5"/>
    </i>
    <i>
      <x v="6"/>
    </i>
    <i>
      <x v="7"/>
    </i>
    <i>
      <x v="8"/>
    </i>
    <i>
      <x v="9"/>
    </i>
    <i>
      <x v="10"/>
    </i>
    <i>
      <x v="11"/>
    </i>
    <i>
      <x v="12"/>
    </i>
    <i>
      <x v="13"/>
    </i>
    <i>
      <x v="14"/>
    </i>
    <i>
      <x v="15"/>
    </i>
    <i>
      <x v="16"/>
    </i>
    <i>
      <x v="17"/>
    </i>
    <i>
      <x v="18"/>
    </i>
    <i>
      <x v="19"/>
    </i>
    <i t="grand">
      <x/>
    </i>
  </rowItems>
  <colItems count="1">
    <i/>
  </colItems>
  <dataFields count="1">
    <dataField name="Sum of total_price" fld="12" baseField="0" baseItem="0" numFmtId="2"/>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6B68AEB-D960-443F-936B-7625900F0F6E}" name="PivotTable6" cacheId="13"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9">
  <location ref="J15:K20" firstHeaderRow="1" firstDataRow="1" firstDataCol="1"/>
  <pivotFields count="2">
    <pivotField axis="axisRow" numFmtId="1" showAll="0">
      <items count="6">
        <item x="4"/>
        <item x="2"/>
        <item x="1"/>
        <item x="0"/>
        <item x="3"/>
        <item t="default"/>
      </items>
    </pivotField>
    <pivotField dataField="1" showAll="0"/>
  </pivotFields>
  <rowFields count="1">
    <field x="0"/>
  </rowFields>
  <rowItems count="5">
    <i>
      <x/>
    </i>
    <i>
      <x v="1"/>
    </i>
    <i>
      <x v="2"/>
    </i>
    <i>
      <x v="3"/>
    </i>
    <i>
      <x v="4"/>
    </i>
  </rowItems>
  <colItems count="1">
    <i/>
  </colItems>
  <dataFields count="1">
    <dataField name="Count of customer_name" fld="1" subtotal="count" baseField="0" baseItem="0"/>
  </dataFields>
  <chartFormats count="2">
    <chartFormat chart="4"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D9F9C68-DF4C-4DA5-8F0A-481862BFC4DE}" name="PivotTable1" cacheId="44"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2">
  <location ref="A3:B8" firstHeaderRow="1" firstDataRow="1" firstDataCol="1"/>
  <pivotFields count="22">
    <pivotField showAll="0"/>
    <pivotField numFmtId="164" showAll="0">
      <items count="192">
        <item x="78"/>
        <item x="55"/>
        <item x="43"/>
        <item x="14"/>
        <item x="109"/>
        <item x="6"/>
        <item x="149"/>
        <item x="120"/>
        <item x="107"/>
        <item x="28"/>
        <item x="147"/>
        <item x="99"/>
        <item x="110"/>
        <item x="63"/>
        <item x="44"/>
        <item x="126"/>
        <item x="29"/>
        <item x="116"/>
        <item x="179"/>
        <item x="158"/>
        <item x="33"/>
        <item x="47"/>
        <item x="68"/>
        <item x="170"/>
        <item x="34"/>
        <item x="23"/>
        <item x="82"/>
        <item x="81"/>
        <item x="83"/>
        <item x="146"/>
        <item x="183"/>
        <item x="7"/>
        <item x="76"/>
        <item x="21"/>
        <item x="119"/>
        <item x="95"/>
        <item x="53"/>
        <item x="36"/>
        <item x="10"/>
        <item x="143"/>
        <item x="160"/>
        <item x="152"/>
        <item x="111"/>
        <item x="17"/>
        <item x="62"/>
        <item x="77"/>
        <item x="115"/>
        <item x="163"/>
        <item x="79"/>
        <item x="122"/>
        <item x="56"/>
        <item x="132"/>
        <item x="121"/>
        <item x="189"/>
        <item x="167"/>
        <item x="98"/>
        <item x="131"/>
        <item x="166"/>
        <item x="162"/>
        <item x="2"/>
        <item x="27"/>
        <item x="19"/>
        <item x="52"/>
        <item x="22"/>
        <item x="5"/>
        <item x="159"/>
        <item x="69"/>
        <item x="187"/>
        <item x="26"/>
        <item x="85"/>
        <item x="90"/>
        <item x="39"/>
        <item x="61"/>
        <item x="112"/>
        <item x="80"/>
        <item x="138"/>
        <item x="20"/>
        <item x="155"/>
        <item x="35"/>
        <item x="145"/>
        <item x="37"/>
        <item x="1"/>
        <item x="188"/>
        <item x="140"/>
        <item x="184"/>
        <item x="156"/>
        <item x="153"/>
        <item x="102"/>
        <item x="45"/>
        <item x="75"/>
        <item x="54"/>
        <item x="91"/>
        <item x="100"/>
        <item x="190"/>
        <item x="123"/>
        <item x="41"/>
        <item x="180"/>
        <item x="113"/>
        <item x="128"/>
        <item x="171"/>
        <item x="137"/>
        <item x="40"/>
        <item x="157"/>
        <item x="134"/>
        <item x="60"/>
        <item x="18"/>
        <item x="168"/>
        <item x="117"/>
        <item x="144"/>
        <item x="181"/>
        <item x="125"/>
        <item x="16"/>
        <item x="70"/>
        <item x="0"/>
        <item x="13"/>
        <item x="9"/>
        <item x="32"/>
        <item x="154"/>
        <item x="96"/>
        <item x="182"/>
        <item x="178"/>
        <item x="97"/>
        <item x="72"/>
        <item x="38"/>
        <item x="161"/>
        <item x="151"/>
        <item x="103"/>
        <item x="42"/>
        <item x="101"/>
        <item x="73"/>
        <item x="15"/>
        <item x="104"/>
        <item x="130"/>
        <item x="49"/>
        <item x="172"/>
        <item x="94"/>
        <item x="51"/>
        <item x="133"/>
        <item x="11"/>
        <item x="8"/>
        <item x="173"/>
        <item x="165"/>
        <item x="64"/>
        <item x="148"/>
        <item x="46"/>
        <item x="84"/>
        <item x="48"/>
        <item x="30"/>
        <item x="177"/>
        <item x="106"/>
        <item x="127"/>
        <item x="136"/>
        <item x="66"/>
        <item x="164"/>
        <item x="129"/>
        <item x="67"/>
        <item x="65"/>
        <item x="141"/>
        <item x="92"/>
        <item x="58"/>
        <item x="139"/>
        <item x="57"/>
        <item x="175"/>
        <item x="88"/>
        <item x="12"/>
        <item x="150"/>
        <item x="93"/>
        <item x="25"/>
        <item x="86"/>
        <item x="124"/>
        <item x="74"/>
        <item x="176"/>
        <item x="24"/>
        <item x="50"/>
        <item x="89"/>
        <item x="118"/>
        <item x="4"/>
        <item x="185"/>
        <item x="186"/>
        <item x="135"/>
        <item x="142"/>
        <item x="87"/>
        <item x="108"/>
        <item x="3"/>
        <item x="71"/>
        <item x="174"/>
        <item x="31"/>
        <item x="105"/>
        <item x="114"/>
        <item x="169"/>
        <item x="59"/>
        <item t="default"/>
      </items>
    </pivotField>
    <pivotField numFmtId="1" showAll="0">
      <items count="6">
        <item h="1" x="4"/>
        <item x="2"/>
        <item x="1"/>
        <item h="1" x="0"/>
        <item h="1" x="3"/>
        <item t="default"/>
      </items>
    </pivotField>
    <pivotField numFmtId="1" showAll="0"/>
    <pivotField showAll="0"/>
    <pivotField showAll="0"/>
    <pivotField showAll="0"/>
    <pivotField showAll="0"/>
    <pivotField showAll="0">
      <items count="18">
        <item h="1" x="0"/>
        <item h="1" x="9"/>
        <item h="1" x="14"/>
        <item h="1" x="1"/>
        <item h="1" x="2"/>
        <item h="1" x="12"/>
        <item h="1" x="3"/>
        <item h="1" x="6"/>
        <item x="13"/>
        <item h="1" x="10"/>
        <item x="5"/>
        <item h="1" x="16"/>
        <item h="1" x="7"/>
        <item h="1" x="4"/>
        <item h="1" x="15"/>
        <item x="8"/>
        <item h="1" x="11"/>
        <item t="default"/>
      </items>
    </pivotField>
    <pivotField dataField="1" numFmtId="1" showAll="0"/>
    <pivotField numFmtId="165" showAll="0"/>
    <pivotField numFmtId="165" showAll="0"/>
    <pivotField numFmtId="2" showAll="0"/>
    <pivotField numFmtId="165" showAll="0"/>
    <pivotField showAll="0"/>
    <pivotField axis="axisRow" showAll="0">
      <items count="6">
        <item x="3"/>
        <item x="2"/>
        <item x="4"/>
        <item x="1"/>
        <item x="0"/>
        <item t="default"/>
      </items>
    </pivotField>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8">
        <item x="0"/>
        <item x="1"/>
        <item x="2"/>
        <item x="3"/>
        <item x="4"/>
        <item x="5"/>
        <item x="6"/>
        <item t="default"/>
      </items>
    </pivotField>
  </pivotFields>
  <rowFields count="1">
    <field x="15"/>
  </rowFields>
  <rowItems count="5">
    <i>
      <x/>
    </i>
    <i>
      <x v="1"/>
    </i>
    <i>
      <x v="2"/>
    </i>
    <i>
      <x v="3"/>
    </i>
    <i>
      <x v="4"/>
    </i>
  </rowItems>
  <colItems count="1">
    <i/>
  </colItems>
  <dataFields count="1">
    <dataField name="Sum of quantity" fld="9" baseField="0" baseItem="0" numFmtId="1"/>
  </dataFields>
  <chartFormats count="7">
    <chartFormat chart="15" format="0" series="1">
      <pivotArea type="data" outline="0" fieldPosition="0">
        <references count="1">
          <reference field="4294967294" count="1" selected="0">
            <x v="0"/>
          </reference>
        </references>
      </pivotArea>
    </chartFormat>
    <chartFormat chart="21" format="7" series="1">
      <pivotArea type="data" outline="0" fieldPosition="0">
        <references count="1">
          <reference field="4294967294" count="1" selected="0">
            <x v="0"/>
          </reference>
        </references>
      </pivotArea>
    </chartFormat>
    <chartFormat chart="21" format="8">
      <pivotArea type="data" outline="0" fieldPosition="0">
        <references count="2">
          <reference field="4294967294" count="1" selected="0">
            <x v="0"/>
          </reference>
          <reference field="15" count="1" selected="0">
            <x v="0"/>
          </reference>
        </references>
      </pivotArea>
    </chartFormat>
    <chartFormat chart="21" format="9">
      <pivotArea type="data" outline="0" fieldPosition="0">
        <references count="2">
          <reference field="4294967294" count="1" selected="0">
            <x v="0"/>
          </reference>
          <reference field="15" count="1" selected="0">
            <x v="1"/>
          </reference>
        </references>
      </pivotArea>
    </chartFormat>
    <chartFormat chart="21" format="10">
      <pivotArea type="data" outline="0" fieldPosition="0">
        <references count="2">
          <reference field="4294967294" count="1" selected="0">
            <x v="0"/>
          </reference>
          <reference field="15" count="1" selected="0">
            <x v="2"/>
          </reference>
        </references>
      </pivotArea>
    </chartFormat>
    <chartFormat chart="21" format="11">
      <pivotArea type="data" outline="0" fieldPosition="0">
        <references count="2">
          <reference field="4294967294" count="1" selected="0">
            <x v="0"/>
          </reference>
          <reference field="15" count="1" selected="0">
            <x v="3"/>
          </reference>
        </references>
      </pivotArea>
    </chartFormat>
    <chartFormat chart="21" format="12">
      <pivotArea type="data" outline="0" fieldPosition="0">
        <references count="2">
          <reference field="4294967294" count="1" selected="0">
            <x v="0"/>
          </reference>
          <reference field="15"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6130B20-5D33-4909-A718-1ED4F01A0649}" name="PivotTable22" cacheId="4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N3:O9" firstHeaderRow="1" firstDataRow="1" firstDataCol="1"/>
  <pivotFields count="22">
    <pivotField showAll="0"/>
    <pivotField numFmtId="164" showAll="0">
      <items count="192">
        <item x="78"/>
        <item x="55"/>
        <item x="43"/>
        <item x="14"/>
        <item x="109"/>
        <item x="6"/>
        <item x="149"/>
        <item x="120"/>
        <item x="107"/>
        <item x="28"/>
        <item x="147"/>
        <item x="99"/>
        <item x="110"/>
        <item x="63"/>
        <item x="44"/>
        <item x="126"/>
        <item x="29"/>
        <item x="116"/>
        <item x="179"/>
        <item x="158"/>
        <item x="33"/>
        <item x="47"/>
        <item x="68"/>
        <item x="170"/>
        <item x="34"/>
        <item x="23"/>
        <item x="82"/>
        <item x="81"/>
        <item x="83"/>
        <item x="146"/>
        <item x="183"/>
        <item x="7"/>
        <item x="76"/>
        <item x="21"/>
        <item x="119"/>
        <item x="95"/>
        <item x="53"/>
        <item x="36"/>
        <item x="10"/>
        <item x="143"/>
        <item x="160"/>
        <item x="152"/>
        <item x="111"/>
        <item x="17"/>
        <item x="62"/>
        <item x="77"/>
        <item x="115"/>
        <item x="163"/>
        <item x="79"/>
        <item x="122"/>
        <item x="56"/>
        <item x="132"/>
        <item x="121"/>
        <item x="189"/>
        <item x="167"/>
        <item x="98"/>
        <item x="131"/>
        <item x="166"/>
        <item x="162"/>
        <item x="2"/>
        <item x="27"/>
        <item x="19"/>
        <item x="52"/>
        <item x="22"/>
        <item x="5"/>
        <item x="159"/>
        <item x="69"/>
        <item x="187"/>
        <item x="26"/>
        <item x="85"/>
        <item x="90"/>
        <item x="39"/>
        <item x="61"/>
        <item x="112"/>
        <item x="80"/>
        <item x="138"/>
        <item x="20"/>
        <item x="155"/>
        <item x="35"/>
        <item x="145"/>
        <item x="37"/>
        <item x="1"/>
        <item x="188"/>
        <item x="140"/>
        <item x="184"/>
        <item x="156"/>
        <item x="153"/>
        <item x="102"/>
        <item x="45"/>
        <item x="75"/>
        <item x="54"/>
        <item x="91"/>
        <item x="100"/>
        <item x="190"/>
        <item x="123"/>
        <item x="41"/>
        <item x="180"/>
        <item x="113"/>
        <item x="128"/>
        <item x="171"/>
        <item x="137"/>
        <item x="40"/>
        <item x="157"/>
        <item x="134"/>
        <item x="60"/>
        <item x="18"/>
        <item x="168"/>
        <item x="117"/>
        <item x="144"/>
        <item x="181"/>
        <item x="125"/>
        <item x="16"/>
        <item x="70"/>
        <item x="0"/>
        <item x="13"/>
        <item x="9"/>
        <item x="32"/>
        <item x="154"/>
        <item x="96"/>
        <item x="182"/>
        <item x="178"/>
        <item x="97"/>
        <item x="72"/>
        <item x="38"/>
        <item x="161"/>
        <item x="151"/>
        <item x="103"/>
        <item x="42"/>
        <item x="101"/>
        <item x="73"/>
        <item x="15"/>
        <item x="104"/>
        <item x="130"/>
        <item x="49"/>
        <item x="172"/>
        <item x="94"/>
        <item x="51"/>
        <item x="133"/>
        <item x="11"/>
        <item x="8"/>
        <item x="173"/>
        <item x="165"/>
        <item x="64"/>
        <item x="148"/>
        <item x="46"/>
        <item x="84"/>
        <item x="48"/>
        <item x="30"/>
        <item x="177"/>
        <item x="106"/>
        <item x="127"/>
        <item x="136"/>
        <item x="66"/>
        <item x="164"/>
        <item x="129"/>
        <item x="67"/>
        <item x="65"/>
        <item x="141"/>
        <item x="92"/>
        <item x="58"/>
        <item x="139"/>
        <item x="57"/>
        <item x="175"/>
        <item x="88"/>
        <item x="12"/>
        <item x="150"/>
        <item x="93"/>
        <item x="25"/>
        <item x="86"/>
        <item x="124"/>
        <item x="74"/>
        <item x="176"/>
        <item x="24"/>
        <item x="50"/>
        <item x="89"/>
        <item x="118"/>
        <item x="4"/>
        <item x="185"/>
        <item x="186"/>
        <item x="135"/>
        <item x="142"/>
        <item x="87"/>
        <item x="108"/>
        <item x="3"/>
        <item x="71"/>
        <item x="174"/>
        <item x="31"/>
        <item x="105"/>
        <item x="114"/>
        <item x="169"/>
        <item x="59"/>
        <item t="default"/>
      </items>
    </pivotField>
    <pivotField axis="axisRow" numFmtId="1" showAll="0">
      <items count="6">
        <item x="4"/>
        <item x="2"/>
        <item x="1"/>
        <item x="0"/>
        <item x="3"/>
        <item t="default"/>
      </items>
    </pivotField>
    <pivotField showAll="0"/>
    <pivotField showAll="0"/>
    <pivotField showAll="0"/>
    <pivotField showAll="0"/>
    <pivotField showAll="0"/>
    <pivotField showAll="0"/>
    <pivotField numFmtId="1" showAll="0"/>
    <pivotField dataField="1" numFmtId="165" showAll="0"/>
    <pivotField numFmtId="165" showAll="0"/>
    <pivotField numFmtId="2" showAll="0"/>
    <pivotField numFmtId="165" showAll="0"/>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8">
        <item sd="0" x="0"/>
        <item sd="0" x="1"/>
        <item sd="0" x="2"/>
        <item sd="0" x="3"/>
        <item sd="0" x="4"/>
        <item sd="0" x="5"/>
        <item sd="0" x="6"/>
        <item t="default"/>
      </items>
    </pivotField>
  </pivotFields>
  <rowFields count="1">
    <field x="2"/>
  </rowFields>
  <rowItems count="6">
    <i>
      <x/>
    </i>
    <i>
      <x v="1"/>
    </i>
    <i>
      <x v="2"/>
    </i>
    <i>
      <x v="3"/>
    </i>
    <i>
      <x v="4"/>
    </i>
    <i t="grand">
      <x/>
    </i>
  </rowItems>
  <colItems count="1">
    <i/>
  </colItems>
  <dataFields count="1">
    <dataField name="Sum of cost_price" fld="10" baseField="0" baseItem="0" numFmtId="165"/>
  </dataFields>
  <chartFormats count="2">
    <chartFormat chart="5" format="0" series="1">
      <pivotArea type="data" outline="0" fieldPosition="0">
        <references count="1">
          <reference field="4294967294" count="1" selected="0">
            <x v="0"/>
          </reference>
        </references>
      </pivotArea>
    </chartFormat>
    <chartFormat chart="7"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381858E-D305-4CB9-96E4-F716AE91173B}" name="PivotTable21" cacheId="4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K3:L9" firstHeaderRow="1" firstDataRow="1" firstDataCol="1"/>
  <pivotFields count="22">
    <pivotField showAll="0"/>
    <pivotField numFmtId="164" showAll="0">
      <items count="192">
        <item x="78"/>
        <item x="55"/>
        <item x="43"/>
        <item x="14"/>
        <item x="109"/>
        <item x="6"/>
        <item x="149"/>
        <item x="120"/>
        <item x="107"/>
        <item x="28"/>
        <item x="147"/>
        <item x="99"/>
        <item x="110"/>
        <item x="63"/>
        <item x="44"/>
        <item x="126"/>
        <item x="29"/>
        <item x="116"/>
        <item x="179"/>
        <item x="158"/>
        <item x="33"/>
        <item x="47"/>
        <item x="68"/>
        <item x="170"/>
        <item x="34"/>
        <item x="23"/>
        <item x="82"/>
        <item x="81"/>
        <item x="83"/>
        <item x="146"/>
        <item x="183"/>
        <item x="7"/>
        <item x="76"/>
        <item x="21"/>
        <item x="119"/>
        <item x="95"/>
        <item x="53"/>
        <item x="36"/>
        <item x="10"/>
        <item x="143"/>
        <item x="160"/>
        <item x="152"/>
        <item x="111"/>
        <item x="17"/>
        <item x="62"/>
        <item x="77"/>
        <item x="115"/>
        <item x="163"/>
        <item x="79"/>
        <item x="122"/>
        <item x="56"/>
        <item x="132"/>
        <item x="121"/>
        <item x="189"/>
        <item x="167"/>
        <item x="98"/>
        <item x="131"/>
        <item x="166"/>
        <item x="162"/>
        <item x="2"/>
        <item x="27"/>
        <item x="19"/>
        <item x="52"/>
        <item x="22"/>
        <item x="5"/>
        <item x="159"/>
        <item x="69"/>
        <item x="187"/>
        <item x="26"/>
        <item x="85"/>
        <item x="90"/>
        <item x="39"/>
        <item x="61"/>
        <item x="112"/>
        <item x="80"/>
        <item x="138"/>
        <item x="20"/>
        <item x="155"/>
        <item x="35"/>
        <item x="145"/>
        <item x="37"/>
        <item x="1"/>
        <item x="188"/>
        <item x="140"/>
        <item x="184"/>
        <item x="156"/>
        <item x="153"/>
        <item x="102"/>
        <item x="45"/>
        <item x="75"/>
        <item x="54"/>
        <item x="91"/>
        <item x="100"/>
        <item x="190"/>
        <item x="123"/>
        <item x="41"/>
        <item x="180"/>
        <item x="113"/>
        <item x="128"/>
        <item x="171"/>
        <item x="137"/>
        <item x="40"/>
        <item x="157"/>
        <item x="134"/>
        <item x="60"/>
        <item x="18"/>
        <item x="168"/>
        <item x="117"/>
        <item x="144"/>
        <item x="181"/>
        <item x="125"/>
        <item x="16"/>
        <item x="70"/>
        <item x="0"/>
        <item x="13"/>
        <item x="9"/>
        <item x="32"/>
        <item x="154"/>
        <item x="96"/>
        <item x="182"/>
        <item x="178"/>
        <item x="97"/>
        <item x="72"/>
        <item x="38"/>
        <item x="161"/>
        <item x="151"/>
        <item x="103"/>
        <item x="42"/>
        <item x="101"/>
        <item x="73"/>
        <item x="15"/>
        <item x="104"/>
        <item x="130"/>
        <item x="49"/>
        <item x="172"/>
        <item x="94"/>
        <item x="51"/>
        <item x="133"/>
        <item x="11"/>
        <item x="8"/>
        <item x="173"/>
        <item x="165"/>
        <item x="64"/>
        <item x="148"/>
        <item x="46"/>
        <item x="84"/>
        <item x="48"/>
        <item x="30"/>
        <item x="177"/>
        <item x="106"/>
        <item x="127"/>
        <item x="136"/>
        <item x="66"/>
        <item x="164"/>
        <item x="129"/>
        <item x="67"/>
        <item x="65"/>
        <item x="141"/>
        <item x="92"/>
        <item x="58"/>
        <item x="139"/>
        <item x="57"/>
        <item x="175"/>
        <item x="88"/>
        <item x="12"/>
        <item x="150"/>
        <item x="93"/>
        <item x="25"/>
        <item x="86"/>
        <item x="124"/>
        <item x="74"/>
        <item x="176"/>
        <item x="24"/>
        <item x="50"/>
        <item x="89"/>
        <item x="118"/>
        <item x="4"/>
        <item x="185"/>
        <item x="186"/>
        <item x="135"/>
        <item x="142"/>
        <item x="87"/>
        <item x="108"/>
        <item x="3"/>
        <item x="71"/>
        <item x="174"/>
        <item x="31"/>
        <item x="105"/>
        <item x="114"/>
        <item x="169"/>
        <item x="59"/>
        <item t="default"/>
      </items>
    </pivotField>
    <pivotField axis="axisRow" numFmtId="1" showAll="0">
      <items count="6">
        <item x="4"/>
        <item x="2"/>
        <item x="1"/>
        <item x="0"/>
        <item x="3"/>
        <item t="default"/>
      </items>
    </pivotField>
    <pivotField showAll="0"/>
    <pivotField showAll="0"/>
    <pivotField showAll="0"/>
    <pivotField showAll="0"/>
    <pivotField showAll="0"/>
    <pivotField showAll="0"/>
    <pivotField numFmtId="1" showAll="0"/>
    <pivotField numFmtId="165" showAll="0"/>
    <pivotField numFmtId="165" showAll="0"/>
    <pivotField numFmtId="2" showAll="0"/>
    <pivotField numFmtId="165" showAll="0"/>
    <pivotField dataField="1"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8">
        <item sd="0" x="0"/>
        <item sd="0" x="1"/>
        <item sd="0" x="2"/>
        <item sd="0" x="3"/>
        <item sd="0" x="4"/>
        <item sd="0" x="5"/>
        <item sd="0" x="6"/>
        <item t="default"/>
      </items>
    </pivotField>
  </pivotFields>
  <rowFields count="1">
    <field x="2"/>
  </rowFields>
  <rowItems count="6">
    <i>
      <x/>
    </i>
    <i>
      <x v="1"/>
    </i>
    <i>
      <x v="2"/>
    </i>
    <i>
      <x v="3"/>
    </i>
    <i>
      <x v="4"/>
    </i>
    <i t="grand">
      <x/>
    </i>
  </rowItems>
  <colItems count="1">
    <i/>
  </colItems>
  <dataFields count="1">
    <dataField name="Sum of discount" fld="14" baseField="0" baseItem="0"/>
  </dataFields>
  <chartFormats count="2">
    <chartFormat chart="4"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4A664133-F506-411D-ABBF-85A3D9F8DE29}" name="PivotTable19" cacheId="4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H3:I9" firstHeaderRow="1" firstDataRow="1" firstDataCol="1"/>
  <pivotFields count="22">
    <pivotField showAll="0"/>
    <pivotField numFmtId="164" showAll="0">
      <items count="192">
        <item x="78"/>
        <item x="55"/>
        <item x="43"/>
        <item x="14"/>
        <item x="109"/>
        <item x="6"/>
        <item x="149"/>
        <item x="120"/>
        <item x="107"/>
        <item x="28"/>
        <item x="147"/>
        <item x="99"/>
        <item x="110"/>
        <item x="63"/>
        <item x="44"/>
        <item x="126"/>
        <item x="29"/>
        <item x="116"/>
        <item x="179"/>
        <item x="158"/>
        <item x="33"/>
        <item x="47"/>
        <item x="68"/>
        <item x="170"/>
        <item x="34"/>
        <item x="23"/>
        <item x="82"/>
        <item x="81"/>
        <item x="83"/>
        <item x="146"/>
        <item x="183"/>
        <item x="7"/>
        <item x="76"/>
        <item x="21"/>
        <item x="119"/>
        <item x="95"/>
        <item x="53"/>
        <item x="36"/>
        <item x="10"/>
        <item x="143"/>
        <item x="160"/>
        <item x="152"/>
        <item x="111"/>
        <item x="17"/>
        <item x="62"/>
        <item x="77"/>
        <item x="115"/>
        <item x="163"/>
        <item x="79"/>
        <item x="122"/>
        <item x="56"/>
        <item x="132"/>
        <item x="121"/>
        <item x="189"/>
        <item x="167"/>
        <item x="98"/>
        <item x="131"/>
        <item x="166"/>
        <item x="162"/>
        <item x="2"/>
        <item x="27"/>
        <item x="19"/>
        <item x="52"/>
        <item x="22"/>
        <item x="5"/>
        <item x="159"/>
        <item x="69"/>
        <item x="187"/>
        <item x="26"/>
        <item x="85"/>
        <item x="90"/>
        <item x="39"/>
        <item x="61"/>
        <item x="112"/>
        <item x="80"/>
        <item x="138"/>
        <item x="20"/>
        <item x="155"/>
        <item x="35"/>
        <item x="145"/>
        <item x="37"/>
        <item x="1"/>
        <item x="188"/>
        <item x="140"/>
        <item x="184"/>
        <item x="156"/>
        <item x="153"/>
        <item x="102"/>
        <item x="45"/>
        <item x="75"/>
        <item x="54"/>
        <item x="91"/>
        <item x="100"/>
        <item x="190"/>
        <item x="123"/>
        <item x="41"/>
        <item x="180"/>
        <item x="113"/>
        <item x="128"/>
        <item x="171"/>
        <item x="137"/>
        <item x="40"/>
        <item x="157"/>
        <item x="134"/>
        <item x="60"/>
        <item x="18"/>
        <item x="168"/>
        <item x="117"/>
        <item x="144"/>
        <item x="181"/>
        <item x="125"/>
        <item x="16"/>
        <item x="70"/>
        <item x="0"/>
        <item x="13"/>
        <item x="9"/>
        <item x="32"/>
        <item x="154"/>
        <item x="96"/>
        <item x="182"/>
        <item x="178"/>
        <item x="97"/>
        <item x="72"/>
        <item x="38"/>
        <item x="161"/>
        <item x="151"/>
        <item x="103"/>
        <item x="42"/>
        <item x="101"/>
        <item x="73"/>
        <item x="15"/>
        <item x="104"/>
        <item x="130"/>
        <item x="49"/>
        <item x="172"/>
        <item x="94"/>
        <item x="51"/>
        <item x="133"/>
        <item x="11"/>
        <item x="8"/>
        <item x="173"/>
        <item x="165"/>
        <item x="64"/>
        <item x="148"/>
        <item x="46"/>
        <item x="84"/>
        <item x="48"/>
        <item x="30"/>
        <item x="177"/>
        <item x="106"/>
        <item x="127"/>
        <item x="136"/>
        <item x="66"/>
        <item x="164"/>
        <item x="129"/>
        <item x="67"/>
        <item x="65"/>
        <item x="141"/>
        <item x="92"/>
        <item x="58"/>
        <item x="139"/>
        <item x="57"/>
        <item x="175"/>
        <item x="88"/>
        <item x="12"/>
        <item x="150"/>
        <item x="93"/>
        <item x="25"/>
        <item x="86"/>
        <item x="124"/>
        <item x="74"/>
        <item x="176"/>
        <item x="24"/>
        <item x="50"/>
        <item x="89"/>
        <item x="118"/>
        <item x="4"/>
        <item x="185"/>
        <item x="186"/>
        <item x="135"/>
        <item x="142"/>
        <item x="87"/>
        <item x="108"/>
        <item x="3"/>
        <item x="71"/>
        <item x="174"/>
        <item x="31"/>
        <item x="105"/>
        <item x="114"/>
        <item x="169"/>
        <item x="59"/>
        <item t="default"/>
      </items>
    </pivotField>
    <pivotField axis="axisRow" numFmtId="1" showAll="0">
      <items count="6">
        <item x="4"/>
        <item x="2"/>
        <item x="1"/>
        <item x="0"/>
        <item x="3"/>
        <item t="default"/>
      </items>
    </pivotField>
    <pivotField showAll="0"/>
    <pivotField showAll="0"/>
    <pivotField showAll="0"/>
    <pivotField showAll="0"/>
    <pivotField showAll="0"/>
    <pivotField showAll="0"/>
    <pivotField dataField="1" numFmtId="1" showAll="0"/>
    <pivotField numFmtId="165" showAll="0"/>
    <pivotField numFmtId="165" showAll="0"/>
    <pivotField numFmtId="2" showAll="0"/>
    <pivotField numFmtId="165" showAll="0"/>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8">
        <item sd="0" x="0"/>
        <item sd="0" x="1"/>
        <item sd="0" x="2"/>
        <item sd="0" x="3"/>
        <item sd="0" x="4"/>
        <item sd="0" x="5"/>
        <item sd="0" x="6"/>
        <item t="default"/>
      </items>
    </pivotField>
  </pivotFields>
  <rowFields count="1">
    <field x="2"/>
  </rowFields>
  <rowItems count="6">
    <i>
      <x/>
    </i>
    <i>
      <x v="1"/>
    </i>
    <i>
      <x v="2"/>
    </i>
    <i>
      <x v="3"/>
    </i>
    <i>
      <x v="4"/>
    </i>
    <i t="grand">
      <x/>
    </i>
  </rowItems>
  <colItems count="1">
    <i/>
  </colItems>
  <dataFields count="1">
    <dataField name="Sum of quantity" fld="9" baseField="0" baseItem="0" numFmtId="1"/>
  </dataFields>
  <chartFormats count="2">
    <chartFormat chart="3" format="0" series="1">
      <pivotArea type="data" outline="0" fieldPosition="0">
        <references count="1">
          <reference field="4294967294" count="1" selected="0">
            <x v="0"/>
          </reference>
        </references>
      </pivotArea>
    </chartFormat>
    <chartFormat chart="6"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27B784D8-5A3D-49A4-8C11-5BFDDE3D00B6}" sourceName="Year">
  <pivotTables>
    <pivotTable tabId="6" name="PivotTable2"/>
    <pivotTable tabId="4" name="PivotTable6"/>
    <pivotTable tabId="8" name="PivotTable4"/>
    <pivotTable tabId="7" name="PivotTable3"/>
    <pivotTable tabId="5" name="PivotTable1"/>
  </pivotTables>
  <data>
    <tabular pivotCacheId="405721330">
      <items count="5">
        <i x="4"/>
        <i x="2" s="1"/>
        <i x="1" s="1"/>
        <i x="0"/>
        <i x="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1" xr10:uid="{31D4B337-F828-4D77-AC24-55E7FB41762B}" cache="Slicer_Year" caption="Year" columnCount="5" style="SlicerStyleLight2" rowHeight="2095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3F9D46F5-0301-49E4-A310-4AB77D0CD64D}" cache="Slicer_Year" caption="Year" rowHeight="2095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377DA9E-B2A2-4456-9490-C4039F3273F0}" name="Table1" displayName="Table1" ref="A1:S801" totalsRowShown="0">
  <autoFilter ref="A1:S801" xr:uid="{7377DA9E-B2A2-4456-9490-C4039F3273F0}"/>
  <tableColumns count="19">
    <tableColumn id="1" xr3:uid="{D9B73265-422F-4175-A2EA-3CBBCF0854CC}" name="sale_id"/>
    <tableColumn id="2" xr3:uid="{2B331BB1-CC0C-4CDC-A610-AAFC5645498A}" name="sale_date" dataDxfId="10"/>
    <tableColumn id="18" xr3:uid="{B11A1C88-3AB9-47BD-BE8F-F06334F827A4}" name="Year" dataDxfId="9">
      <calculatedColumnFormula>YEAR(Table1[[#This Row],[sale_date]])</calculatedColumnFormula>
    </tableColumn>
    <tableColumn id="19" xr3:uid="{B4700B92-2DC8-4341-8EC6-DB8183780C72}" name="Month" dataDxfId="0">
      <calculatedColumnFormula>TEXT(B2,"MMM")</calculatedColumnFormula>
    </tableColumn>
    <tableColumn id="3" xr3:uid="{8F699374-7E46-4B0A-BBA8-B71DA72FE0AD}" name="customer_name"/>
    <tableColumn id="4" xr3:uid="{9049B739-E6A0-4678-B40F-AF8D8A6E065C}" name="customer_id"/>
    <tableColumn id="5" xr3:uid="{F6BEA0EF-706D-43AA-923B-F030EEA861EC}" name="product_name"/>
    <tableColumn id="6" xr3:uid="{B762CDD7-BF69-43F3-9ACB-45FB7565DCD9}" name="product_id"/>
    <tableColumn id="7" xr3:uid="{B3F1C655-7C0E-46E4-A43D-8F975FE5AE36}" name="category"/>
    <tableColumn id="8" xr3:uid="{B244470B-30BF-43C7-8A94-1E1BB71F6252}" name="quantity" dataDxfId="8"/>
    <tableColumn id="9" xr3:uid="{8DC6248A-2493-4CE9-BEB1-62A1024F3F95}" name="cost_price" dataDxfId="7"/>
    <tableColumn id="10" xr3:uid="{C757E604-0058-4CBB-9575-B416BA2EC500}" name="price" dataDxfId="6"/>
    <tableColumn id="11" xr3:uid="{BCB30391-AC11-4F9B-925A-1B44F8B43E4B}" name="total_price" dataDxfId="5"/>
    <tableColumn id="12" xr3:uid="{69E19535-1449-4295-833F-12589C627A4B}" name="profit" dataDxfId="4"/>
    <tableColumn id="13" xr3:uid="{DC5A87A6-8CA8-411E-BF6A-418A18ADB5E2}" name="discount"/>
    <tableColumn id="14" xr3:uid="{CB7B5545-9D63-4506-9F2A-E296A6426761}" name="payment_method"/>
    <tableColumn id="15" xr3:uid="{0DB89FD8-E97F-424A-97AE-254440D02C9B}" name="return_status"/>
    <tableColumn id="16" xr3:uid="{0F4D880A-ABFC-40C6-81E4-D0379D6827E6}" name="region"/>
    <tableColumn id="17" xr3:uid="{DFF791D2-B690-422E-B501-EFA088030920}" name="sales_channel"/>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B4BF53F-6A6A-46DB-9B01-79C505E39ACF}" name="CustomerCount" displayName="CustomerCount" ref="A1:B104" totalsRowShown="0">
  <autoFilter ref="A1:B104" xr:uid="{0B4BF53F-6A6A-46DB-9B01-79C505E39ACF}"/>
  <tableColumns count="2">
    <tableColumn id="1" xr3:uid="{7E2753A2-BA5D-415E-9E43-65EAAAEBA3AC}" name="Year" dataDxfId="3"/>
    <tableColumn id="2" xr3:uid="{8EB3EE3C-569E-4108-9FA9-921420A0A7A9}" name="customer_name"/>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a:ea typeface="DejaVu Sans"/>
        <a:cs typeface="DejaVu Sans"/>
      </a:majorFont>
      <a:minorFont>
        <a:latin typeface="Arial"/>
        <a:ea typeface="DejaVu Sans"/>
        <a:cs typeface="DejaVu Sans"/>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1.bin"/><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3" Type="http://schemas.openxmlformats.org/officeDocument/2006/relationships/pivotTable" Target="../pivotTables/pivotTable9.xml"/><Relationship Id="rId2" Type="http://schemas.openxmlformats.org/officeDocument/2006/relationships/pivotTable" Target="../pivotTables/pivotTable8.xml"/><Relationship Id="rId1" Type="http://schemas.openxmlformats.org/officeDocument/2006/relationships/pivotTable" Target="../pivotTables/pivotTable7.xml"/><Relationship Id="rId6" Type="http://schemas.openxmlformats.org/officeDocument/2006/relationships/drawing" Target="../drawings/drawing8.xml"/><Relationship Id="rId5" Type="http://schemas.openxmlformats.org/officeDocument/2006/relationships/pivotTable" Target="../pivotTables/pivotTable11.xml"/><Relationship Id="rId4" Type="http://schemas.openxmlformats.org/officeDocument/2006/relationships/pivotTable" Target="../pivotTables/pivotTable10.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801"/>
  <sheetViews>
    <sheetView zoomScaleNormal="100" workbookViewId="0">
      <selection activeCell="F18" sqref="F18"/>
    </sheetView>
  </sheetViews>
  <sheetFormatPr defaultColWidth="11.5546875" defaultRowHeight="13.2" x14ac:dyDescent="0.25"/>
  <cols>
    <col min="1" max="1" width="8.88671875" customWidth="1"/>
    <col min="2" max="2" width="11.109375" customWidth="1"/>
    <col min="3" max="3" width="16.77734375" customWidth="1"/>
    <col min="4" max="4" width="13.6640625" customWidth="1"/>
    <col min="5" max="5" width="20.44140625" customWidth="1"/>
    <col min="6" max="6" width="34.5546875" customWidth="1"/>
    <col min="7" max="7" width="15.77734375" customWidth="1"/>
    <col min="8" max="8" width="10" style="4" customWidth="1"/>
    <col min="9" max="9" width="20.21875" customWidth="1"/>
    <col min="10" max="10" width="21" customWidth="1"/>
    <col min="11" max="11" width="22.6640625" style="2" customWidth="1"/>
    <col min="12" max="12" width="18.33203125" customWidth="1"/>
    <col min="13" max="13" width="10.44140625" customWidth="1"/>
    <col min="14" max="14" width="17.88671875" customWidth="1"/>
    <col min="15" max="15" width="14.77734375" customWidth="1"/>
    <col min="16" max="16" width="14.21875" customWidth="1"/>
    <col min="17" max="17" width="15.109375" customWidth="1"/>
  </cols>
  <sheetData>
    <row r="1" spans="1:19" x14ac:dyDescent="0.25">
      <c r="A1" t="s">
        <v>0</v>
      </c>
      <c r="B1" t="s">
        <v>1</v>
      </c>
      <c r="C1" t="s">
        <v>456</v>
      </c>
      <c r="D1" t="s">
        <v>457</v>
      </c>
      <c r="E1" t="s">
        <v>2</v>
      </c>
      <c r="F1" t="s">
        <v>3</v>
      </c>
      <c r="G1" t="s">
        <v>4</v>
      </c>
      <c r="H1" t="s">
        <v>5</v>
      </c>
      <c r="I1" t="s">
        <v>6</v>
      </c>
      <c r="J1" s="4" t="s">
        <v>7</v>
      </c>
      <c r="K1" s="3" t="s">
        <v>8</v>
      </c>
      <c r="L1" s="3" t="s">
        <v>9</v>
      </c>
      <c r="M1" s="2" t="s">
        <v>10</v>
      </c>
      <c r="N1" s="3" t="s">
        <v>11</v>
      </c>
      <c r="O1" t="s">
        <v>12</v>
      </c>
      <c r="P1" t="s">
        <v>13</v>
      </c>
      <c r="Q1" t="s">
        <v>14</v>
      </c>
      <c r="R1" t="s">
        <v>15</v>
      </c>
      <c r="S1" t="s">
        <v>16</v>
      </c>
    </row>
    <row r="2" spans="1:19" x14ac:dyDescent="0.25">
      <c r="A2">
        <v>1</v>
      </c>
      <c r="B2" s="1">
        <v>44928</v>
      </c>
      <c r="C2" s="4">
        <f>YEAR(Table1[[#This Row],[sale_date]])</f>
        <v>2023</v>
      </c>
      <c r="D2" t="str">
        <f t="shared" ref="D2:D65" si="0">TEXT(B2,"MMM")</f>
        <v>yan</v>
      </c>
      <c r="E2" t="s">
        <v>17</v>
      </c>
      <c r="F2">
        <v>4304</v>
      </c>
      <c r="G2" t="s">
        <v>18</v>
      </c>
      <c r="H2" t="s">
        <v>19</v>
      </c>
      <c r="I2" t="s">
        <v>20</v>
      </c>
      <c r="J2" s="4">
        <v>9</v>
      </c>
      <c r="K2" s="3">
        <v>386.24</v>
      </c>
      <c r="L2" s="3">
        <v>715.21</v>
      </c>
      <c r="M2" s="2">
        <v>6436.89</v>
      </c>
      <c r="N2" s="3">
        <v>2960.73</v>
      </c>
      <c r="O2">
        <v>1240.01</v>
      </c>
      <c r="P2" t="s">
        <v>21</v>
      </c>
      <c r="Q2" t="s">
        <v>22</v>
      </c>
      <c r="R2" t="s">
        <v>23</v>
      </c>
      <c r="S2" t="s">
        <v>464</v>
      </c>
    </row>
    <row r="3" spans="1:19" x14ac:dyDescent="0.25">
      <c r="A3">
        <v>2</v>
      </c>
      <c r="B3" s="1">
        <v>44625</v>
      </c>
      <c r="C3" s="4">
        <f>YEAR(Table1[[#This Row],[sale_date]])</f>
        <v>2022</v>
      </c>
      <c r="D3" t="str">
        <f t="shared" si="0"/>
        <v>mar</v>
      </c>
      <c r="E3" t="s">
        <v>24</v>
      </c>
      <c r="F3">
        <v>6858</v>
      </c>
      <c r="G3" t="s">
        <v>25</v>
      </c>
      <c r="H3" t="s">
        <v>26</v>
      </c>
      <c r="I3" t="s">
        <v>27</v>
      </c>
      <c r="J3" s="4">
        <v>2</v>
      </c>
      <c r="K3" s="3">
        <v>469.17</v>
      </c>
      <c r="L3" s="3">
        <v>906.63</v>
      </c>
      <c r="M3" s="2">
        <v>1813.26</v>
      </c>
      <c r="N3" s="3">
        <v>874.92</v>
      </c>
      <c r="O3">
        <v>437.93</v>
      </c>
      <c r="P3" t="s">
        <v>21</v>
      </c>
      <c r="Q3" t="s">
        <v>22</v>
      </c>
      <c r="R3" t="s">
        <v>28</v>
      </c>
      <c r="S3" t="s">
        <v>29</v>
      </c>
    </row>
    <row r="4" spans="1:19" x14ac:dyDescent="0.25">
      <c r="A4">
        <v>3</v>
      </c>
      <c r="B4" s="1">
        <v>44424</v>
      </c>
      <c r="C4" s="4">
        <f>YEAR(Table1[[#This Row],[sale_date]])</f>
        <v>2021</v>
      </c>
      <c r="D4" t="str">
        <f t="shared" si="0"/>
        <v>avq</v>
      </c>
      <c r="E4" t="s">
        <v>30</v>
      </c>
      <c r="F4">
        <v>8514</v>
      </c>
      <c r="G4" t="s">
        <v>31</v>
      </c>
      <c r="H4" t="s">
        <v>32</v>
      </c>
      <c r="I4" t="s">
        <v>33</v>
      </c>
      <c r="J4" s="4">
        <v>13</v>
      </c>
      <c r="K4" s="3">
        <v>312.27999999999997</v>
      </c>
      <c r="L4" s="3">
        <v>401.88</v>
      </c>
      <c r="M4" s="2">
        <v>5224.4399999999996</v>
      </c>
      <c r="N4" s="3">
        <v>1164.8</v>
      </c>
      <c r="O4">
        <v>760.92</v>
      </c>
      <c r="P4" t="s">
        <v>34</v>
      </c>
      <c r="Q4" t="s">
        <v>22</v>
      </c>
      <c r="R4" t="s">
        <v>28</v>
      </c>
      <c r="S4" t="s">
        <v>29</v>
      </c>
    </row>
    <row r="5" spans="1:19" x14ac:dyDescent="0.25">
      <c r="A5">
        <v>4</v>
      </c>
      <c r="B5" s="1">
        <v>45579</v>
      </c>
      <c r="C5" s="4">
        <f>YEAR(Table1[[#This Row],[sale_date]])</f>
        <v>2024</v>
      </c>
      <c r="D5" t="str">
        <f t="shared" si="0"/>
        <v>okt</v>
      </c>
      <c r="E5" t="s">
        <v>35</v>
      </c>
      <c r="F5">
        <v>4741</v>
      </c>
      <c r="G5" t="s">
        <v>36</v>
      </c>
      <c r="H5" t="s">
        <v>37</v>
      </c>
      <c r="I5" t="s">
        <v>38</v>
      </c>
      <c r="J5" s="4">
        <v>8</v>
      </c>
      <c r="K5" s="3">
        <v>390.28</v>
      </c>
      <c r="L5" s="3">
        <v>607.9</v>
      </c>
      <c r="M5" s="2">
        <v>4863.2</v>
      </c>
      <c r="N5" s="3">
        <v>1740.96</v>
      </c>
      <c r="O5">
        <v>997.95</v>
      </c>
      <c r="P5" t="s">
        <v>21</v>
      </c>
      <c r="Q5" t="s">
        <v>22</v>
      </c>
      <c r="R5" t="s">
        <v>39</v>
      </c>
      <c r="S5" t="s">
        <v>464</v>
      </c>
    </row>
    <row r="6" spans="1:19" x14ac:dyDescent="0.25">
      <c r="A6">
        <v>5</v>
      </c>
      <c r="B6" s="1">
        <v>45528</v>
      </c>
      <c r="C6" s="4">
        <f>YEAR(Table1[[#This Row],[sale_date]])</f>
        <v>2024</v>
      </c>
      <c r="D6" t="str">
        <f t="shared" si="0"/>
        <v>avq</v>
      </c>
      <c r="E6" t="s">
        <v>30</v>
      </c>
      <c r="F6">
        <v>8244</v>
      </c>
      <c r="G6" t="s">
        <v>40</v>
      </c>
      <c r="H6" t="s">
        <v>41</v>
      </c>
      <c r="I6" t="s">
        <v>42</v>
      </c>
      <c r="J6" s="4">
        <v>13</v>
      </c>
      <c r="K6" s="3">
        <v>181.23</v>
      </c>
      <c r="L6" s="3">
        <v>237.45</v>
      </c>
      <c r="M6" s="2">
        <v>3086.85</v>
      </c>
      <c r="N6" s="3">
        <v>730.86</v>
      </c>
      <c r="O6">
        <v>235.45</v>
      </c>
      <c r="P6" t="s">
        <v>21</v>
      </c>
      <c r="Q6" t="s">
        <v>22</v>
      </c>
      <c r="R6" t="s">
        <v>43</v>
      </c>
      <c r="S6" t="s">
        <v>464</v>
      </c>
    </row>
    <row r="7" spans="1:19" x14ac:dyDescent="0.25">
      <c r="A7">
        <v>6</v>
      </c>
      <c r="B7" s="1">
        <v>44484</v>
      </c>
      <c r="C7" s="4">
        <f>YEAR(Table1[[#This Row],[sale_date]])</f>
        <v>2021</v>
      </c>
      <c r="D7" t="str">
        <f t="shared" si="0"/>
        <v>okt</v>
      </c>
      <c r="E7" t="s">
        <v>24</v>
      </c>
      <c r="F7">
        <v>8690</v>
      </c>
      <c r="G7" t="s">
        <v>44</v>
      </c>
      <c r="H7" t="s">
        <v>45</v>
      </c>
      <c r="I7" t="s">
        <v>20</v>
      </c>
      <c r="J7" s="4">
        <v>19</v>
      </c>
      <c r="K7" s="3">
        <v>315.27999999999997</v>
      </c>
      <c r="L7" s="3">
        <v>608.79999999999995</v>
      </c>
      <c r="M7" s="2">
        <v>11567.2</v>
      </c>
      <c r="N7" s="3">
        <v>5576.88</v>
      </c>
      <c r="O7">
        <v>2735.19</v>
      </c>
      <c r="P7" t="s">
        <v>21</v>
      </c>
      <c r="Q7" t="s">
        <v>46</v>
      </c>
      <c r="R7" t="s">
        <v>43</v>
      </c>
      <c r="S7" t="s">
        <v>29</v>
      </c>
    </row>
    <row r="8" spans="1:19" x14ac:dyDescent="0.25">
      <c r="A8">
        <v>7</v>
      </c>
      <c r="B8" s="1">
        <v>43883</v>
      </c>
      <c r="C8" s="4">
        <f>YEAR(Table1[[#This Row],[sale_date]])</f>
        <v>2020</v>
      </c>
      <c r="D8" t="str">
        <f t="shared" si="0"/>
        <v>fev</v>
      </c>
      <c r="E8" t="s">
        <v>47</v>
      </c>
      <c r="F8">
        <v>6666</v>
      </c>
      <c r="G8" t="s">
        <v>48</v>
      </c>
      <c r="H8" t="s">
        <v>49</v>
      </c>
      <c r="I8" t="s">
        <v>50</v>
      </c>
      <c r="J8" s="4">
        <v>17</v>
      </c>
      <c r="K8" s="3">
        <v>410.52</v>
      </c>
      <c r="L8" s="3">
        <v>645.20000000000005</v>
      </c>
      <c r="M8" s="2">
        <v>10968.4</v>
      </c>
      <c r="N8" s="3">
        <v>3989.56</v>
      </c>
      <c r="O8">
        <v>2153.7600000000002</v>
      </c>
      <c r="P8" t="s">
        <v>51</v>
      </c>
      <c r="Q8" t="s">
        <v>22</v>
      </c>
      <c r="R8" t="s">
        <v>52</v>
      </c>
      <c r="S8" t="s">
        <v>464</v>
      </c>
    </row>
    <row r="9" spans="1:19" x14ac:dyDescent="0.25">
      <c r="A9">
        <v>8</v>
      </c>
      <c r="B9" s="1">
        <v>44185</v>
      </c>
      <c r="C9" s="4">
        <f>YEAR(Table1[[#This Row],[sale_date]])</f>
        <v>2020</v>
      </c>
      <c r="D9" t="str">
        <f t="shared" si="0"/>
        <v>dek</v>
      </c>
      <c r="E9" t="s">
        <v>53</v>
      </c>
      <c r="F9">
        <v>4166</v>
      </c>
      <c r="G9" t="s">
        <v>54</v>
      </c>
      <c r="H9" t="s">
        <v>55</v>
      </c>
      <c r="I9" t="s">
        <v>56</v>
      </c>
      <c r="J9" s="4">
        <v>10</v>
      </c>
      <c r="K9" s="3">
        <v>198.16</v>
      </c>
      <c r="L9" s="3">
        <v>256.76</v>
      </c>
      <c r="M9" s="2">
        <v>2567.6</v>
      </c>
      <c r="N9" s="3">
        <v>586</v>
      </c>
      <c r="O9">
        <v>734.23</v>
      </c>
      <c r="P9" t="s">
        <v>57</v>
      </c>
      <c r="Q9" t="s">
        <v>22</v>
      </c>
      <c r="R9" t="s">
        <v>58</v>
      </c>
      <c r="S9" t="s">
        <v>29</v>
      </c>
    </row>
    <row r="10" spans="1:19" x14ac:dyDescent="0.25">
      <c r="A10">
        <v>9</v>
      </c>
      <c r="B10" s="1">
        <v>45144</v>
      </c>
      <c r="C10" s="4">
        <f>YEAR(Table1[[#This Row],[sale_date]])</f>
        <v>2023</v>
      </c>
      <c r="D10" t="str">
        <f t="shared" si="0"/>
        <v>avq</v>
      </c>
      <c r="E10" t="s">
        <v>59</v>
      </c>
      <c r="F10">
        <v>7018</v>
      </c>
      <c r="G10" t="s">
        <v>60</v>
      </c>
      <c r="H10" t="s">
        <v>61</v>
      </c>
      <c r="I10" t="s">
        <v>62</v>
      </c>
      <c r="J10" s="4">
        <v>16</v>
      </c>
      <c r="K10" s="3">
        <v>270.06</v>
      </c>
      <c r="L10" s="3">
        <v>482.08</v>
      </c>
      <c r="M10" s="2">
        <v>7713.28</v>
      </c>
      <c r="N10" s="3">
        <v>3392.32</v>
      </c>
      <c r="O10">
        <v>1787.09</v>
      </c>
      <c r="P10" t="s">
        <v>63</v>
      </c>
      <c r="Q10" t="s">
        <v>22</v>
      </c>
      <c r="R10" t="s">
        <v>43</v>
      </c>
      <c r="S10" t="s">
        <v>29</v>
      </c>
    </row>
    <row r="11" spans="1:19" x14ac:dyDescent="0.25">
      <c r="A11">
        <v>10</v>
      </c>
      <c r="B11" s="1">
        <v>44935</v>
      </c>
      <c r="C11" s="4">
        <f>YEAR(Table1[[#This Row],[sale_date]])</f>
        <v>2023</v>
      </c>
      <c r="D11" t="str">
        <f t="shared" si="0"/>
        <v>yan</v>
      </c>
      <c r="E11" t="s">
        <v>30</v>
      </c>
      <c r="F11">
        <v>6633</v>
      </c>
      <c r="G11" t="s">
        <v>64</v>
      </c>
      <c r="H11" t="s">
        <v>65</v>
      </c>
      <c r="I11" t="s">
        <v>66</v>
      </c>
      <c r="J11" s="4">
        <v>10</v>
      </c>
      <c r="K11" s="3">
        <v>203.93</v>
      </c>
      <c r="L11" s="3">
        <v>394.19</v>
      </c>
      <c r="M11" s="2">
        <v>3941.9</v>
      </c>
      <c r="N11" s="3">
        <v>1902.6</v>
      </c>
      <c r="O11">
        <v>1007.31</v>
      </c>
      <c r="P11" t="s">
        <v>57</v>
      </c>
      <c r="Q11" t="s">
        <v>22</v>
      </c>
      <c r="R11" t="s">
        <v>67</v>
      </c>
      <c r="S11" t="s">
        <v>464</v>
      </c>
    </row>
    <row r="12" spans="1:19" x14ac:dyDescent="0.25">
      <c r="A12">
        <v>11</v>
      </c>
      <c r="B12" s="1">
        <v>44218</v>
      </c>
      <c r="C12" s="4">
        <f>YEAR(Table1[[#This Row],[sale_date]])</f>
        <v>2021</v>
      </c>
      <c r="D12" t="str">
        <f t="shared" si="0"/>
        <v>yan</v>
      </c>
      <c r="E12" t="s">
        <v>68</v>
      </c>
      <c r="F12">
        <v>7416</v>
      </c>
      <c r="G12" t="s">
        <v>69</v>
      </c>
      <c r="H12" t="s">
        <v>70</v>
      </c>
      <c r="I12" t="s">
        <v>50</v>
      </c>
      <c r="J12" s="4">
        <v>4</v>
      </c>
      <c r="K12" s="3">
        <v>259.82</v>
      </c>
      <c r="L12" s="3">
        <v>486.11</v>
      </c>
      <c r="M12" s="2">
        <v>1944.44</v>
      </c>
      <c r="N12" s="3">
        <v>905.16</v>
      </c>
      <c r="O12">
        <v>123.81</v>
      </c>
      <c r="P12" t="s">
        <v>51</v>
      </c>
      <c r="Q12" t="s">
        <v>46</v>
      </c>
      <c r="R12" t="s">
        <v>52</v>
      </c>
      <c r="S12" t="s">
        <v>29</v>
      </c>
    </row>
    <row r="13" spans="1:19" x14ac:dyDescent="0.25">
      <c r="A13">
        <v>12</v>
      </c>
      <c r="B13" s="1">
        <v>45143</v>
      </c>
      <c r="C13" s="4">
        <f>YEAR(Table1[[#This Row],[sale_date]])</f>
        <v>2023</v>
      </c>
      <c r="D13" t="str">
        <f t="shared" si="0"/>
        <v>avq</v>
      </c>
      <c r="E13" t="s">
        <v>30</v>
      </c>
      <c r="F13">
        <v>9243</v>
      </c>
      <c r="G13" t="s">
        <v>71</v>
      </c>
      <c r="H13" t="s">
        <v>72</v>
      </c>
      <c r="I13" t="s">
        <v>27</v>
      </c>
      <c r="J13" s="4">
        <v>4</v>
      </c>
      <c r="K13" s="3">
        <v>48.36</v>
      </c>
      <c r="L13" s="3">
        <v>80.05</v>
      </c>
      <c r="M13" s="2">
        <v>320.2</v>
      </c>
      <c r="N13" s="3">
        <v>126.76</v>
      </c>
      <c r="O13">
        <v>25.54</v>
      </c>
      <c r="P13" t="s">
        <v>51</v>
      </c>
      <c r="Q13" t="s">
        <v>46</v>
      </c>
      <c r="R13" t="s">
        <v>43</v>
      </c>
      <c r="S13" t="s">
        <v>464</v>
      </c>
    </row>
    <row r="14" spans="1:19" x14ac:dyDescent="0.25">
      <c r="A14">
        <v>13</v>
      </c>
      <c r="B14" s="1">
        <v>45444</v>
      </c>
      <c r="C14" s="4">
        <f>YEAR(Table1[[#This Row],[sale_date]])</f>
        <v>2024</v>
      </c>
      <c r="D14" t="str">
        <f t="shared" si="0"/>
        <v>iyn</v>
      </c>
      <c r="E14" t="s">
        <v>73</v>
      </c>
      <c r="F14">
        <v>3110</v>
      </c>
      <c r="G14" t="s">
        <v>74</v>
      </c>
      <c r="H14" t="s">
        <v>75</v>
      </c>
      <c r="I14" t="s">
        <v>20</v>
      </c>
      <c r="J14" s="4">
        <v>14</v>
      </c>
      <c r="K14" s="3">
        <v>214.45</v>
      </c>
      <c r="L14" s="3">
        <v>315</v>
      </c>
      <c r="M14" s="2">
        <v>4410</v>
      </c>
      <c r="N14" s="3">
        <v>1407.7</v>
      </c>
      <c r="O14">
        <v>967.21</v>
      </c>
      <c r="P14" t="s">
        <v>34</v>
      </c>
      <c r="Q14" t="s">
        <v>46</v>
      </c>
      <c r="R14" t="s">
        <v>76</v>
      </c>
      <c r="S14" t="s">
        <v>29</v>
      </c>
    </row>
    <row r="15" spans="1:19" x14ac:dyDescent="0.25">
      <c r="A15">
        <v>14</v>
      </c>
      <c r="B15" s="1">
        <v>44934</v>
      </c>
      <c r="C15" s="4">
        <f>YEAR(Table1[[#This Row],[sale_date]])</f>
        <v>2023</v>
      </c>
      <c r="D15" t="str">
        <f t="shared" si="0"/>
        <v>yan</v>
      </c>
      <c r="E15" t="s">
        <v>77</v>
      </c>
      <c r="F15">
        <v>4192</v>
      </c>
      <c r="G15" t="s">
        <v>78</v>
      </c>
      <c r="H15" t="s">
        <v>79</v>
      </c>
      <c r="I15" t="s">
        <v>20</v>
      </c>
      <c r="J15" s="4">
        <v>13</v>
      </c>
      <c r="K15" s="3">
        <v>179.11</v>
      </c>
      <c r="L15" s="3">
        <v>282.92</v>
      </c>
      <c r="M15" s="2">
        <v>3677.96</v>
      </c>
      <c r="N15" s="3">
        <v>1349.53</v>
      </c>
      <c r="O15">
        <v>626.94000000000005</v>
      </c>
      <c r="P15" t="s">
        <v>51</v>
      </c>
      <c r="Q15" t="s">
        <v>46</v>
      </c>
      <c r="R15" t="s">
        <v>80</v>
      </c>
      <c r="S15" t="s">
        <v>29</v>
      </c>
    </row>
    <row r="16" spans="1:19" x14ac:dyDescent="0.25">
      <c r="A16">
        <v>15</v>
      </c>
      <c r="B16" s="1">
        <v>43869</v>
      </c>
      <c r="C16" s="4">
        <f>YEAR(Table1[[#This Row],[sale_date]])</f>
        <v>2020</v>
      </c>
      <c r="D16" t="str">
        <f t="shared" si="0"/>
        <v>fev</v>
      </c>
      <c r="E16" t="s">
        <v>73</v>
      </c>
      <c r="F16">
        <v>2779</v>
      </c>
      <c r="G16" t="s">
        <v>25</v>
      </c>
      <c r="H16" t="s">
        <v>81</v>
      </c>
      <c r="I16" t="s">
        <v>27</v>
      </c>
      <c r="J16" s="4">
        <v>17</v>
      </c>
      <c r="K16" s="3">
        <v>175.75</v>
      </c>
      <c r="L16" s="3">
        <v>305.79000000000002</v>
      </c>
      <c r="M16" s="2">
        <v>5198.43</v>
      </c>
      <c r="N16" s="3">
        <v>2210.6799999999998</v>
      </c>
      <c r="O16">
        <v>1167.19</v>
      </c>
      <c r="P16" t="s">
        <v>51</v>
      </c>
      <c r="Q16" t="s">
        <v>22</v>
      </c>
      <c r="R16" t="s">
        <v>82</v>
      </c>
      <c r="S16" t="s">
        <v>464</v>
      </c>
    </row>
    <row r="17" spans="1:19" x14ac:dyDescent="0.25">
      <c r="A17">
        <v>16</v>
      </c>
      <c r="B17" s="1">
        <v>45032</v>
      </c>
      <c r="C17" s="4">
        <f>YEAR(Table1[[#This Row],[sale_date]])</f>
        <v>2023</v>
      </c>
      <c r="D17" t="str">
        <f t="shared" si="0"/>
        <v>apr</v>
      </c>
      <c r="E17" t="s">
        <v>83</v>
      </c>
      <c r="F17">
        <v>5476</v>
      </c>
      <c r="G17" t="s">
        <v>84</v>
      </c>
      <c r="H17" t="s">
        <v>85</v>
      </c>
      <c r="I17" t="s">
        <v>20</v>
      </c>
      <c r="J17" s="4">
        <v>18</v>
      </c>
      <c r="K17" s="3">
        <v>464.54</v>
      </c>
      <c r="L17" s="3">
        <v>759.14</v>
      </c>
      <c r="M17" s="2">
        <v>13664.52</v>
      </c>
      <c r="N17" s="3">
        <v>5302.8</v>
      </c>
      <c r="O17">
        <v>1604.66</v>
      </c>
      <c r="P17" t="s">
        <v>57</v>
      </c>
      <c r="Q17" t="s">
        <v>46</v>
      </c>
      <c r="R17" t="s">
        <v>58</v>
      </c>
      <c r="S17" t="s">
        <v>464</v>
      </c>
    </row>
    <row r="18" spans="1:19" x14ac:dyDescent="0.25">
      <c r="A18">
        <v>17</v>
      </c>
      <c r="B18" s="1">
        <v>44893</v>
      </c>
      <c r="C18" s="4">
        <f>YEAR(Table1[[#This Row],[sale_date]])</f>
        <v>2022</v>
      </c>
      <c r="D18" t="str">
        <f t="shared" si="0"/>
        <v>noy</v>
      </c>
      <c r="E18" t="s">
        <v>30</v>
      </c>
      <c r="F18">
        <v>1701</v>
      </c>
      <c r="G18" t="s">
        <v>86</v>
      </c>
      <c r="H18" t="s">
        <v>87</v>
      </c>
      <c r="I18" t="s">
        <v>62</v>
      </c>
      <c r="J18" s="4">
        <v>16</v>
      </c>
      <c r="K18" s="3">
        <v>168.58</v>
      </c>
      <c r="L18" s="3">
        <v>336.16</v>
      </c>
      <c r="M18" s="2">
        <v>5378.56</v>
      </c>
      <c r="N18" s="3">
        <v>2681.28</v>
      </c>
      <c r="O18">
        <v>1596.98</v>
      </c>
      <c r="P18" t="s">
        <v>21</v>
      </c>
      <c r="Q18" t="s">
        <v>22</v>
      </c>
      <c r="R18" t="s">
        <v>88</v>
      </c>
      <c r="S18" t="s">
        <v>29</v>
      </c>
    </row>
    <row r="19" spans="1:19" x14ac:dyDescent="0.25">
      <c r="A19">
        <v>18</v>
      </c>
      <c r="B19" s="1">
        <v>44294</v>
      </c>
      <c r="C19" s="4">
        <f>YEAR(Table1[[#This Row],[sale_date]])</f>
        <v>2021</v>
      </c>
      <c r="D19" t="str">
        <f t="shared" si="0"/>
        <v>apr</v>
      </c>
      <c r="E19" t="s">
        <v>30</v>
      </c>
      <c r="F19">
        <v>8896</v>
      </c>
      <c r="G19" t="s">
        <v>36</v>
      </c>
      <c r="H19" t="s">
        <v>89</v>
      </c>
      <c r="I19" t="s">
        <v>38</v>
      </c>
      <c r="J19" s="4">
        <v>11</v>
      </c>
      <c r="K19" s="3">
        <v>493.53</v>
      </c>
      <c r="L19" s="3">
        <v>891.83</v>
      </c>
      <c r="M19" s="2">
        <v>9810.1299999999992</v>
      </c>
      <c r="N19" s="3">
        <v>4381.3</v>
      </c>
      <c r="O19">
        <v>2631.57</v>
      </c>
      <c r="P19" t="s">
        <v>34</v>
      </c>
      <c r="Q19" t="s">
        <v>46</v>
      </c>
      <c r="R19" t="s">
        <v>90</v>
      </c>
      <c r="S19" t="s">
        <v>464</v>
      </c>
    </row>
    <row r="20" spans="1:19" x14ac:dyDescent="0.25">
      <c r="A20">
        <v>19</v>
      </c>
      <c r="B20" s="1">
        <v>44801</v>
      </c>
      <c r="C20" s="4">
        <f>YEAR(Table1[[#This Row],[sale_date]])</f>
        <v>2022</v>
      </c>
      <c r="D20" t="str">
        <f t="shared" si="0"/>
        <v>avq</v>
      </c>
      <c r="E20" t="s">
        <v>91</v>
      </c>
      <c r="F20">
        <v>2739</v>
      </c>
      <c r="G20" t="s">
        <v>92</v>
      </c>
      <c r="H20" t="s">
        <v>93</v>
      </c>
      <c r="I20" t="s">
        <v>20</v>
      </c>
      <c r="J20" s="4">
        <v>5</v>
      </c>
      <c r="K20" s="3">
        <v>187.39</v>
      </c>
      <c r="L20" s="3">
        <v>307.7</v>
      </c>
      <c r="M20" s="2">
        <v>1538.5</v>
      </c>
      <c r="N20" s="3">
        <v>601.54999999999995</v>
      </c>
      <c r="O20">
        <v>371.96</v>
      </c>
      <c r="P20" t="s">
        <v>57</v>
      </c>
      <c r="Q20" t="s">
        <v>46</v>
      </c>
      <c r="R20" t="s">
        <v>39</v>
      </c>
      <c r="S20" t="s">
        <v>464</v>
      </c>
    </row>
    <row r="21" spans="1:19" x14ac:dyDescent="0.25">
      <c r="A21">
        <v>20</v>
      </c>
      <c r="B21" s="1">
        <v>44467</v>
      </c>
      <c r="C21" s="4">
        <f>YEAR(Table1[[#This Row],[sale_date]])</f>
        <v>2021</v>
      </c>
      <c r="D21" t="str">
        <f t="shared" si="0"/>
        <v>sen</v>
      </c>
      <c r="E21" t="s">
        <v>94</v>
      </c>
      <c r="F21">
        <v>7311</v>
      </c>
      <c r="G21" t="s">
        <v>95</v>
      </c>
      <c r="H21" t="s">
        <v>96</v>
      </c>
      <c r="I21" t="s">
        <v>20</v>
      </c>
      <c r="J21" s="4">
        <v>8</v>
      </c>
      <c r="K21" s="3">
        <v>471.88</v>
      </c>
      <c r="L21" s="3">
        <v>838.05</v>
      </c>
      <c r="M21" s="2">
        <v>6704.4</v>
      </c>
      <c r="N21" s="3">
        <v>2929.36</v>
      </c>
      <c r="O21">
        <v>438.5</v>
      </c>
      <c r="P21" t="s">
        <v>34</v>
      </c>
      <c r="Q21" t="s">
        <v>22</v>
      </c>
      <c r="R21" t="s">
        <v>97</v>
      </c>
      <c r="S21" t="s">
        <v>29</v>
      </c>
    </row>
    <row r="22" spans="1:19" x14ac:dyDescent="0.25">
      <c r="A22">
        <v>21</v>
      </c>
      <c r="B22" s="1">
        <v>44579</v>
      </c>
      <c r="C22" s="4">
        <f>YEAR(Table1[[#This Row],[sale_date]])</f>
        <v>2022</v>
      </c>
      <c r="D22" t="str">
        <f t="shared" si="0"/>
        <v>yan</v>
      </c>
      <c r="E22" t="s">
        <v>98</v>
      </c>
      <c r="F22">
        <v>3763</v>
      </c>
      <c r="G22" t="s">
        <v>99</v>
      </c>
      <c r="H22" t="s">
        <v>100</v>
      </c>
      <c r="I22" t="s">
        <v>42</v>
      </c>
      <c r="J22" s="4">
        <v>3</v>
      </c>
      <c r="K22" s="3">
        <v>53.2</v>
      </c>
      <c r="L22" s="3">
        <v>97.81</v>
      </c>
      <c r="M22" s="2">
        <v>293.43</v>
      </c>
      <c r="N22" s="3">
        <v>133.83000000000001</v>
      </c>
      <c r="O22">
        <v>56.97</v>
      </c>
      <c r="P22" t="s">
        <v>21</v>
      </c>
      <c r="Q22" t="s">
        <v>46</v>
      </c>
      <c r="R22" t="s">
        <v>101</v>
      </c>
      <c r="S22" t="s">
        <v>464</v>
      </c>
    </row>
    <row r="23" spans="1:19" x14ac:dyDescent="0.25">
      <c r="A23">
        <v>22</v>
      </c>
      <c r="B23" s="1">
        <v>44191</v>
      </c>
      <c r="C23" s="4">
        <f>YEAR(Table1[[#This Row],[sale_date]])</f>
        <v>2020</v>
      </c>
      <c r="D23" t="str">
        <f t="shared" si="0"/>
        <v>dek</v>
      </c>
      <c r="E23" t="s">
        <v>102</v>
      </c>
      <c r="F23">
        <v>4326</v>
      </c>
      <c r="G23" t="s">
        <v>103</v>
      </c>
      <c r="H23" t="s">
        <v>104</v>
      </c>
      <c r="I23" t="s">
        <v>105</v>
      </c>
      <c r="J23" s="4">
        <v>2</v>
      </c>
      <c r="K23" s="3">
        <v>462.56</v>
      </c>
      <c r="L23" s="3">
        <v>608.09</v>
      </c>
      <c r="M23" s="2">
        <v>1216.18</v>
      </c>
      <c r="N23" s="3">
        <v>291.06</v>
      </c>
      <c r="O23">
        <v>74.260000000000005</v>
      </c>
      <c r="P23" t="s">
        <v>34</v>
      </c>
      <c r="Q23" t="s">
        <v>46</v>
      </c>
      <c r="R23" t="s">
        <v>106</v>
      </c>
      <c r="S23" t="s">
        <v>464</v>
      </c>
    </row>
    <row r="24" spans="1:19" x14ac:dyDescent="0.25">
      <c r="A24">
        <v>23</v>
      </c>
      <c r="B24" s="1">
        <v>44481</v>
      </c>
      <c r="C24" s="4">
        <f>YEAR(Table1[[#This Row],[sale_date]])</f>
        <v>2021</v>
      </c>
      <c r="D24" t="str">
        <f t="shared" si="0"/>
        <v>okt</v>
      </c>
      <c r="E24" t="s">
        <v>68</v>
      </c>
      <c r="F24">
        <v>2644</v>
      </c>
      <c r="G24" t="s">
        <v>107</v>
      </c>
      <c r="H24" t="s">
        <v>108</v>
      </c>
      <c r="I24" t="s">
        <v>33</v>
      </c>
      <c r="J24" s="4">
        <v>2</v>
      </c>
      <c r="K24" s="3">
        <v>283.93</v>
      </c>
      <c r="L24" s="3">
        <v>475.16</v>
      </c>
      <c r="M24" s="2">
        <v>950.32</v>
      </c>
      <c r="N24" s="3">
        <v>382.46</v>
      </c>
      <c r="O24">
        <v>37.01</v>
      </c>
      <c r="P24" t="s">
        <v>21</v>
      </c>
      <c r="Q24" t="s">
        <v>46</v>
      </c>
      <c r="R24" t="s">
        <v>97</v>
      </c>
      <c r="S24" t="s">
        <v>29</v>
      </c>
    </row>
    <row r="25" spans="1:19" x14ac:dyDescent="0.25">
      <c r="A25">
        <v>24</v>
      </c>
      <c r="B25" s="1">
        <v>44114</v>
      </c>
      <c r="C25" s="4">
        <f>YEAR(Table1[[#This Row],[sale_date]])</f>
        <v>2020</v>
      </c>
      <c r="D25" t="str">
        <f t="shared" si="0"/>
        <v>okt</v>
      </c>
      <c r="E25" t="s">
        <v>30</v>
      </c>
      <c r="F25">
        <v>1860</v>
      </c>
      <c r="G25" t="s">
        <v>109</v>
      </c>
      <c r="H25" t="s">
        <v>110</v>
      </c>
      <c r="I25" t="s">
        <v>111</v>
      </c>
      <c r="J25" s="4">
        <v>6</v>
      </c>
      <c r="K25" s="3">
        <v>64.760000000000005</v>
      </c>
      <c r="L25" s="3">
        <v>99.39</v>
      </c>
      <c r="M25" s="2">
        <v>596.34</v>
      </c>
      <c r="N25" s="3">
        <v>207.78</v>
      </c>
      <c r="O25">
        <v>144.91</v>
      </c>
      <c r="P25" t="s">
        <v>51</v>
      </c>
      <c r="Q25" t="s">
        <v>46</v>
      </c>
      <c r="R25" t="s">
        <v>97</v>
      </c>
      <c r="S25" t="s">
        <v>29</v>
      </c>
    </row>
    <row r="26" spans="1:19" x14ac:dyDescent="0.25">
      <c r="A26">
        <v>25</v>
      </c>
      <c r="B26" s="1">
        <v>45494</v>
      </c>
      <c r="C26" s="4">
        <f>YEAR(Table1[[#This Row],[sale_date]])</f>
        <v>2024</v>
      </c>
      <c r="D26" t="str">
        <f t="shared" si="0"/>
        <v>iyl</v>
      </c>
      <c r="E26" t="s">
        <v>112</v>
      </c>
      <c r="F26">
        <v>6794</v>
      </c>
      <c r="G26" t="s">
        <v>113</v>
      </c>
      <c r="H26" t="s">
        <v>114</v>
      </c>
      <c r="I26" t="s">
        <v>56</v>
      </c>
      <c r="J26" s="4">
        <v>2</v>
      </c>
      <c r="K26" s="3">
        <v>243.71</v>
      </c>
      <c r="L26" s="3">
        <v>408.25</v>
      </c>
      <c r="M26" s="2">
        <v>816.5</v>
      </c>
      <c r="N26" s="3">
        <v>329.08</v>
      </c>
      <c r="O26">
        <v>111.67</v>
      </c>
      <c r="P26" t="s">
        <v>34</v>
      </c>
      <c r="Q26" t="s">
        <v>46</v>
      </c>
      <c r="R26" t="s">
        <v>67</v>
      </c>
      <c r="S26" t="s">
        <v>29</v>
      </c>
    </row>
    <row r="27" spans="1:19" x14ac:dyDescent="0.25">
      <c r="A27">
        <v>26</v>
      </c>
      <c r="B27" s="1">
        <v>45462</v>
      </c>
      <c r="C27" s="4">
        <f>YEAR(Table1[[#This Row],[sale_date]])</f>
        <v>2024</v>
      </c>
      <c r="D27" t="str">
        <f t="shared" si="0"/>
        <v>iyn</v>
      </c>
      <c r="E27" t="s">
        <v>30</v>
      </c>
      <c r="F27">
        <v>4365</v>
      </c>
      <c r="G27" t="s">
        <v>54</v>
      </c>
      <c r="H27" t="s">
        <v>115</v>
      </c>
      <c r="I27" t="s">
        <v>56</v>
      </c>
      <c r="J27" s="4">
        <v>3</v>
      </c>
      <c r="K27" s="3">
        <v>45.88</v>
      </c>
      <c r="L27" s="3">
        <v>62.56</v>
      </c>
      <c r="M27" s="2">
        <v>187.68</v>
      </c>
      <c r="N27" s="3">
        <v>50.04</v>
      </c>
      <c r="O27">
        <v>13.59</v>
      </c>
      <c r="P27" t="s">
        <v>34</v>
      </c>
      <c r="Q27" t="s">
        <v>46</v>
      </c>
      <c r="R27" t="s">
        <v>28</v>
      </c>
      <c r="S27" t="s">
        <v>464</v>
      </c>
    </row>
    <row r="28" spans="1:19" x14ac:dyDescent="0.25">
      <c r="A28">
        <v>27</v>
      </c>
      <c r="B28" s="1">
        <v>44508</v>
      </c>
      <c r="C28" s="4">
        <f>YEAR(Table1[[#This Row],[sale_date]])</f>
        <v>2021</v>
      </c>
      <c r="D28" t="str">
        <f t="shared" si="0"/>
        <v>noy</v>
      </c>
      <c r="E28" t="s">
        <v>116</v>
      </c>
      <c r="F28">
        <v>2766</v>
      </c>
      <c r="G28" t="s">
        <v>117</v>
      </c>
      <c r="H28" t="s">
        <v>118</v>
      </c>
      <c r="I28" t="s">
        <v>33</v>
      </c>
      <c r="J28" s="4">
        <v>9</v>
      </c>
      <c r="K28" s="3">
        <v>139.55000000000001</v>
      </c>
      <c r="L28" s="3">
        <v>270.27</v>
      </c>
      <c r="M28" s="2">
        <v>2432.4299999999998</v>
      </c>
      <c r="N28" s="3">
        <v>1176.48</v>
      </c>
      <c r="O28">
        <v>273.11</v>
      </c>
      <c r="P28" t="s">
        <v>63</v>
      </c>
      <c r="Q28" t="s">
        <v>22</v>
      </c>
      <c r="R28" t="s">
        <v>119</v>
      </c>
      <c r="S28" t="s">
        <v>464</v>
      </c>
    </row>
    <row r="29" spans="1:19" x14ac:dyDescent="0.25">
      <c r="A29">
        <v>28</v>
      </c>
      <c r="B29" s="1">
        <v>44450</v>
      </c>
      <c r="C29" s="4">
        <f>YEAR(Table1[[#This Row],[sale_date]])</f>
        <v>2021</v>
      </c>
      <c r="D29" t="str">
        <f t="shared" si="0"/>
        <v>sen</v>
      </c>
      <c r="E29" t="s">
        <v>94</v>
      </c>
      <c r="F29">
        <v>5623</v>
      </c>
      <c r="G29" t="s">
        <v>120</v>
      </c>
      <c r="H29" t="s">
        <v>121</v>
      </c>
      <c r="I29" t="s">
        <v>50</v>
      </c>
      <c r="J29" s="4">
        <v>13</v>
      </c>
      <c r="K29" s="3">
        <v>261.82</v>
      </c>
      <c r="L29" s="3">
        <v>374.87</v>
      </c>
      <c r="M29" s="2">
        <v>4873.3100000000004</v>
      </c>
      <c r="N29" s="3">
        <v>1469.65</v>
      </c>
      <c r="O29">
        <v>499.23</v>
      </c>
      <c r="P29" t="s">
        <v>57</v>
      </c>
      <c r="Q29" t="s">
        <v>46</v>
      </c>
      <c r="R29" t="s">
        <v>28</v>
      </c>
      <c r="S29" t="s">
        <v>29</v>
      </c>
    </row>
    <row r="30" spans="1:19" x14ac:dyDescent="0.25">
      <c r="A30">
        <v>29</v>
      </c>
      <c r="B30" s="1">
        <v>43922</v>
      </c>
      <c r="C30" s="4">
        <f>YEAR(Table1[[#This Row],[sale_date]])</f>
        <v>2020</v>
      </c>
      <c r="D30" t="str">
        <f t="shared" si="0"/>
        <v>apr</v>
      </c>
      <c r="E30" t="s">
        <v>122</v>
      </c>
      <c r="F30">
        <v>1002</v>
      </c>
      <c r="G30" t="s">
        <v>123</v>
      </c>
      <c r="H30" t="s">
        <v>124</v>
      </c>
      <c r="I30" t="s">
        <v>27</v>
      </c>
      <c r="J30" s="4">
        <v>18</v>
      </c>
      <c r="K30" s="3">
        <v>373.89</v>
      </c>
      <c r="L30" s="3">
        <v>730.04</v>
      </c>
      <c r="M30" s="2">
        <v>13140.72</v>
      </c>
      <c r="N30" s="3">
        <v>6410.7</v>
      </c>
      <c r="O30">
        <v>3629.92</v>
      </c>
      <c r="P30" t="s">
        <v>51</v>
      </c>
      <c r="Q30" t="s">
        <v>46</v>
      </c>
      <c r="R30" t="s">
        <v>39</v>
      </c>
      <c r="S30" t="s">
        <v>29</v>
      </c>
    </row>
    <row r="31" spans="1:19" x14ac:dyDescent="0.25">
      <c r="A31">
        <v>30</v>
      </c>
      <c r="B31" s="1">
        <v>43961</v>
      </c>
      <c r="C31" s="4">
        <f>YEAR(Table1[[#This Row],[sale_date]])</f>
        <v>2020</v>
      </c>
      <c r="D31" t="str">
        <f t="shared" si="0"/>
        <v>may</v>
      </c>
      <c r="E31" t="s">
        <v>125</v>
      </c>
      <c r="F31">
        <v>7946</v>
      </c>
      <c r="G31" t="s">
        <v>126</v>
      </c>
      <c r="H31" t="s">
        <v>127</v>
      </c>
      <c r="I31" t="s">
        <v>42</v>
      </c>
      <c r="J31" s="4">
        <v>16</v>
      </c>
      <c r="K31" s="3">
        <v>148.91</v>
      </c>
      <c r="L31" s="3">
        <v>258.47000000000003</v>
      </c>
      <c r="M31" s="2">
        <v>4135.5200000000004</v>
      </c>
      <c r="N31" s="3">
        <v>1752.96</v>
      </c>
      <c r="O31">
        <v>11.57</v>
      </c>
      <c r="P31" t="s">
        <v>63</v>
      </c>
      <c r="Q31" t="s">
        <v>22</v>
      </c>
      <c r="R31" t="s">
        <v>80</v>
      </c>
      <c r="S31" t="s">
        <v>29</v>
      </c>
    </row>
    <row r="32" spans="1:19" x14ac:dyDescent="0.25">
      <c r="A32">
        <v>31</v>
      </c>
      <c r="B32" s="1">
        <v>45236</v>
      </c>
      <c r="C32" s="4">
        <f>YEAR(Table1[[#This Row],[sale_date]])</f>
        <v>2023</v>
      </c>
      <c r="D32" t="str">
        <f t="shared" si="0"/>
        <v>noy</v>
      </c>
      <c r="E32" t="s">
        <v>116</v>
      </c>
      <c r="F32">
        <v>9120</v>
      </c>
      <c r="G32" t="s">
        <v>40</v>
      </c>
      <c r="H32" t="s">
        <v>128</v>
      </c>
      <c r="I32" t="s">
        <v>42</v>
      </c>
      <c r="J32" s="4">
        <v>2</v>
      </c>
      <c r="K32" s="3">
        <v>167.03</v>
      </c>
      <c r="L32" s="3">
        <v>261.08</v>
      </c>
      <c r="M32" s="2">
        <v>522.16</v>
      </c>
      <c r="N32" s="3">
        <v>188.1</v>
      </c>
      <c r="O32">
        <v>4.29</v>
      </c>
      <c r="P32" t="s">
        <v>51</v>
      </c>
      <c r="Q32" t="s">
        <v>22</v>
      </c>
      <c r="R32" t="s">
        <v>88</v>
      </c>
      <c r="S32" t="s">
        <v>464</v>
      </c>
    </row>
    <row r="33" spans="1:19" x14ac:dyDescent="0.25">
      <c r="A33">
        <v>32</v>
      </c>
      <c r="B33" s="1">
        <v>45593</v>
      </c>
      <c r="C33" s="4">
        <f>YEAR(Table1[[#This Row],[sale_date]])</f>
        <v>2024</v>
      </c>
      <c r="D33" t="str">
        <f t="shared" si="0"/>
        <v>okt</v>
      </c>
      <c r="E33" t="s">
        <v>116</v>
      </c>
      <c r="F33">
        <v>4010</v>
      </c>
      <c r="G33" t="s">
        <v>129</v>
      </c>
      <c r="H33" t="s">
        <v>130</v>
      </c>
      <c r="I33" t="s">
        <v>131</v>
      </c>
      <c r="J33" s="4">
        <v>19</v>
      </c>
      <c r="K33" s="3">
        <v>158.63</v>
      </c>
      <c r="L33" s="3">
        <v>232.51</v>
      </c>
      <c r="M33" s="2">
        <v>4417.6899999999996</v>
      </c>
      <c r="N33" s="3">
        <v>1403.72</v>
      </c>
      <c r="O33">
        <v>429.48</v>
      </c>
      <c r="P33" t="s">
        <v>57</v>
      </c>
      <c r="Q33" t="s">
        <v>22</v>
      </c>
      <c r="R33" t="s">
        <v>101</v>
      </c>
      <c r="S33" t="s">
        <v>464</v>
      </c>
    </row>
    <row r="34" spans="1:19" x14ac:dyDescent="0.25">
      <c r="A34">
        <v>33</v>
      </c>
      <c r="B34" s="1">
        <v>44941</v>
      </c>
      <c r="C34" s="4">
        <f>YEAR(Table1[[#This Row],[sale_date]])</f>
        <v>2023</v>
      </c>
      <c r="D34" t="str">
        <f t="shared" si="0"/>
        <v>yan</v>
      </c>
      <c r="E34" t="s">
        <v>59</v>
      </c>
      <c r="F34">
        <v>3467</v>
      </c>
      <c r="G34" t="s">
        <v>132</v>
      </c>
      <c r="H34" t="s">
        <v>133</v>
      </c>
      <c r="I34" t="s">
        <v>111</v>
      </c>
      <c r="J34" s="4">
        <v>16</v>
      </c>
      <c r="K34" s="3">
        <v>68.680000000000007</v>
      </c>
      <c r="L34" s="3">
        <v>103.03</v>
      </c>
      <c r="M34" s="2">
        <v>1648.48</v>
      </c>
      <c r="N34" s="3">
        <v>549.6</v>
      </c>
      <c r="O34">
        <v>109.16</v>
      </c>
      <c r="P34" t="s">
        <v>57</v>
      </c>
      <c r="Q34" t="s">
        <v>46</v>
      </c>
      <c r="R34" t="s">
        <v>39</v>
      </c>
      <c r="S34" t="s">
        <v>29</v>
      </c>
    </row>
    <row r="35" spans="1:19" x14ac:dyDescent="0.25">
      <c r="A35">
        <v>34</v>
      </c>
      <c r="B35" s="1">
        <v>44031</v>
      </c>
      <c r="C35" s="4">
        <f>YEAR(Table1[[#This Row],[sale_date]])</f>
        <v>2020</v>
      </c>
      <c r="D35" t="str">
        <f t="shared" si="0"/>
        <v>iyl</v>
      </c>
      <c r="E35" t="s">
        <v>30</v>
      </c>
      <c r="F35">
        <v>2777</v>
      </c>
      <c r="G35" t="s">
        <v>134</v>
      </c>
      <c r="H35" t="s">
        <v>135</v>
      </c>
      <c r="I35" t="s">
        <v>136</v>
      </c>
      <c r="J35" s="4">
        <v>19</v>
      </c>
      <c r="K35" s="3">
        <v>30.24</v>
      </c>
      <c r="L35" s="3">
        <v>46.08</v>
      </c>
      <c r="M35" s="2">
        <v>875.52</v>
      </c>
      <c r="N35" s="3">
        <v>300.95999999999998</v>
      </c>
      <c r="O35">
        <v>199.39</v>
      </c>
      <c r="P35" t="s">
        <v>34</v>
      </c>
      <c r="Q35" t="s">
        <v>46</v>
      </c>
      <c r="R35" t="s">
        <v>67</v>
      </c>
      <c r="S35" t="s">
        <v>464</v>
      </c>
    </row>
    <row r="36" spans="1:19" x14ac:dyDescent="0.25">
      <c r="A36">
        <v>35</v>
      </c>
      <c r="B36" s="1">
        <v>44091</v>
      </c>
      <c r="C36" s="4">
        <f>YEAR(Table1[[#This Row],[sale_date]])</f>
        <v>2020</v>
      </c>
      <c r="D36" t="str">
        <f t="shared" si="0"/>
        <v>sen</v>
      </c>
      <c r="E36" t="s">
        <v>137</v>
      </c>
      <c r="F36">
        <v>9480</v>
      </c>
      <c r="G36" t="s">
        <v>138</v>
      </c>
      <c r="H36" t="s">
        <v>139</v>
      </c>
      <c r="I36" t="s">
        <v>140</v>
      </c>
      <c r="J36" s="4">
        <v>3</v>
      </c>
      <c r="K36" s="3">
        <v>435.34</v>
      </c>
      <c r="L36" s="3">
        <v>730.95</v>
      </c>
      <c r="M36" s="2">
        <v>2192.85</v>
      </c>
      <c r="N36" s="3">
        <v>886.83</v>
      </c>
      <c r="O36">
        <v>533.89</v>
      </c>
      <c r="P36" t="s">
        <v>63</v>
      </c>
      <c r="Q36" t="s">
        <v>46</v>
      </c>
      <c r="R36" t="s">
        <v>90</v>
      </c>
      <c r="S36" t="s">
        <v>29</v>
      </c>
    </row>
    <row r="37" spans="1:19" x14ac:dyDescent="0.25">
      <c r="A37">
        <v>36</v>
      </c>
      <c r="B37" s="1">
        <v>44603</v>
      </c>
      <c r="C37" s="4">
        <f>YEAR(Table1[[#This Row],[sale_date]])</f>
        <v>2022</v>
      </c>
      <c r="D37" t="str">
        <f t="shared" si="0"/>
        <v>fev</v>
      </c>
      <c r="E37" t="s">
        <v>137</v>
      </c>
      <c r="F37">
        <v>5782</v>
      </c>
      <c r="G37" t="s">
        <v>141</v>
      </c>
      <c r="H37" t="s">
        <v>142</v>
      </c>
      <c r="I37" t="s">
        <v>143</v>
      </c>
      <c r="J37" s="4">
        <v>3</v>
      </c>
      <c r="K37" s="3">
        <v>223.39</v>
      </c>
      <c r="L37" s="3">
        <v>352.25</v>
      </c>
      <c r="M37" s="2">
        <v>1056.75</v>
      </c>
      <c r="N37" s="3">
        <v>386.58</v>
      </c>
      <c r="O37">
        <v>27.84</v>
      </c>
      <c r="P37" t="s">
        <v>51</v>
      </c>
      <c r="Q37" t="s">
        <v>46</v>
      </c>
      <c r="R37" t="s">
        <v>80</v>
      </c>
      <c r="S37" t="s">
        <v>29</v>
      </c>
    </row>
    <row r="38" spans="1:19" x14ac:dyDescent="0.25">
      <c r="A38">
        <v>37</v>
      </c>
      <c r="B38" s="1">
        <v>44214</v>
      </c>
      <c r="C38" s="4">
        <f>YEAR(Table1[[#This Row],[sale_date]])</f>
        <v>2021</v>
      </c>
      <c r="D38" t="str">
        <f t="shared" si="0"/>
        <v>yan</v>
      </c>
      <c r="E38" t="s">
        <v>17</v>
      </c>
      <c r="F38">
        <v>4798</v>
      </c>
      <c r="G38" t="s">
        <v>144</v>
      </c>
      <c r="H38" t="s">
        <v>145</v>
      </c>
      <c r="I38" t="s">
        <v>146</v>
      </c>
      <c r="J38" s="4">
        <v>6</v>
      </c>
      <c r="K38" s="3">
        <v>319.70999999999998</v>
      </c>
      <c r="L38" s="3">
        <v>439.44</v>
      </c>
      <c r="M38" s="2">
        <v>2636.64</v>
      </c>
      <c r="N38" s="3">
        <v>718.38</v>
      </c>
      <c r="O38">
        <v>63.36</v>
      </c>
      <c r="P38" t="s">
        <v>63</v>
      </c>
      <c r="Q38" t="s">
        <v>22</v>
      </c>
      <c r="R38" t="s">
        <v>23</v>
      </c>
      <c r="S38" t="s">
        <v>464</v>
      </c>
    </row>
    <row r="39" spans="1:19" x14ac:dyDescent="0.25">
      <c r="A39">
        <v>38</v>
      </c>
      <c r="B39" s="1">
        <v>44624</v>
      </c>
      <c r="C39" s="4">
        <f>YEAR(Table1[[#This Row],[sale_date]])</f>
        <v>2022</v>
      </c>
      <c r="D39" t="str">
        <f t="shared" si="0"/>
        <v>mar</v>
      </c>
      <c r="E39" t="s">
        <v>68</v>
      </c>
      <c r="F39">
        <v>8193</v>
      </c>
      <c r="G39" t="s">
        <v>147</v>
      </c>
      <c r="H39" t="s">
        <v>148</v>
      </c>
      <c r="I39" t="s">
        <v>38</v>
      </c>
      <c r="J39" s="4">
        <v>11</v>
      </c>
      <c r="K39" s="3">
        <v>220.11</v>
      </c>
      <c r="L39" s="3">
        <v>367.52</v>
      </c>
      <c r="M39" s="2">
        <v>4042.72</v>
      </c>
      <c r="N39" s="3">
        <v>1621.51</v>
      </c>
      <c r="O39">
        <v>1086.31</v>
      </c>
      <c r="P39" t="s">
        <v>57</v>
      </c>
      <c r="Q39" t="s">
        <v>46</v>
      </c>
      <c r="R39" t="s">
        <v>39</v>
      </c>
      <c r="S39" t="s">
        <v>29</v>
      </c>
    </row>
    <row r="40" spans="1:19" x14ac:dyDescent="0.25">
      <c r="A40">
        <v>39</v>
      </c>
      <c r="B40" s="1">
        <v>44983</v>
      </c>
      <c r="C40" s="4">
        <f>YEAR(Table1[[#This Row],[sale_date]])</f>
        <v>2023</v>
      </c>
      <c r="D40" t="str">
        <f t="shared" si="0"/>
        <v>fev</v>
      </c>
      <c r="E40" t="s">
        <v>149</v>
      </c>
      <c r="F40">
        <v>9740</v>
      </c>
      <c r="G40" t="s">
        <v>150</v>
      </c>
      <c r="H40" t="s">
        <v>151</v>
      </c>
      <c r="I40" t="s">
        <v>50</v>
      </c>
      <c r="J40" s="4">
        <v>7</v>
      </c>
      <c r="K40" s="3">
        <v>280.22000000000003</v>
      </c>
      <c r="L40" s="3">
        <v>437.77</v>
      </c>
      <c r="M40" s="2">
        <v>3064.39</v>
      </c>
      <c r="N40" s="3">
        <v>1102.8499999999999</v>
      </c>
      <c r="O40">
        <v>175.35</v>
      </c>
      <c r="P40" t="s">
        <v>57</v>
      </c>
      <c r="Q40" t="s">
        <v>46</v>
      </c>
      <c r="R40" t="s">
        <v>80</v>
      </c>
      <c r="S40" t="s">
        <v>464</v>
      </c>
    </row>
    <row r="41" spans="1:19" x14ac:dyDescent="0.25">
      <c r="A41">
        <v>40</v>
      </c>
      <c r="B41" s="1">
        <v>44543</v>
      </c>
      <c r="C41" s="4">
        <f>YEAR(Table1[[#This Row],[sale_date]])</f>
        <v>2021</v>
      </c>
      <c r="D41" t="str">
        <f t="shared" si="0"/>
        <v>dek</v>
      </c>
      <c r="E41" t="s">
        <v>116</v>
      </c>
      <c r="F41">
        <v>9531</v>
      </c>
      <c r="G41" t="s">
        <v>152</v>
      </c>
      <c r="H41" t="s">
        <v>153</v>
      </c>
      <c r="I41" t="s">
        <v>38</v>
      </c>
      <c r="J41" s="4">
        <v>9</v>
      </c>
      <c r="K41" s="3">
        <v>221.71</v>
      </c>
      <c r="L41" s="3">
        <v>273.70999999999998</v>
      </c>
      <c r="M41" s="2">
        <v>2463.39</v>
      </c>
      <c r="N41" s="3">
        <v>468</v>
      </c>
      <c r="O41">
        <v>520.36</v>
      </c>
      <c r="P41" t="s">
        <v>21</v>
      </c>
      <c r="Q41" t="s">
        <v>22</v>
      </c>
      <c r="R41" t="s">
        <v>97</v>
      </c>
      <c r="S41" t="s">
        <v>29</v>
      </c>
    </row>
    <row r="42" spans="1:19" x14ac:dyDescent="0.25">
      <c r="A42">
        <v>41</v>
      </c>
      <c r="B42" s="1">
        <v>44786</v>
      </c>
      <c r="C42" s="4">
        <f>YEAR(Table1[[#This Row],[sale_date]])</f>
        <v>2022</v>
      </c>
      <c r="D42" t="str">
        <f t="shared" si="0"/>
        <v>avq</v>
      </c>
      <c r="E42" t="s">
        <v>98</v>
      </c>
      <c r="F42">
        <v>2870</v>
      </c>
      <c r="G42" t="s">
        <v>60</v>
      </c>
      <c r="H42" t="s">
        <v>154</v>
      </c>
      <c r="I42" t="s">
        <v>62</v>
      </c>
      <c r="J42" s="4">
        <v>18</v>
      </c>
      <c r="K42" s="3">
        <v>355.28</v>
      </c>
      <c r="L42" s="3">
        <v>477.88</v>
      </c>
      <c r="M42" s="2">
        <v>8601.84</v>
      </c>
      <c r="N42" s="3">
        <v>2206.8000000000002</v>
      </c>
      <c r="O42">
        <v>809.78</v>
      </c>
      <c r="P42" t="s">
        <v>21</v>
      </c>
      <c r="Q42" t="s">
        <v>46</v>
      </c>
      <c r="R42" t="s">
        <v>23</v>
      </c>
      <c r="S42" t="s">
        <v>29</v>
      </c>
    </row>
    <row r="43" spans="1:19" x14ac:dyDescent="0.25">
      <c r="A43">
        <v>42</v>
      </c>
      <c r="B43" s="1">
        <v>44745</v>
      </c>
      <c r="C43" s="4">
        <f>YEAR(Table1[[#This Row],[sale_date]])</f>
        <v>2022</v>
      </c>
      <c r="D43" t="str">
        <f t="shared" si="0"/>
        <v>iyl</v>
      </c>
      <c r="E43" t="s">
        <v>24</v>
      </c>
      <c r="F43">
        <v>6734</v>
      </c>
      <c r="G43" t="s">
        <v>155</v>
      </c>
      <c r="H43" t="s">
        <v>156</v>
      </c>
      <c r="I43" t="s">
        <v>42</v>
      </c>
      <c r="J43" s="4">
        <v>13</v>
      </c>
      <c r="K43" s="3">
        <v>118.44</v>
      </c>
      <c r="L43" s="3">
        <v>189.82</v>
      </c>
      <c r="M43" s="2">
        <v>2467.66</v>
      </c>
      <c r="N43" s="3">
        <v>927.94</v>
      </c>
      <c r="O43">
        <v>353.18</v>
      </c>
      <c r="P43" t="s">
        <v>21</v>
      </c>
      <c r="Q43" t="s">
        <v>46</v>
      </c>
      <c r="R43" t="s">
        <v>80</v>
      </c>
      <c r="S43" t="s">
        <v>29</v>
      </c>
    </row>
    <row r="44" spans="1:19" x14ac:dyDescent="0.25">
      <c r="A44">
        <v>43</v>
      </c>
      <c r="B44" s="1">
        <v>45004</v>
      </c>
      <c r="C44" s="4">
        <f>YEAR(Table1[[#This Row],[sale_date]])</f>
        <v>2023</v>
      </c>
      <c r="D44" t="str">
        <f t="shared" si="0"/>
        <v>mar</v>
      </c>
      <c r="E44" t="s">
        <v>157</v>
      </c>
      <c r="F44">
        <v>2891</v>
      </c>
      <c r="G44" t="s">
        <v>158</v>
      </c>
      <c r="H44" t="s">
        <v>159</v>
      </c>
      <c r="I44" t="s">
        <v>33</v>
      </c>
      <c r="J44" s="4">
        <v>19</v>
      </c>
      <c r="K44" s="3">
        <v>396.3</v>
      </c>
      <c r="L44" s="3">
        <v>774.55</v>
      </c>
      <c r="M44" s="2">
        <v>14716.45</v>
      </c>
      <c r="N44" s="3">
        <v>7186.75</v>
      </c>
      <c r="O44">
        <v>602.78</v>
      </c>
      <c r="P44" t="s">
        <v>51</v>
      </c>
      <c r="Q44" t="s">
        <v>46</v>
      </c>
      <c r="R44" t="s">
        <v>88</v>
      </c>
      <c r="S44" t="s">
        <v>464</v>
      </c>
    </row>
    <row r="45" spans="1:19" x14ac:dyDescent="0.25">
      <c r="A45">
        <v>44</v>
      </c>
      <c r="B45" s="1">
        <v>43864</v>
      </c>
      <c r="C45" s="4">
        <f>YEAR(Table1[[#This Row],[sale_date]])</f>
        <v>2020</v>
      </c>
      <c r="D45" t="str">
        <f t="shared" si="0"/>
        <v>fev</v>
      </c>
      <c r="E45" t="s">
        <v>125</v>
      </c>
      <c r="F45">
        <v>6720</v>
      </c>
      <c r="G45" t="s">
        <v>160</v>
      </c>
      <c r="H45" t="s">
        <v>161</v>
      </c>
      <c r="I45" t="s">
        <v>143</v>
      </c>
      <c r="J45" s="4">
        <v>13</v>
      </c>
      <c r="K45" s="3">
        <v>175.31</v>
      </c>
      <c r="L45" s="3">
        <v>335.99</v>
      </c>
      <c r="M45" s="2">
        <v>4367.87</v>
      </c>
      <c r="N45" s="3">
        <v>2088.84</v>
      </c>
      <c r="O45">
        <v>992.94</v>
      </c>
      <c r="P45" t="s">
        <v>63</v>
      </c>
      <c r="Q45" t="s">
        <v>46</v>
      </c>
      <c r="R45" t="s">
        <v>106</v>
      </c>
      <c r="S45" t="s">
        <v>464</v>
      </c>
    </row>
    <row r="46" spans="1:19" x14ac:dyDescent="0.25">
      <c r="A46">
        <v>45</v>
      </c>
      <c r="B46" s="1">
        <v>43956</v>
      </c>
      <c r="C46" s="4">
        <f>YEAR(Table1[[#This Row],[sale_date]])</f>
        <v>2020</v>
      </c>
      <c r="D46" t="str">
        <f t="shared" si="0"/>
        <v>may</v>
      </c>
      <c r="E46" t="s">
        <v>162</v>
      </c>
      <c r="F46">
        <v>3445</v>
      </c>
      <c r="G46" t="s">
        <v>163</v>
      </c>
      <c r="H46" t="s">
        <v>164</v>
      </c>
      <c r="I46" t="s">
        <v>42</v>
      </c>
      <c r="J46" s="4">
        <v>12</v>
      </c>
      <c r="K46" s="3">
        <v>174.56</v>
      </c>
      <c r="L46" s="3">
        <v>348.45</v>
      </c>
      <c r="M46" s="2">
        <v>4181.3999999999996</v>
      </c>
      <c r="N46" s="3">
        <v>2086.6799999999998</v>
      </c>
      <c r="O46">
        <v>511.11</v>
      </c>
      <c r="P46" t="s">
        <v>57</v>
      </c>
      <c r="Q46" t="s">
        <v>46</v>
      </c>
      <c r="R46" t="s">
        <v>101</v>
      </c>
      <c r="S46" t="s">
        <v>464</v>
      </c>
    </row>
    <row r="47" spans="1:19" x14ac:dyDescent="0.25">
      <c r="A47">
        <v>46</v>
      </c>
      <c r="B47" s="1">
        <v>44661</v>
      </c>
      <c r="C47" s="4">
        <f>YEAR(Table1[[#This Row],[sale_date]])</f>
        <v>2022</v>
      </c>
      <c r="D47" t="str">
        <f t="shared" si="0"/>
        <v>apr</v>
      </c>
      <c r="E47" t="s">
        <v>73</v>
      </c>
      <c r="F47">
        <v>1556</v>
      </c>
      <c r="G47" t="s">
        <v>165</v>
      </c>
      <c r="H47" t="s">
        <v>166</v>
      </c>
      <c r="I47" t="s">
        <v>143</v>
      </c>
      <c r="J47" s="4">
        <v>8</v>
      </c>
      <c r="K47" s="3">
        <v>106.8</v>
      </c>
      <c r="L47" s="3">
        <v>169.8</v>
      </c>
      <c r="M47" s="2">
        <v>1358.4</v>
      </c>
      <c r="N47" s="3">
        <v>504</v>
      </c>
      <c r="O47">
        <v>1.2</v>
      </c>
      <c r="P47" t="s">
        <v>21</v>
      </c>
      <c r="Q47" t="s">
        <v>22</v>
      </c>
      <c r="R47" t="s">
        <v>90</v>
      </c>
      <c r="S47" t="s">
        <v>29</v>
      </c>
    </row>
    <row r="48" spans="1:19" x14ac:dyDescent="0.25">
      <c r="A48">
        <v>47</v>
      </c>
      <c r="B48" s="1">
        <v>45196</v>
      </c>
      <c r="C48" s="4">
        <f>YEAR(Table1[[#This Row],[sale_date]])</f>
        <v>2023</v>
      </c>
      <c r="D48" t="str">
        <f t="shared" si="0"/>
        <v>sen</v>
      </c>
      <c r="E48" t="s">
        <v>167</v>
      </c>
      <c r="F48">
        <v>4827</v>
      </c>
      <c r="G48" t="s">
        <v>69</v>
      </c>
      <c r="H48" t="s">
        <v>168</v>
      </c>
      <c r="I48" t="s">
        <v>50</v>
      </c>
      <c r="J48" s="4">
        <v>15</v>
      </c>
      <c r="K48" s="3">
        <v>131.09</v>
      </c>
      <c r="L48" s="3">
        <v>212.8</v>
      </c>
      <c r="M48" s="2">
        <v>3192</v>
      </c>
      <c r="N48" s="3">
        <v>1225.6500000000001</v>
      </c>
      <c r="O48">
        <v>501.21</v>
      </c>
      <c r="P48" t="s">
        <v>57</v>
      </c>
      <c r="Q48" t="s">
        <v>22</v>
      </c>
      <c r="R48" t="s">
        <v>88</v>
      </c>
      <c r="S48" t="s">
        <v>29</v>
      </c>
    </row>
    <row r="49" spans="1:19" x14ac:dyDescent="0.25">
      <c r="A49">
        <v>48</v>
      </c>
      <c r="B49" s="1">
        <v>44037</v>
      </c>
      <c r="C49" s="4">
        <f>YEAR(Table1[[#This Row],[sale_date]])</f>
        <v>2020</v>
      </c>
      <c r="D49" t="str">
        <f t="shared" si="0"/>
        <v>iyl</v>
      </c>
      <c r="E49" t="s">
        <v>116</v>
      </c>
      <c r="F49">
        <v>2143</v>
      </c>
      <c r="G49" t="s">
        <v>169</v>
      </c>
      <c r="H49" t="s">
        <v>170</v>
      </c>
      <c r="I49" t="s">
        <v>50</v>
      </c>
      <c r="J49" s="4">
        <v>7</v>
      </c>
      <c r="K49" s="3">
        <v>424.95</v>
      </c>
      <c r="L49" s="3">
        <v>817.08</v>
      </c>
      <c r="M49" s="2">
        <v>5719.56</v>
      </c>
      <c r="N49" s="3">
        <v>2744.91</v>
      </c>
      <c r="O49">
        <v>752.26</v>
      </c>
      <c r="P49" t="s">
        <v>34</v>
      </c>
      <c r="Q49" t="s">
        <v>22</v>
      </c>
      <c r="R49" t="s">
        <v>90</v>
      </c>
      <c r="S49" t="s">
        <v>464</v>
      </c>
    </row>
    <row r="50" spans="1:19" x14ac:dyDescent="0.25">
      <c r="A50">
        <v>49</v>
      </c>
      <c r="B50" s="1">
        <v>45206</v>
      </c>
      <c r="C50" s="4">
        <f>YEAR(Table1[[#This Row],[sale_date]])</f>
        <v>2023</v>
      </c>
      <c r="D50" t="str">
        <f t="shared" si="0"/>
        <v>okt</v>
      </c>
      <c r="E50" t="s">
        <v>171</v>
      </c>
      <c r="F50">
        <v>1357</v>
      </c>
      <c r="G50" t="s">
        <v>172</v>
      </c>
      <c r="H50" t="s">
        <v>173</v>
      </c>
      <c r="I50" t="s">
        <v>140</v>
      </c>
      <c r="J50" s="4">
        <v>2</v>
      </c>
      <c r="K50" s="3">
        <v>75.16</v>
      </c>
      <c r="L50" s="3">
        <v>100.11</v>
      </c>
      <c r="M50" s="2">
        <v>200.22</v>
      </c>
      <c r="N50" s="3">
        <v>49.9</v>
      </c>
      <c r="O50">
        <v>15.22</v>
      </c>
      <c r="P50" t="s">
        <v>57</v>
      </c>
      <c r="Q50" t="s">
        <v>22</v>
      </c>
      <c r="R50" t="s">
        <v>97</v>
      </c>
      <c r="S50" t="s">
        <v>29</v>
      </c>
    </row>
    <row r="51" spans="1:19" x14ac:dyDescent="0.25">
      <c r="A51">
        <v>50</v>
      </c>
      <c r="B51" s="1">
        <v>45102</v>
      </c>
      <c r="C51" s="4">
        <f>YEAR(Table1[[#This Row],[sale_date]])</f>
        <v>2023</v>
      </c>
      <c r="D51" t="str">
        <f t="shared" si="0"/>
        <v>iyn</v>
      </c>
      <c r="E51" t="s">
        <v>125</v>
      </c>
      <c r="F51">
        <v>7726</v>
      </c>
      <c r="G51" t="s">
        <v>174</v>
      </c>
      <c r="H51" t="s">
        <v>175</v>
      </c>
      <c r="I51" t="s">
        <v>66</v>
      </c>
      <c r="J51" s="4">
        <v>9</v>
      </c>
      <c r="K51" s="3">
        <v>459.68</v>
      </c>
      <c r="L51" s="3">
        <v>724.55</v>
      </c>
      <c r="M51" s="2">
        <v>6520.95</v>
      </c>
      <c r="N51" s="3">
        <v>2383.83</v>
      </c>
      <c r="O51">
        <v>181.38</v>
      </c>
      <c r="P51" t="s">
        <v>34</v>
      </c>
      <c r="Q51" t="s">
        <v>46</v>
      </c>
      <c r="R51" t="s">
        <v>176</v>
      </c>
      <c r="S51" t="s">
        <v>464</v>
      </c>
    </row>
    <row r="52" spans="1:19" x14ac:dyDescent="0.25">
      <c r="A52">
        <v>51</v>
      </c>
      <c r="B52" s="1">
        <v>45496</v>
      </c>
      <c r="C52" s="4">
        <f>YEAR(Table1[[#This Row],[sale_date]])</f>
        <v>2024</v>
      </c>
      <c r="D52" t="str">
        <f t="shared" si="0"/>
        <v>iyl</v>
      </c>
      <c r="E52" t="s">
        <v>177</v>
      </c>
      <c r="F52">
        <v>8616</v>
      </c>
      <c r="G52" t="s">
        <v>178</v>
      </c>
      <c r="H52" t="s">
        <v>179</v>
      </c>
      <c r="I52" t="s">
        <v>140</v>
      </c>
      <c r="J52" s="4">
        <v>17</v>
      </c>
      <c r="K52" s="3">
        <v>153.96</v>
      </c>
      <c r="L52" s="3">
        <v>295.36</v>
      </c>
      <c r="M52" s="2">
        <v>5021.12</v>
      </c>
      <c r="N52" s="3">
        <v>2403.8000000000002</v>
      </c>
      <c r="O52">
        <v>1215.03</v>
      </c>
      <c r="P52" t="s">
        <v>57</v>
      </c>
      <c r="Q52" t="s">
        <v>22</v>
      </c>
      <c r="R52" t="s">
        <v>101</v>
      </c>
      <c r="S52" t="s">
        <v>29</v>
      </c>
    </row>
    <row r="53" spans="1:19" x14ac:dyDescent="0.25">
      <c r="A53">
        <v>52</v>
      </c>
      <c r="B53" s="1">
        <v>45131</v>
      </c>
      <c r="C53" s="4">
        <f>YEAR(Table1[[#This Row],[sale_date]])</f>
        <v>2023</v>
      </c>
      <c r="D53" t="str">
        <f t="shared" si="0"/>
        <v>iyl</v>
      </c>
      <c r="E53" t="s">
        <v>125</v>
      </c>
      <c r="F53">
        <v>6863</v>
      </c>
      <c r="G53" t="s">
        <v>180</v>
      </c>
      <c r="H53" t="s">
        <v>181</v>
      </c>
      <c r="I53" t="s">
        <v>62</v>
      </c>
      <c r="J53" s="4">
        <v>10</v>
      </c>
      <c r="K53" s="3">
        <v>401.01</v>
      </c>
      <c r="L53" s="3">
        <v>759.16</v>
      </c>
      <c r="M53" s="2">
        <v>7591.6</v>
      </c>
      <c r="N53" s="3">
        <v>3581.5</v>
      </c>
      <c r="O53">
        <v>1670.45</v>
      </c>
      <c r="P53" t="s">
        <v>51</v>
      </c>
      <c r="Q53" t="s">
        <v>22</v>
      </c>
      <c r="R53" t="s">
        <v>43</v>
      </c>
      <c r="S53" t="s">
        <v>464</v>
      </c>
    </row>
    <row r="54" spans="1:19" x14ac:dyDescent="0.25">
      <c r="A54">
        <v>53</v>
      </c>
      <c r="B54" s="1">
        <v>44477</v>
      </c>
      <c r="C54" s="4">
        <f>YEAR(Table1[[#This Row],[sale_date]])</f>
        <v>2021</v>
      </c>
      <c r="D54" t="str">
        <f t="shared" si="0"/>
        <v>okt</v>
      </c>
      <c r="E54" t="s">
        <v>53</v>
      </c>
      <c r="F54">
        <v>7909</v>
      </c>
      <c r="G54" t="s">
        <v>182</v>
      </c>
      <c r="H54" t="s">
        <v>183</v>
      </c>
      <c r="I54" t="s">
        <v>131</v>
      </c>
      <c r="J54" s="4">
        <v>16</v>
      </c>
      <c r="K54" s="3">
        <v>53.86</v>
      </c>
      <c r="L54" s="3">
        <v>81.14</v>
      </c>
      <c r="M54" s="2">
        <v>1298.24</v>
      </c>
      <c r="N54" s="3">
        <v>436.48</v>
      </c>
      <c r="O54">
        <v>158.91</v>
      </c>
      <c r="P54" t="s">
        <v>51</v>
      </c>
      <c r="Q54" t="s">
        <v>46</v>
      </c>
      <c r="R54" t="s">
        <v>43</v>
      </c>
      <c r="S54" t="s">
        <v>464</v>
      </c>
    </row>
    <row r="55" spans="1:19" x14ac:dyDescent="0.25">
      <c r="A55">
        <v>54</v>
      </c>
      <c r="B55" s="1">
        <v>44213</v>
      </c>
      <c r="C55" s="4">
        <f>YEAR(Table1[[#This Row],[sale_date]])</f>
        <v>2021</v>
      </c>
      <c r="D55" t="str">
        <f t="shared" si="0"/>
        <v>yan</v>
      </c>
      <c r="E55" t="s">
        <v>116</v>
      </c>
      <c r="F55">
        <v>3759</v>
      </c>
      <c r="G55" t="s">
        <v>44</v>
      </c>
      <c r="H55" t="s">
        <v>184</v>
      </c>
      <c r="I55" t="s">
        <v>20</v>
      </c>
      <c r="J55" s="4">
        <v>1</v>
      </c>
      <c r="K55" s="3">
        <v>472.66</v>
      </c>
      <c r="L55" s="3">
        <v>651.32000000000005</v>
      </c>
      <c r="M55" s="2">
        <v>651.32000000000005</v>
      </c>
      <c r="N55" s="3">
        <v>178.66</v>
      </c>
      <c r="O55">
        <v>47.44</v>
      </c>
      <c r="P55" t="s">
        <v>63</v>
      </c>
      <c r="Q55" t="s">
        <v>46</v>
      </c>
      <c r="R55" t="s">
        <v>76</v>
      </c>
      <c r="S55" t="s">
        <v>29</v>
      </c>
    </row>
    <row r="56" spans="1:19" x14ac:dyDescent="0.25">
      <c r="A56">
        <v>55</v>
      </c>
      <c r="B56" s="1">
        <v>44670</v>
      </c>
      <c r="C56" s="4">
        <f>YEAR(Table1[[#This Row],[sale_date]])</f>
        <v>2022</v>
      </c>
      <c r="D56" t="str">
        <f t="shared" si="0"/>
        <v>apr</v>
      </c>
      <c r="E56" t="s">
        <v>149</v>
      </c>
      <c r="F56">
        <v>4616</v>
      </c>
      <c r="G56" t="s">
        <v>185</v>
      </c>
      <c r="H56" t="s">
        <v>186</v>
      </c>
      <c r="I56" t="s">
        <v>62</v>
      </c>
      <c r="J56" s="4">
        <v>8</v>
      </c>
      <c r="K56" s="3">
        <v>128.47</v>
      </c>
      <c r="L56" s="3">
        <v>220.35</v>
      </c>
      <c r="M56" s="2">
        <v>1762.8</v>
      </c>
      <c r="N56" s="3">
        <v>735.04</v>
      </c>
      <c r="O56">
        <v>140.04</v>
      </c>
      <c r="P56" t="s">
        <v>34</v>
      </c>
      <c r="Q56" t="s">
        <v>22</v>
      </c>
      <c r="R56" t="s">
        <v>97</v>
      </c>
      <c r="S56" t="s">
        <v>29</v>
      </c>
    </row>
    <row r="57" spans="1:19" x14ac:dyDescent="0.25">
      <c r="A57">
        <v>56</v>
      </c>
      <c r="B57" s="1">
        <v>43845</v>
      </c>
      <c r="C57" s="4">
        <f>YEAR(Table1[[#This Row],[sale_date]])</f>
        <v>2020</v>
      </c>
      <c r="D57" t="str">
        <f t="shared" si="0"/>
        <v>yan</v>
      </c>
      <c r="E57" t="s">
        <v>91</v>
      </c>
      <c r="F57">
        <v>1011</v>
      </c>
      <c r="G57" t="s">
        <v>187</v>
      </c>
      <c r="H57" t="s">
        <v>188</v>
      </c>
      <c r="I57" t="s">
        <v>62</v>
      </c>
      <c r="J57" s="4">
        <v>15</v>
      </c>
      <c r="K57" s="3">
        <v>77.400000000000006</v>
      </c>
      <c r="L57" s="3">
        <v>127.99</v>
      </c>
      <c r="M57" s="2">
        <v>1919.85</v>
      </c>
      <c r="N57" s="3">
        <v>758.85</v>
      </c>
      <c r="O57">
        <v>479.34</v>
      </c>
      <c r="P57" t="s">
        <v>34</v>
      </c>
      <c r="Q57" t="s">
        <v>22</v>
      </c>
      <c r="R57" t="s">
        <v>189</v>
      </c>
      <c r="S57" t="s">
        <v>464</v>
      </c>
    </row>
    <row r="58" spans="1:19" x14ac:dyDescent="0.25">
      <c r="A58">
        <v>57</v>
      </c>
      <c r="B58" s="1">
        <v>44384</v>
      </c>
      <c r="C58" s="4">
        <f>YEAR(Table1[[#This Row],[sale_date]])</f>
        <v>2021</v>
      </c>
      <c r="D58" t="str">
        <f t="shared" si="0"/>
        <v>iyl</v>
      </c>
      <c r="E58" t="s">
        <v>125</v>
      </c>
      <c r="F58">
        <v>2299</v>
      </c>
      <c r="G58" t="s">
        <v>190</v>
      </c>
      <c r="H58" t="s">
        <v>191</v>
      </c>
      <c r="I58" t="s">
        <v>66</v>
      </c>
      <c r="J58" s="4">
        <v>14</v>
      </c>
      <c r="K58" s="3">
        <v>106.36</v>
      </c>
      <c r="L58" s="3">
        <v>200.67</v>
      </c>
      <c r="M58" s="2">
        <v>2809.38</v>
      </c>
      <c r="N58" s="3">
        <v>1320.34</v>
      </c>
      <c r="O58">
        <v>272.32</v>
      </c>
      <c r="P58" t="s">
        <v>51</v>
      </c>
      <c r="Q58" t="s">
        <v>22</v>
      </c>
      <c r="R58" t="s">
        <v>189</v>
      </c>
      <c r="S58" t="s">
        <v>464</v>
      </c>
    </row>
    <row r="59" spans="1:19" x14ac:dyDescent="0.25">
      <c r="A59">
        <v>58</v>
      </c>
      <c r="B59" s="1">
        <v>44935</v>
      </c>
      <c r="C59" s="4">
        <f>YEAR(Table1[[#This Row],[sale_date]])</f>
        <v>2023</v>
      </c>
      <c r="D59" t="str">
        <f t="shared" si="0"/>
        <v>yan</v>
      </c>
      <c r="E59" t="s">
        <v>125</v>
      </c>
      <c r="F59">
        <v>3087</v>
      </c>
      <c r="G59" t="s">
        <v>192</v>
      </c>
      <c r="H59" t="s">
        <v>193</v>
      </c>
      <c r="I59" t="s">
        <v>136</v>
      </c>
      <c r="J59" s="4">
        <v>19</v>
      </c>
      <c r="K59" s="3">
        <v>398.44</v>
      </c>
      <c r="L59" s="3">
        <v>539.86</v>
      </c>
      <c r="M59" s="2">
        <v>10257.34</v>
      </c>
      <c r="N59" s="3">
        <v>2686.98</v>
      </c>
      <c r="O59">
        <v>2411.23</v>
      </c>
      <c r="P59" t="s">
        <v>21</v>
      </c>
      <c r="Q59" t="s">
        <v>22</v>
      </c>
      <c r="R59" t="s">
        <v>23</v>
      </c>
      <c r="S59" t="s">
        <v>29</v>
      </c>
    </row>
    <row r="60" spans="1:19" x14ac:dyDescent="0.25">
      <c r="A60">
        <v>59</v>
      </c>
      <c r="B60" s="1">
        <v>45396</v>
      </c>
      <c r="C60" s="4">
        <f>YEAR(Table1[[#This Row],[sale_date]])</f>
        <v>2024</v>
      </c>
      <c r="D60" t="str">
        <f t="shared" si="0"/>
        <v>apr</v>
      </c>
      <c r="E60" t="s">
        <v>47</v>
      </c>
      <c r="F60">
        <v>8354</v>
      </c>
      <c r="G60" t="s">
        <v>194</v>
      </c>
      <c r="H60" t="s">
        <v>195</v>
      </c>
      <c r="I60" t="s">
        <v>42</v>
      </c>
      <c r="J60" s="4">
        <v>14</v>
      </c>
      <c r="K60" s="3">
        <v>160.16</v>
      </c>
      <c r="L60" s="3">
        <v>217.52</v>
      </c>
      <c r="M60" s="2">
        <v>3045.28</v>
      </c>
      <c r="N60" s="3">
        <v>803.04</v>
      </c>
      <c r="O60">
        <v>542.27</v>
      </c>
      <c r="P60" t="s">
        <v>51</v>
      </c>
      <c r="Q60" t="s">
        <v>22</v>
      </c>
      <c r="R60" t="s">
        <v>196</v>
      </c>
      <c r="S60" t="s">
        <v>464</v>
      </c>
    </row>
    <row r="61" spans="1:19" x14ac:dyDescent="0.25">
      <c r="A61">
        <v>60</v>
      </c>
      <c r="B61" s="1">
        <v>45371</v>
      </c>
      <c r="C61" s="4">
        <f>YEAR(Table1[[#This Row],[sale_date]])</f>
        <v>2024</v>
      </c>
      <c r="D61" t="str">
        <f t="shared" si="0"/>
        <v>mar</v>
      </c>
      <c r="E61" t="s">
        <v>177</v>
      </c>
      <c r="F61">
        <v>6911</v>
      </c>
      <c r="G61" t="s">
        <v>197</v>
      </c>
      <c r="H61" t="s">
        <v>198</v>
      </c>
      <c r="I61" t="s">
        <v>146</v>
      </c>
      <c r="J61" s="4">
        <v>11</v>
      </c>
      <c r="K61" s="3">
        <v>267.5</v>
      </c>
      <c r="L61" s="3">
        <v>398.15</v>
      </c>
      <c r="M61" s="2">
        <v>4379.6499999999996</v>
      </c>
      <c r="N61" s="3">
        <v>1437.15</v>
      </c>
      <c r="O61">
        <v>169.01</v>
      </c>
      <c r="P61" t="s">
        <v>34</v>
      </c>
      <c r="Q61" t="s">
        <v>46</v>
      </c>
      <c r="R61" t="s">
        <v>176</v>
      </c>
      <c r="S61" t="s">
        <v>464</v>
      </c>
    </row>
    <row r="62" spans="1:19" x14ac:dyDescent="0.25">
      <c r="A62">
        <v>61</v>
      </c>
      <c r="B62" s="1">
        <v>45643</v>
      </c>
      <c r="C62" s="4">
        <f>YEAR(Table1[[#This Row],[sale_date]])</f>
        <v>2024</v>
      </c>
      <c r="D62" t="str">
        <f t="shared" si="0"/>
        <v>dek</v>
      </c>
      <c r="E62" t="s">
        <v>167</v>
      </c>
      <c r="F62">
        <v>7751</v>
      </c>
      <c r="G62" t="s">
        <v>78</v>
      </c>
      <c r="H62" t="s">
        <v>199</v>
      </c>
      <c r="I62" t="s">
        <v>20</v>
      </c>
      <c r="J62" s="4">
        <v>5</v>
      </c>
      <c r="K62" s="3">
        <v>108.88</v>
      </c>
      <c r="L62" s="3">
        <v>166.66</v>
      </c>
      <c r="M62" s="2">
        <v>833.3</v>
      </c>
      <c r="N62" s="3">
        <v>288.89999999999998</v>
      </c>
      <c r="O62">
        <v>13.98</v>
      </c>
      <c r="P62" t="s">
        <v>57</v>
      </c>
      <c r="Q62" t="s">
        <v>46</v>
      </c>
      <c r="R62" t="s">
        <v>176</v>
      </c>
      <c r="S62" t="s">
        <v>29</v>
      </c>
    </row>
    <row r="63" spans="1:19" x14ac:dyDescent="0.25">
      <c r="A63">
        <v>62</v>
      </c>
      <c r="B63" s="1">
        <v>44799</v>
      </c>
      <c r="C63" s="4">
        <f>YEAR(Table1[[#This Row],[sale_date]])</f>
        <v>2022</v>
      </c>
      <c r="D63" t="str">
        <f t="shared" si="0"/>
        <v>avq</v>
      </c>
      <c r="E63" t="s">
        <v>116</v>
      </c>
      <c r="F63">
        <v>8994</v>
      </c>
      <c r="G63" t="s">
        <v>92</v>
      </c>
      <c r="H63" t="s">
        <v>200</v>
      </c>
      <c r="I63" t="s">
        <v>20</v>
      </c>
      <c r="J63" s="4">
        <v>7</v>
      </c>
      <c r="K63" s="3">
        <v>438.8</v>
      </c>
      <c r="L63" s="3">
        <v>543.54</v>
      </c>
      <c r="M63" s="2">
        <v>3804.78</v>
      </c>
      <c r="N63" s="3">
        <v>733.18</v>
      </c>
      <c r="O63">
        <v>351.69</v>
      </c>
      <c r="P63" t="s">
        <v>57</v>
      </c>
      <c r="Q63" t="s">
        <v>46</v>
      </c>
      <c r="R63" t="s">
        <v>58</v>
      </c>
      <c r="S63" t="s">
        <v>464</v>
      </c>
    </row>
    <row r="64" spans="1:19" x14ac:dyDescent="0.25">
      <c r="A64">
        <v>63</v>
      </c>
      <c r="B64" s="1">
        <v>44553</v>
      </c>
      <c r="C64" s="4">
        <f>YEAR(Table1[[#This Row],[sale_date]])</f>
        <v>2021</v>
      </c>
      <c r="D64" t="str">
        <f t="shared" si="0"/>
        <v>dek</v>
      </c>
      <c r="E64" t="s">
        <v>171</v>
      </c>
      <c r="F64">
        <v>2918</v>
      </c>
      <c r="G64" t="s">
        <v>201</v>
      </c>
      <c r="H64" t="s">
        <v>202</v>
      </c>
      <c r="I64" t="s">
        <v>140</v>
      </c>
      <c r="J64" s="4">
        <v>11</v>
      </c>
      <c r="K64" s="3">
        <v>191.37</v>
      </c>
      <c r="L64" s="3">
        <v>282.77999999999997</v>
      </c>
      <c r="M64" s="2">
        <v>3110.58</v>
      </c>
      <c r="N64" s="3">
        <v>1005.51</v>
      </c>
      <c r="O64">
        <v>779.56</v>
      </c>
      <c r="P64" t="s">
        <v>21</v>
      </c>
      <c r="Q64" t="s">
        <v>22</v>
      </c>
      <c r="R64" t="s">
        <v>106</v>
      </c>
      <c r="S64" t="s">
        <v>29</v>
      </c>
    </row>
    <row r="65" spans="1:19" x14ac:dyDescent="0.25">
      <c r="A65">
        <v>64</v>
      </c>
      <c r="B65" s="1">
        <v>44295</v>
      </c>
      <c r="C65" s="4">
        <f>YEAR(Table1[[#This Row],[sale_date]])</f>
        <v>2021</v>
      </c>
      <c r="D65" t="str">
        <f t="shared" si="0"/>
        <v>apr</v>
      </c>
      <c r="E65" t="s">
        <v>203</v>
      </c>
      <c r="F65">
        <v>2659</v>
      </c>
      <c r="G65" t="s">
        <v>204</v>
      </c>
      <c r="H65" t="s">
        <v>205</v>
      </c>
      <c r="I65" t="s">
        <v>131</v>
      </c>
      <c r="J65" s="4">
        <v>10</v>
      </c>
      <c r="K65" s="3">
        <v>336.64</v>
      </c>
      <c r="L65" s="3">
        <v>412.01</v>
      </c>
      <c r="M65" s="2">
        <v>4120.1000000000004</v>
      </c>
      <c r="N65" s="3">
        <v>753.7</v>
      </c>
      <c r="O65">
        <v>1199.19</v>
      </c>
      <c r="P65" t="s">
        <v>51</v>
      </c>
      <c r="Q65" t="s">
        <v>22</v>
      </c>
      <c r="R65" t="s">
        <v>176</v>
      </c>
      <c r="S65" t="s">
        <v>29</v>
      </c>
    </row>
    <row r="66" spans="1:19" x14ac:dyDescent="0.25">
      <c r="A66">
        <v>65</v>
      </c>
      <c r="B66" s="1">
        <v>43954</v>
      </c>
      <c r="C66" s="4">
        <f>YEAR(Table1[[#This Row],[sale_date]])</f>
        <v>2020</v>
      </c>
      <c r="D66" t="str">
        <f t="shared" ref="D66:D129" si="1">TEXT(B66,"MMM")</f>
        <v>may</v>
      </c>
      <c r="E66" t="s">
        <v>162</v>
      </c>
      <c r="F66">
        <v>5282</v>
      </c>
      <c r="G66" t="s">
        <v>92</v>
      </c>
      <c r="H66" t="s">
        <v>206</v>
      </c>
      <c r="I66" t="s">
        <v>20</v>
      </c>
      <c r="J66" s="4">
        <v>5</v>
      </c>
      <c r="K66" s="3">
        <v>446.84</v>
      </c>
      <c r="L66" s="3">
        <v>813.94</v>
      </c>
      <c r="M66" s="2">
        <v>4069.7</v>
      </c>
      <c r="N66" s="3">
        <v>1835.5</v>
      </c>
      <c r="O66">
        <v>894.31</v>
      </c>
      <c r="P66" t="s">
        <v>51</v>
      </c>
      <c r="Q66" t="s">
        <v>22</v>
      </c>
      <c r="R66" t="s">
        <v>39</v>
      </c>
      <c r="S66" t="s">
        <v>464</v>
      </c>
    </row>
    <row r="67" spans="1:19" x14ac:dyDescent="0.25">
      <c r="A67">
        <v>66</v>
      </c>
      <c r="B67" s="1">
        <v>45177</v>
      </c>
      <c r="C67" s="4">
        <f>YEAR(Table1[[#This Row],[sale_date]])</f>
        <v>2023</v>
      </c>
      <c r="D67" t="str">
        <f t="shared" si="1"/>
        <v>sen</v>
      </c>
      <c r="E67" t="s">
        <v>98</v>
      </c>
      <c r="F67">
        <v>7861</v>
      </c>
      <c r="G67" t="s">
        <v>207</v>
      </c>
      <c r="H67" t="s">
        <v>208</v>
      </c>
      <c r="I67" t="s">
        <v>56</v>
      </c>
      <c r="J67" s="4">
        <v>10</v>
      </c>
      <c r="K67" s="3">
        <v>25.76</v>
      </c>
      <c r="L67" s="3">
        <v>40.85</v>
      </c>
      <c r="M67" s="2">
        <v>408.5</v>
      </c>
      <c r="N67" s="3">
        <v>150.9</v>
      </c>
      <c r="O67">
        <v>80.62</v>
      </c>
      <c r="P67" t="s">
        <v>34</v>
      </c>
      <c r="Q67" t="s">
        <v>46</v>
      </c>
      <c r="R67" t="s">
        <v>90</v>
      </c>
      <c r="S67" t="s">
        <v>464</v>
      </c>
    </row>
    <row r="68" spans="1:19" x14ac:dyDescent="0.25">
      <c r="A68">
        <v>67</v>
      </c>
      <c r="B68" s="1">
        <v>45357</v>
      </c>
      <c r="C68" s="4">
        <f>YEAR(Table1[[#This Row],[sale_date]])</f>
        <v>2024</v>
      </c>
      <c r="D68" t="str">
        <f t="shared" si="1"/>
        <v>mar</v>
      </c>
      <c r="E68" t="s">
        <v>171</v>
      </c>
      <c r="F68">
        <v>3134</v>
      </c>
      <c r="G68" t="s">
        <v>209</v>
      </c>
      <c r="H68" t="s">
        <v>210</v>
      </c>
      <c r="I68" t="s">
        <v>20</v>
      </c>
      <c r="J68" s="4">
        <v>9</v>
      </c>
      <c r="K68" s="3">
        <v>369.26</v>
      </c>
      <c r="L68" s="3">
        <v>614.46</v>
      </c>
      <c r="M68" s="2">
        <v>5530.14</v>
      </c>
      <c r="N68" s="3">
        <v>2206.8000000000002</v>
      </c>
      <c r="O68">
        <v>185.91</v>
      </c>
      <c r="P68" t="s">
        <v>21</v>
      </c>
      <c r="Q68" t="s">
        <v>46</v>
      </c>
      <c r="R68" t="s">
        <v>76</v>
      </c>
      <c r="S68" t="s">
        <v>464</v>
      </c>
    </row>
    <row r="69" spans="1:19" x14ac:dyDescent="0.25">
      <c r="A69">
        <v>68</v>
      </c>
      <c r="B69" s="1">
        <v>45336</v>
      </c>
      <c r="C69" s="4">
        <f>YEAR(Table1[[#This Row],[sale_date]])</f>
        <v>2024</v>
      </c>
      <c r="D69" t="str">
        <f t="shared" si="1"/>
        <v>fev</v>
      </c>
      <c r="E69" t="s">
        <v>125</v>
      </c>
      <c r="F69">
        <v>8196</v>
      </c>
      <c r="G69" t="s">
        <v>182</v>
      </c>
      <c r="H69" t="s">
        <v>211</v>
      </c>
      <c r="I69" t="s">
        <v>131</v>
      </c>
      <c r="J69" s="4">
        <v>12</v>
      </c>
      <c r="K69" s="3">
        <v>125.97</v>
      </c>
      <c r="L69" s="3">
        <v>194.62</v>
      </c>
      <c r="M69" s="2">
        <v>2335.44</v>
      </c>
      <c r="N69" s="3">
        <v>823.8</v>
      </c>
      <c r="O69">
        <v>666.69</v>
      </c>
      <c r="P69" t="s">
        <v>57</v>
      </c>
      <c r="Q69" t="s">
        <v>46</v>
      </c>
      <c r="R69" t="s">
        <v>76</v>
      </c>
      <c r="S69" t="s">
        <v>29</v>
      </c>
    </row>
    <row r="70" spans="1:19" x14ac:dyDescent="0.25">
      <c r="A70">
        <v>69</v>
      </c>
      <c r="B70" s="1">
        <v>45355</v>
      </c>
      <c r="C70" s="4">
        <f>YEAR(Table1[[#This Row],[sale_date]])</f>
        <v>2024</v>
      </c>
      <c r="D70" t="str">
        <f t="shared" si="1"/>
        <v>mar</v>
      </c>
      <c r="E70" t="s">
        <v>116</v>
      </c>
      <c r="F70">
        <v>5719</v>
      </c>
      <c r="G70" t="s">
        <v>212</v>
      </c>
      <c r="H70" t="s">
        <v>213</v>
      </c>
      <c r="I70" t="s">
        <v>62</v>
      </c>
      <c r="J70" s="4">
        <v>10</v>
      </c>
      <c r="K70" s="3">
        <v>141.49</v>
      </c>
      <c r="L70" s="3">
        <v>253.29</v>
      </c>
      <c r="M70" s="2">
        <v>2532.9</v>
      </c>
      <c r="N70" s="3">
        <v>1118</v>
      </c>
      <c r="O70">
        <v>382.1</v>
      </c>
      <c r="P70" t="s">
        <v>21</v>
      </c>
      <c r="Q70" t="s">
        <v>22</v>
      </c>
      <c r="R70" t="s">
        <v>67</v>
      </c>
      <c r="S70" t="s">
        <v>29</v>
      </c>
    </row>
    <row r="71" spans="1:19" x14ac:dyDescent="0.25">
      <c r="A71">
        <v>70</v>
      </c>
      <c r="B71" s="1">
        <v>44071</v>
      </c>
      <c r="C71" s="4">
        <f>YEAR(Table1[[#This Row],[sale_date]])</f>
        <v>2020</v>
      </c>
      <c r="D71" t="str">
        <f t="shared" si="1"/>
        <v>avq</v>
      </c>
      <c r="E71" t="s">
        <v>24</v>
      </c>
      <c r="F71">
        <v>2634</v>
      </c>
      <c r="G71" t="s">
        <v>214</v>
      </c>
      <c r="H71" t="s">
        <v>215</v>
      </c>
      <c r="I71" t="s">
        <v>143</v>
      </c>
      <c r="J71" s="4">
        <v>4</v>
      </c>
      <c r="K71" s="3">
        <v>283.5</v>
      </c>
      <c r="L71" s="3">
        <v>362.77</v>
      </c>
      <c r="M71" s="2">
        <v>1451.08</v>
      </c>
      <c r="N71" s="3">
        <v>317.08</v>
      </c>
      <c r="O71">
        <v>0.4</v>
      </c>
      <c r="P71" t="s">
        <v>34</v>
      </c>
      <c r="Q71" t="s">
        <v>22</v>
      </c>
      <c r="R71" t="s">
        <v>88</v>
      </c>
      <c r="S71" t="s">
        <v>29</v>
      </c>
    </row>
    <row r="72" spans="1:19" x14ac:dyDescent="0.25">
      <c r="A72">
        <v>71</v>
      </c>
      <c r="B72" s="1">
        <v>44502</v>
      </c>
      <c r="C72" s="4">
        <f>YEAR(Table1[[#This Row],[sale_date]])</f>
        <v>2021</v>
      </c>
      <c r="D72" t="str">
        <f t="shared" si="1"/>
        <v>noy</v>
      </c>
      <c r="E72" t="s">
        <v>171</v>
      </c>
      <c r="F72">
        <v>5458</v>
      </c>
      <c r="G72" t="s">
        <v>44</v>
      </c>
      <c r="H72" t="s">
        <v>216</v>
      </c>
      <c r="I72" t="s">
        <v>20</v>
      </c>
      <c r="J72" s="4">
        <v>12</v>
      </c>
      <c r="K72" s="3">
        <v>374.47</v>
      </c>
      <c r="L72" s="3">
        <v>613.14</v>
      </c>
      <c r="M72" s="2">
        <v>7357.68</v>
      </c>
      <c r="N72" s="3">
        <v>2864.04</v>
      </c>
      <c r="O72">
        <v>388.36</v>
      </c>
      <c r="P72" t="s">
        <v>57</v>
      </c>
      <c r="Q72" t="s">
        <v>46</v>
      </c>
      <c r="R72" t="s">
        <v>106</v>
      </c>
      <c r="S72" t="s">
        <v>464</v>
      </c>
    </row>
    <row r="73" spans="1:19" x14ac:dyDescent="0.25">
      <c r="A73">
        <v>72</v>
      </c>
      <c r="B73" s="1">
        <v>44906</v>
      </c>
      <c r="C73" s="4">
        <f>YEAR(Table1[[#This Row],[sale_date]])</f>
        <v>2022</v>
      </c>
      <c r="D73" t="str">
        <f t="shared" si="1"/>
        <v>dek</v>
      </c>
      <c r="E73" t="s">
        <v>30</v>
      </c>
      <c r="F73">
        <v>7727</v>
      </c>
      <c r="G73" t="s">
        <v>217</v>
      </c>
      <c r="H73" t="s">
        <v>218</v>
      </c>
      <c r="I73" t="s">
        <v>66</v>
      </c>
      <c r="J73" s="4">
        <v>3</v>
      </c>
      <c r="K73" s="3">
        <v>464.44</v>
      </c>
      <c r="L73" s="3">
        <v>586.55999999999995</v>
      </c>
      <c r="M73" s="2">
        <v>1759.68</v>
      </c>
      <c r="N73" s="3">
        <v>366.36</v>
      </c>
      <c r="O73">
        <v>141.96</v>
      </c>
      <c r="P73" t="s">
        <v>21</v>
      </c>
      <c r="Q73" t="s">
        <v>22</v>
      </c>
      <c r="R73" t="s">
        <v>76</v>
      </c>
      <c r="S73" t="s">
        <v>464</v>
      </c>
    </row>
    <row r="74" spans="1:19" x14ac:dyDescent="0.25">
      <c r="A74">
        <v>73</v>
      </c>
      <c r="B74" s="1">
        <v>45580</v>
      </c>
      <c r="C74" s="4">
        <f>YEAR(Table1[[#This Row],[sale_date]])</f>
        <v>2024</v>
      </c>
      <c r="D74" t="str">
        <f t="shared" si="1"/>
        <v>okt</v>
      </c>
      <c r="E74" t="s">
        <v>83</v>
      </c>
      <c r="F74">
        <v>2287</v>
      </c>
      <c r="G74" t="s">
        <v>219</v>
      </c>
      <c r="H74" t="s">
        <v>220</v>
      </c>
      <c r="I74" t="s">
        <v>105</v>
      </c>
      <c r="J74" s="4">
        <v>9</v>
      </c>
      <c r="K74" s="3">
        <v>485.73</v>
      </c>
      <c r="L74" s="3">
        <v>891.17</v>
      </c>
      <c r="M74" s="2">
        <v>8020.53</v>
      </c>
      <c r="N74" s="3">
        <v>3648.96</v>
      </c>
      <c r="O74">
        <v>1927.91</v>
      </c>
      <c r="P74" t="s">
        <v>57</v>
      </c>
      <c r="Q74" t="s">
        <v>22</v>
      </c>
      <c r="R74" t="s">
        <v>82</v>
      </c>
      <c r="S74" t="s">
        <v>464</v>
      </c>
    </row>
    <row r="75" spans="1:19" x14ac:dyDescent="0.25">
      <c r="A75">
        <v>74</v>
      </c>
      <c r="B75" s="1">
        <v>44976</v>
      </c>
      <c r="C75" s="4">
        <f>YEAR(Table1[[#This Row],[sale_date]])</f>
        <v>2023</v>
      </c>
      <c r="D75" t="str">
        <f t="shared" si="1"/>
        <v>fev</v>
      </c>
      <c r="E75" t="s">
        <v>162</v>
      </c>
      <c r="F75">
        <v>9746</v>
      </c>
      <c r="G75" t="s">
        <v>99</v>
      </c>
      <c r="H75" t="s">
        <v>221</v>
      </c>
      <c r="I75" t="s">
        <v>42</v>
      </c>
      <c r="J75" s="4">
        <v>7</v>
      </c>
      <c r="K75" s="3">
        <v>90.55</v>
      </c>
      <c r="L75" s="3">
        <v>155.16999999999999</v>
      </c>
      <c r="M75" s="2">
        <v>1086.19</v>
      </c>
      <c r="N75" s="3">
        <v>452.34</v>
      </c>
      <c r="O75">
        <v>321.56</v>
      </c>
      <c r="P75" t="s">
        <v>63</v>
      </c>
      <c r="Q75" t="s">
        <v>22</v>
      </c>
      <c r="R75" t="s">
        <v>189</v>
      </c>
      <c r="S75" t="s">
        <v>464</v>
      </c>
    </row>
    <row r="76" spans="1:19" x14ac:dyDescent="0.25">
      <c r="A76">
        <v>75</v>
      </c>
      <c r="B76" s="1">
        <v>45022</v>
      </c>
      <c r="C76" s="4">
        <f>YEAR(Table1[[#This Row],[sale_date]])</f>
        <v>2023</v>
      </c>
      <c r="D76" t="str">
        <f t="shared" si="1"/>
        <v>apr</v>
      </c>
      <c r="E76" t="s">
        <v>112</v>
      </c>
      <c r="F76">
        <v>9961</v>
      </c>
      <c r="G76" t="s">
        <v>222</v>
      </c>
      <c r="H76" t="s">
        <v>223</v>
      </c>
      <c r="I76" t="s">
        <v>143</v>
      </c>
      <c r="J76" s="4">
        <v>15</v>
      </c>
      <c r="K76" s="3">
        <v>171.17</v>
      </c>
      <c r="L76" s="3">
        <v>279.22000000000003</v>
      </c>
      <c r="M76" s="2">
        <v>4188.3</v>
      </c>
      <c r="N76" s="3">
        <v>1620.75</v>
      </c>
      <c r="O76">
        <v>522.92999999999995</v>
      </c>
      <c r="P76" t="s">
        <v>34</v>
      </c>
      <c r="Q76" t="s">
        <v>22</v>
      </c>
      <c r="R76" t="s">
        <v>119</v>
      </c>
      <c r="S76" t="s">
        <v>29</v>
      </c>
    </row>
    <row r="77" spans="1:19" x14ac:dyDescent="0.25">
      <c r="A77">
        <v>76</v>
      </c>
      <c r="B77" s="1">
        <v>45487</v>
      </c>
      <c r="C77" s="4">
        <f>YEAR(Table1[[#This Row],[sale_date]])</f>
        <v>2024</v>
      </c>
      <c r="D77" t="str">
        <f t="shared" si="1"/>
        <v>iyl</v>
      </c>
      <c r="E77" t="s">
        <v>171</v>
      </c>
      <c r="F77">
        <v>1685</v>
      </c>
      <c r="G77" t="s">
        <v>224</v>
      </c>
      <c r="H77" t="s">
        <v>225</v>
      </c>
      <c r="I77" t="s">
        <v>56</v>
      </c>
      <c r="J77" s="4">
        <v>5</v>
      </c>
      <c r="K77" s="3">
        <v>318.58</v>
      </c>
      <c r="L77" s="3">
        <v>516.9</v>
      </c>
      <c r="M77" s="2">
        <v>2584.5</v>
      </c>
      <c r="N77" s="3">
        <v>991.6</v>
      </c>
      <c r="O77">
        <v>590.57000000000005</v>
      </c>
      <c r="P77" t="s">
        <v>34</v>
      </c>
      <c r="Q77" t="s">
        <v>46</v>
      </c>
      <c r="R77" t="s">
        <v>39</v>
      </c>
      <c r="S77" t="s">
        <v>464</v>
      </c>
    </row>
    <row r="78" spans="1:19" x14ac:dyDescent="0.25">
      <c r="A78">
        <v>77</v>
      </c>
      <c r="B78" s="1">
        <v>44669</v>
      </c>
      <c r="C78" s="4">
        <f>YEAR(Table1[[#This Row],[sale_date]])</f>
        <v>2022</v>
      </c>
      <c r="D78" t="str">
        <f t="shared" si="1"/>
        <v>apr</v>
      </c>
      <c r="E78" t="s">
        <v>167</v>
      </c>
      <c r="F78">
        <v>3297</v>
      </c>
      <c r="G78" t="s">
        <v>226</v>
      </c>
      <c r="H78" t="s">
        <v>227</v>
      </c>
      <c r="I78" t="s">
        <v>111</v>
      </c>
      <c r="J78" s="4">
        <v>20</v>
      </c>
      <c r="K78" s="3">
        <v>372.56</v>
      </c>
      <c r="L78" s="3">
        <v>471.32</v>
      </c>
      <c r="M78" s="2">
        <v>9426.4</v>
      </c>
      <c r="N78" s="3">
        <v>1975.2</v>
      </c>
      <c r="O78">
        <v>586.30999999999995</v>
      </c>
      <c r="P78" t="s">
        <v>51</v>
      </c>
      <c r="Q78" t="s">
        <v>46</v>
      </c>
      <c r="R78" t="s">
        <v>82</v>
      </c>
      <c r="S78" t="s">
        <v>464</v>
      </c>
    </row>
    <row r="79" spans="1:19" x14ac:dyDescent="0.25">
      <c r="A79">
        <v>78</v>
      </c>
      <c r="B79" s="1">
        <v>44190</v>
      </c>
      <c r="C79" s="4">
        <f>YEAR(Table1[[#This Row],[sale_date]])</f>
        <v>2020</v>
      </c>
      <c r="D79" t="str">
        <f t="shared" si="1"/>
        <v>dek</v>
      </c>
      <c r="E79" t="s">
        <v>228</v>
      </c>
      <c r="F79">
        <v>4477</v>
      </c>
      <c r="G79" t="s">
        <v>229</v>
      </c>
      <c r="H79" t="s">
        <v>230</v>
      </c>
      <c r="I79" t="s">
        <v>56</v>
      </c>
      <c r="J79" s="4">
        <v>14</v>
      </c>
      <c r="K79" s="3">
        <v>314.62</v>
      </c>
      <c r="L79" s="3">
        <v>607.41999999999996</v>
      </c>
      <c r="M79" s="2">
        <v>8503.8799999999992</v>
      </c>
      <c r="N79" s="3">
        <v>4099.2</v>
      </c>
      <c r="O79">
        <v>1149.07</v>
      </c>
      <c r="P79" t="s">
        <v>51</v>
      </c>
      <c r="Q79" t="s">
        <v>22</v>
      </c>
      <c r="R79" t="s">
        <v>119</v>
      </c>
      <c r="S79" t="s">
        <v>29</v>
      </c>
    </row>
    <row r="80" spans="1:19" x14ac:dyDescent="0.25">
      <c r="A80">
        <v>79</v>
      </c>
      <c r="B80" s="1">
        <v>44301</v>
      </c>
      <c r="C80" s="4">
        <f>YEAR(Table1[[#This Row],[sale_date]])</f>
        <v>2021</v>
      </c>
      <c r="D80" t="str">
        <f t="shared" si="1"/>
        <v>apr</v>
      </c>
      <c r="E80" t="s">
        <v>94</v>
      </c>
      <c r="F80">
        <v>4436</v>
      </c>
      <c r="G80" t="s">
        <v>231</v>
      </c>
      <c r="H80" t="s">
        <v>232</v>
      </c>
      <c r="I80" t="s">
        <v>111</v>
      </c>
      <c r="J80" s="4">
        <v>7</v>
      </c>
      <c r="K80" s="3">
        <v>186.68</v>
      </c>
      <c r="L80" s="3">
        <v>265.64</v>
      </c>
      <c r="M80" s="2">
        <v>1859.48</v>
      </c>
      <c r="N80" s="3">
        <v>552.72</v>
      </c>
      <c r="O80">
        <v>500.63</v>
      </c>
      <c r="P80" t="s">
        <v>63</v>
      </c>
      <c r="Q80" t="s">
        <v>46</v>
      </c>
      <c r="R80" t="s">
        <v>28</v>
      </c>
      <c r="S80" t="s">
        <v>29</v>
      </c>
    </row>
    <row r="81" spans="1:19" x14ac:dyDescent="0.25">
      <c r="A81">
        <v>80</v>
      </c>
      <c r="B81" s="1">
        <v>43838</v>
      </c>
      <c r="C81" s="4">
        <f>YEAR(Table1[[#This Row],[sale_date]])</f>
        <v>2020</v>
      </c>
      <c r="D81" t="str">
        <f t="shared" si="1"/>
        <v>yan</v>
      </c>
      <c r="E81" t="s">
        <v>102</v>
      </c>
      <c r="F81">
        <v>1647</v>
      </c>
      <c r="G81" t="s">
        <v>233</v>
      </c>
      <c r="H81" t="s">
        <v>234</v>
      </c>
      <c r="I81" t="s">
        <v>111</v>
      </c>
      <c r="J81" s="4">
        <v>7</v>
      </c>
      <c r="K81" s="3">
        <v>461.19</v>
      </c>
      <c r="L81" s="3">
        <v>895.6</v>
      </c>
      <c r="M81" s="2">
        <v>6269.2</v>
      </c>
      <c r="N81" s="3">
        <v>3040.87</v>
      </c>
      <c r="O81">
        <v>1615.23</v>
      </c>
      <c r="P81" t="s">
        <v>51</v>
      </c>
      <c r="Q81" t="s">
        <v>22</v>
      </c>
      <c r="R81" t="s">
        <v>28</v>
      </c>
      <c r="S81" t="s">
        <v>29</v>
      </c>
    </row>
    <row r="82" spans="1:19" x14ac:dyDescent="0.25">
      <c r="A82">
        <v>81</v>
      </c>
      <c r="B82" s="1">
        <v>44374</v>
      </c>
      <c r="C82" s="4">
        <f>YEAR(Table1[[#This Row],[sale_date]])</f>
        <v>2021</v>
      </c>
      <c r="D82" t="str">
        <f t="shared" si="1"/>
        <v>iyn</v>
      </c>
      <c r="E82" t="s">
        <v>53</v>
      </c>
      <c r="F82">
        <v>9758</v>
      </c>
      <c r="G82" t="s">
        <v>113</v>
      </c>
      <c r="H82" t="s">
        <v>235</v>
      </c>
      <c r="I82" t="s">
        <v>56</v>
      </c>
      <c r="J82" s="4">
        <v>16</v>
      </c>
      <c r="K82" s="3">
        <v>203.05</v>
      </c>
      <c r="L82" s="3">
        <v>281.52</v>
      </c>
      <c r="M82" s="2">
        <v>4504.32</v>
      </c>
      <c r="N82" s="3">
        <v>1255.52</v>
      </c>
      <c r="O82">
        <v>443.69</v>
      </c>
      <c r="P82" t="s">
        <v>34</v>
      </c>
      <c r="Q82" t="s">
        <v>22</v>
      </c>
      <c r="R82" t="s">
        <v>76</v>
      </c>
      <c r="S82" t="s">
        <v>29</v>
      </c>
    </row>
    <row r="83" spans="1:19" x14ac:dyDescent="0.25">
      <c r="A83">
        <v>82</v>
      </c>
      <c r="B83" s="1">
        <v>44565</v>
      </c>
      <c r="C83" s="4">
        <f>YEAR(Table1[[#This Row],[sale_date]])</f>
        <v>2022</v>
      </c>
      <c r="D83" t="str">
        <f t="shared" si="1"/>
        <v>yan</v>
      </c>
      <c r="E83" t="s">
        <v>177</v>
      </c>
      <c r="F83">
        <v>4017</v>
      </c>
      <c r="G83" t="s">
        <v>169</v>
      </c>
      <c r="H83" t="s">
        <v>236</v>
      </c>
      <c r="I83" t="s">
        <v>50</v>
      </c>
      <c r="J83" s="4">
        <v>20</v>
      </c>
      <c r="K83" s="3">
        <v>176.18</v>
      </c>
      <c r="L83" s="3">
        <v>335.04</v>
      </c>
      <c r="M83" s="2">
        <v>6700.8</v>
      </c>
      <c r="N83" s="3">
        <v>3177.2</v>
      </c>
      <c r="O83">
        <v>449.85</v>
      </c>
      <c r="P83" t="s">
        <v>34</v>
      </c>
      <c r="Q83" t="s">
        <v>46</v>
      </c>
      <c r="R83" t="s">
        <v>119</v>
      </c>
      <c r="S83" t="s">
        <v>464</v>
      </c>
    </row>
    <row r="84" spans="1:19" x14ac:dyDescent="0.25">
      <c r="A84">
        <v>83</v>
      </c>
      <c r="B84" s="1">
        <v>44129</v>
      </c>
      <c r="C84" s="4">
        <f>YEAR(Table1[[#This Row],[sale_date]])</f>
        <v>2020</v>
      </c>
      <c r="D84" t="str">
        <f t="shared" si="1"/>
        <v>okt</v>
      </c>
      <c r="E84" t="s">
        <v>149</v>
      </c>
      <c r="F84">
        <v>9477</v>
      </c>
      <c r="G84" t="s">
        <v>237</v>
      </c>
      <c r="H84" t="s">
        <v>238</v>
      </c>
      <c r="I84" t="s">
        <v>27</v>
      </c>
      <c r="J84" s="4">
        <v>10</v>
      </c>
      <c r="K84" s="3">
        <v>173.85</v>
      </c>
      <c r="L84" s="3">
        <v>244.68</v>
      </c>
      <c r="M84" s="2">
        <v>2446.8000000000002</v>
      </c>
      <c r="N84" s="3">
        <v>708.3</v>
      </c>
      <c r="O84">
        <v>181.36</v>
      </c>
      <c r="P84" t="s">
        <v>57</v>
      </c>
      <c r="Q84" t="s">
        <v>46</v>
      </c>
      <c r="R84" t="s">
        <v>106</v>
      </c>
      <c r="S84" t="s">
        <v>464</v>
      </c>
    </row>
    <row r="85" spans="1:19" x14ac:dyDescent="0.25">
      <c r="A85">
        <v>84</v>
      </c>
      <c r="B85" s="1">
        <v>44121</v>
      </c>
      <c r="C85" s="4">
        <f>YEAR(Table1[[#This Row],[sale_date]])</f>
        <v>2020</v>
      </c>
      <c r="D85" t="str">
        <f t="shared" si="1"/>
        <v>okt</v>
      </c>
      <c r="E85" t="s">
        <v>68</v>
      </c>
      <c r="F85">
        <v>6263</v>
      </c>
      <c r="G85" t="s">
        <v>226</v>
      </c>
      <c r="H85" t="s">
        <v>239</v>
      </c>
      <c r="I85" t="s">
        <v>111</v>
      </c>
      <c r="J85" s="4">
        <v>6</v>
      </c>
      <c r="K85" s="3">
        <v>159.38999999999999</v>
      </c>
      <c r="L85" s="3">
        <v>246.24</v>
      </c>
      <c r="M85" s="2">
        <v>1477.44</v>
      </c>
      <c r="N85" s="3">
        <v>521.1</v>
      </c>
      <c r="O85">
        <v>165.94</v>
      </c>
      <c r="P85" t="s">
        <v>21</v>
      </c>
      <c r="Q85" t="s">
        <v>46</v>
      </c>
      <c r="R85" t="s">
        <v>176</v>
      </c>
      <c r="S85" t="s">
        <v>464</v>
      </c>
    </row>
    <row r="86" spans="1:19" x14ac:dyDescent="0.25">
      <c r="A86">
        <v>85</v>
      </c>
      <c r="B86" s="1">
        <v>44140</v>
      </c>
      <c r="C86" s="4">
        <f>YEAR(Table1[[#This Row],[sale_date]])</f>
        <v>2020</v>
      </c>
      <c r="D86" t="str">
        <f t="shared" si="1"/>
        <v>noy</v>
      </c>
      <c r="E86" t="s">
        <v>83</v>
      </c>
      <c r="F86">
        <v>2894</v>
      </c>
      <c r="G86" t="s">
        <v>240</v>
      </c>
      <c r="H86" t="s">
        <v>241</v>
      </c>
      <c r="I86" t="s">
        <v>242</v>
      </c>
      <c r="J86" s="4">
        <v>15</v>
      </c>
      <c r="K86" s="3">
        <v>254.54</v>
      </c>
      <c r="L86" s="3">
        <v>487.23</v>
      </c>
      <c r="M86" s="2">
        <v>7308.45</v>
      </c>
      <c r="N86" s="3">
        <v>3490.35</v>
      </c>
      <c r="O86">
        <v>1574.02</v>
      </c>
      <c r="P86" t="s">
        <v>57</v>
      </c>
      <c r="Q86" t="s">
        <v>46</v>
      </c>
      <c r="R86" t="s">
        <v>97</v>
      </c>
      <c r="S86" t="s">
        <v>464</v>
      </c>
    </row>
    <row r="87" spans="1:19" x14ac:dyDescent="0.25">
      <c r="A87">
        <v>86</v>
      </c>
      <c r="B87" s="1">
        <v>45205</v>
      </c>
      <c r="C87" s="4">
        <f>YEAR(Table1[[#This Row],[sale_date]])</f>
        <v>2023</v>
      </c>
      <c r="D87" t="str">
        <f t="shared" si="1"/>
        <v>okt</v>
      </c>
      <c r="E87" t="s">
        <v>73</v>
      </c>
      <c r="F87">
        <v>6480</v>
      </c>
      <c r="G87" t="s">
        <v>243</v>
      </c>
      <c r="H87" t="s">
        <v>244</v>
      </c>
      <c r="I87" t="s">
        <v>111</v>
      </c>
      <c r="J87" s="4">
        <v>9</v>
      </c>
      <c r="K87" s="3">
        <v>253.49</v>
      </c>
      <c r="L87" s="3">
        <v>361.52</v>
      </c>
      <c r="M87" s="2">
        <v>3253.68</v>
      </c>
      <c r="N87" s="3">
        <v>972.27</v>
      </c>
      <c r="O87">
        <v>160.66999999999999</v>
      </c>
      <c r="P87" t="s">
        <v>63</v>
      </c>
      <c r="Q87" t="s">
        <v>22</v>
      </c>
      <c r="R87" t="s">
        <v>58</v>
      </c>
      <c r="S87" t="s">
        <v>464</v>
      </c>
    </row>
    <row r="88" spans="1:19" x14ac:dyDescent="0.25">
      <c r="A88">
        <v>87</v>
      </c>
      <c r="B88" s="1">
        <v>44510</v>
      </c>
      <c r="C88" s="4">
        <f>YEAR(Table1[[#This Row],[sale_date]])</f>
        <v>2021</v>
      </c>
      <c r="D88" t="str">
        <f t="shared" si="1"/>
        <v>noy</v>
      </c>
      <c r="E88" t="s">
        <v>91</v>
      </c>
      <c r="F88">
        <v>8967</v>
      </c>
      <c r="G88" t="s">
        <v>245</v>
      </c>
      <c r="H88" t="s">
        <v>246</v>
      </c>
      <c r="I88" t="s">
        <v>66</v>
      </c>
      <c r="J88" s="4">
        <v>7</v>
      </c>
      <c r="K88" s="3">
        <v>378.1</v>
      </c>
      <c r="L88" s="3">
        <v>724.24</v>
      </c>
      <c r="M88" s="2">
        <v>5069.68</v>
      </c>
      <c r="N88" s="3">
        <v>2422.98</v>
      </c>
      <c r="O88">
        <v>977.94</v>
      </c>
      <c r="P88" t="s">
        <v>63</v>
      </c>
      <c r="Q88" t="s">
        <v>46</v>
      </c>
      <c r="R88" t="s">
        <v>247</v>
      </c>
      <c r="S88" t="s">
        <v>464</v>
      </c>
    </row>
    <row r="89" spans="1:19" x14ac:dyDescent="0.25">
      <c r="A89">
        <v>88</v>
      </c>
      <c r="B89" s="1">
        <v>45483</v>
      </c>
      <c r="C89" s="4">
        <f>YEAR(Table1[[#This Row],[sale_date]])</f>
        <v>2024</v>
      </c>
      <c r="D89" t="str">
        <f t="shared" si="1"/>
        <v>iyl</v>
      </c>
      <c r="E89" t="s">
        <v>53</v>
      </c>
      <c r="F89">
        <v>3672</v>
      </c>
      <c r="G89" t="s">
        <v>155</v>
      </c>
      <c r="H89" t="s">
        <v>248</v>
      </c>
      <c r="I89" t="s">
        <v>42</v>
      </c>
      <c r="J89" s="4">
        <v>15</v>
      </c>
      <c r="K89" s="3">
        <v>289.51</v>
      </c>
      <c r="L89" s="3">
        <v>504.23</v>
      </c>
      <c r="M89" s="2">
        <v>7563.45</v>
      </c>
      <c r="N89" s="3">
        <v>3220.8</v>
      </c>
      <c r="O89">
        <v>753.63</v>
      </c>
      <c r="P89" t="s">
        <v>63</v>
      </c>
      <c r="Q89" t="s">
        <v>46</v>
      </c>
      <c r="R89" t="s">
        <v>76</v>
      </c>
      <c r="S89" t="s">
        <v>29</v>
      </c>
    </row>
    <row r="90" spans="1:19" x14ac:dyDescent="0.25">
      <c r="A90">
        <v>89</v>
      </c>
      <c r="B90" s="1">
        <v>45563</v>
      </c>
      <c r="C90" s="4">
        <f>YEAR(Table1[[#This Row],[sale_date]])</f>
        <v>2024</v>
      </c>
      <c r="D90" t="str">
        <f t="shared" si="1"/>
        <v>sen</v>
      </c>
      <c r="E90" t="s">
        <v>30</v>
      </c>
      <c r="F90">
        <v>3623</v>
      </c>
      <c r="G90" t="s">
        <v>245</v>
      </c>
      <c r="H90" t="s">
        <v>249</v>
      </c>
      <c r="I90" t="s">
        <v>66</v>
      </c>
      <c r="J90" s="4">
        <v>7</v>
      </c>
      <c r="K90" s="3">
        <v>160.24</v>
      </c>
      <c r="L90" s="3">
        <v>211.29</v>
      </c>
      <c r="M90" s="2">
        <v>1479.03</v>
      </c>
      <c r="N90" s="3">
        <v>357.35</v>
      </c>
      <c r="O90">
        <v>210.52</v>
      </c>
      <c r="P90" t="s">
        <v>63</v>
      </c>
      <c r="Q90" t="s">
        <v>46</v>
      </c>
      <c r="R90" t="s">
        <v>80</v>
      </c>
      <c r="S90" t="s">
        <v>464</v>
      </c>
    </row>
    <row r="91" spans="1:19" x14ac:dyDescent="0.25">
      <c r="A91">
        <v>90</v>
      </c>
      <c r="B91" s="1">
        <v>45426</v>
      </c>
      <c r="C91" s="4">
        <f>YEAR(Table1[[#This Row],[sale_date]])</f>
        <v>2024</v>
      </c>
      <c r="D91" t="str">
        <f t="shared" si="1"/>
        <v>may</v>
      </c>
      <c r="E91" t="s">
        <v>53</v>
      </c>
      <c r="F91">
        <v>1496</v>
      </c>
      <c r="G91" t="s">
        <v>201</v>
      </c>
      <c r="H91" t="s">
        <v>250</v>
      </c>
      <c r="I91" t="s">
        <v>140</v>
      </c>
      <c r="J91" s="4">
        <v>8</v>
      </c>
      <c r="K91" s="3">
        <v>69.58</v>
      </c>
      <c r="L91" s="3">
        <v>117.97</v>
      </c>
      <c r="M91" s="2">
        <v>943.76</v>
      </c>
      <c r="N91" s="3">
        <v>387.12</v>
      </c>
      <c r="O91">
        <v>150.56</v>
      </c>
      <c r="P91" t="s">
        <v>51</v>
      </c>
      <c r="Q91" t="s">
        <v>22</v>
      </c>
      <c r="R91" t="s">
        <v>52</v>
      </c>
      <c r="S91" t="s">
        <v>464</v>
      </c>
    </row>
    <row r="92" spans="1:19" x14ac:dyDescent="0.25">
      <c r="A92">
        <v>91</v>
      </c>
      <c r="B92" s="1">
        <v>45515</v>
      </c>
      <c r="C92" s="4">
        <f>YEAR(Table1[[#This Row],[sale_date]])</f>
        <v>2024</v>
      </c>
      <c r="D92" t="str">
        <f t="shared" si="1"/>
        <v>avq</v>
      </c>
      <c r="E92" t="s">
        <v>53</v>
      </c>
      <c r="F92">
        <v>8366</v>
      </c>
      <c r="G92" t="s">
        <v>251</v>
      </c>
      <c r="H92" t="s">
        <v>252</v>
      </c>
      <c r="I92" t="s">
        <v>27</v>
      </c>
      <c r="J92" s="4">
        <v>14</v>
      </c>
      <c r="K92" s="3">
        <v>306.39999999999998</v>
      </c>
      <c r="L92" s="3">
        <v>426.3</v>
      </c>
      <c r="M92" s="2">
        <v>5968.2</v>
      </c>
      <c r="N92" s="3">
        <v>1678.6</v>
      </c>
      <c r="O92">
        <v>1188.07</v>
      </c>
      <c r="P92" t="s">
        <v>21</v>
      </c>
      <c r="Q92" t="s">
        <v>46</v>
      </c>
      <c r="R92" t="s">
        <v>101</v>
      </c>
      <c r="S92" t="s">
        <v>464</v>
      </c>
    </row>
    <row r="93" spans="1:19" x14ac:dyDescent="0.25">
      <c r="A93">
        <v>92</v>
      </c>
      <c r="B93" s="1">
        <v>44514</v>
      </c>
      <c r="C93" s="4">
        <f>YEAR(Table1[[#This Row],[sale_date]])</f>
        <v>2021</v>
      </c>
      <c r="D93" t="str">
        <f t="shared" si="1"/>
        <v>noy</v>
      </c>
      <c r="E93" t="s">
        <v>53</v>
      </c>
      <c r="F93">
        <v>4614</v>
      </c>
      <c r="G93" t="s">
        <v>212</v>
      </c>
      <c r="H93" t="s">
        <v>253</v>
      </c>
      <c r="I93" t="s">
        <v>62</v>
      </c>
      <c r="J93" s="4">
        <v>19</v>
      </c>
      <c r="K93" s="3">
        <v>368.99</v>
      </c>
      <c r="L93" s="3">
        <v>605.15</v>
      </c>
      <c r="M93" s="2">
        <v>11497.85</v>
      </c>
      <c r="N93" s="3">
        <v>4487.04</v>
      </c>
      <c r="O93">
        <v>2003.75</v>
      </c>
      <c r="P93" t="s">
        <v>21</v>
      </c>
      <c r="Q93" t="s">
        <v>22</v>
      </c>
      <c r="R93" t="s">
        <v>43</v>
      </c>
      <c r="S93" t="s">
        <v>29</v>
      </c>
    </row>
    <row r="94" spans="1:19" x14ac:dyDescent="0.25">
      <c r="A94">
        <v>93</v>
      </c>
      <c r="B94" s="1">
        <v>44696</v>
      </c>
      <c r="C94" s="4">
        <f>YEAR(Table1[[#This Row],[sale_date]])</f>
        <v>2022</v>
      </c>
      <c r="D94" t="str">
        <f t="shared" si="1"/>
        <v>may</v>
      </c>
      <c r="E94" t="s">
        <v>171</v>
      </c>
      <c r="F94">
        <v>2733</v>
      </c>
      <c r="G94" t="s">
        <v>180</v>
      </c>
      <c r="H94" t="s">
        <v>254</v>
      </c>
      <c r="I94" t="s">
        <v>62</v>
      </c>
      <c r="J94" s="4">
        <v>3</v>
      </c>
      <c r="K94" s="3">
        <v>394.66</v>
      </c>
      <c r="L94" s="3">
        <v>517.16</v>
      </c>
      <c r="M94" s="2">
        <v>1551.48</v>
      </c>
      <c r="N94" s="3">
        <v>367.5</v>
      </c>
      <c r="O94">
        <v>449.22</v>
      </c>
      <c r="P94" t="s">
        <v>63</v>
      </c>
      <c r="Q94" t="s">
        <v>46</v>
      </c>
      <c r="R94" t="s">
        <v>23</v>
      </c>
      <c r="S94" t="s">
        <v>464</v>
      </c>
    </row>
    <row r="95" spans="1:19" x14ac:dyDescent="0.25">
      <c r="A95">
        <v>94</v>
      </c>
      <c r="B95" s="1">
        <v>45362</v>
      </c>
      <c r="C95" s="4">
        <f>YEAR(Table1[[#This Row],[sale_date]])</f>
        <v>2024</v>
      </c>
      <c r="D95" t="str">
        <f t="shared" si="1"/>
        <v>mar</v>
      </c>
      <c r="E95" t="s">
        <v>47</v>
      </c>
      <c r="F95">
        <v>3067</v>
      </c>
      <c r="G95" t="s">
        <v>255</v>
      </c>
      <c r="H95" t="s">
        <v>256</v>
      </c>
      <c r="I95" t="s">
        <v>33</v>
      </c>
      <c r="J95" s="4">
        <v>17</v>
      </c>
      <c r="K95" s="3">
        <v>79.66</v>
      </c>
      <c r="L95" s="3">
        <v>117.75</v>
      </c>
      <c r="M95" s="2">
        <v>2001.75</v>
      </c>
      <c r="N95" s="3">
        <v>647.53</v>
      </c>
      <c r="O95">
        <v>291.92</v>
      </c>
      <c r="P95" t="s">
        <v>51</v>
      </c>
      <c r="Q95" t="s">
        <v>22</v>
      </c>
      <c r="R95" t="s">
        <v>23</v>
      </c>
      <c r="S95" t="s">
        <v>29</v>
      </c>
    </row>
    <row r="96" spans="1:19" x14ac:dyDescent="0.25">
      <c r="A96">
        <v>95</v>
      </c>
      <c r="B96" s="1">
        <v>45452</v>
      </c>
      <c r="C96" s="4">
        <f>YEAR(Table1[[#This Row],[sale_date]])</f>
        <v>2024</v>
      </c>
      <c r="D96" t="str">
        <f t="shared" si="1"/>
        <v>iyn</v>
      </c>
      <c r="E96" t="s">
        <v>77</v>
      </c>
      <c r="F96">
        <v>3586</v>
      </c>
      <c r="G96" t="s">
        <v>257</v>
      </c>
      <c r="H96" t="s">
        <v>258</v>
      </c>
      <c r="I96" t="s">
        <v>66</v>
      </c>
      <c r="J96" s="4">
        <v>8</v>
      </c>
      <c r="K96" s="3">
        <v>93.7</v>
      </c>
      <c r="L96" s="3">
        <v>186.83</v>
      </c>
      <c r="M96" s="2">
        <v>1494.64</v>
      </c>
      <c r="N96" s="3">
        <v>745.04</v>
      </c>
      <c r="O96">
        <v>212.42</v>
      </c>
      <c r="P96" t="s">
        <v>21</v>
      </c>
      <c r="Q96" t="s">
        <v>46</v>
      </c>
      <c r="R96" t="s">
        <v>97</v>
      </c>
      <c r="S96" t="s">
        <v>464</v>
      </c>
    </row>
    <row r="97" spans="1:19" x14ac:dyDescent="0.25">
      <c r="A97">
        <v>96</v>
      </c>
      <c r="B97" s="1">
        <v>45115</v>
      </c>
      <c r="C97" s="4">
        <f>YEAR(Table1[[#This Row],[sale_date]])</f>
        <v>2023</v>
      </c>
      <c r="D97" t="str">
        <f t="shared" si="1"/>
        <v>iyl</v>
      </c>
      <c r="E97" t="s">
        <v>259</v>
      </c>
      <c r="F97">
        <v>4220</v>
      </c>
      <c r="G97" t="s">
        <v>260</v>
      </c>
      <c r="H97" t="s">
        <v>261</v>
      </c>
      <c r="I97" t="s">
        <v>146</v>
      </c>
      <c r="J97" s="4">
        <v>20</v>
      </c>
      <c r="K97" s="3">
        <v>206.17</v>
      </c>
      <c r="L97" s="3">
        <v>361.27</v>
      </c>
      <c r="M97" s="2">
        <v>7225.4</v>
      </c>
      <c r="N97" s="3">
        <v>3102</v>
      </c>
      <c r="O97">
        <v>2018.65</v>
      </c>
      <c r="P97" t="s">
        <v>57</v>
      </c>
      <c r="Q97" t="s">
        <v>22</v>
      </c>
      <c r="R97" t="s">
        <v>28</v>
      </c>
      <c r="S97" t="s">
        <v>464</v>
      </c>
    </row>
    <row r="98" spans="1:19" x14ac:dyDescent="0.25">
      <c r="A98">
        <v>97</v>
      </c>
      <c r="B98" s="1">
        <v>44208</v>
      </c>
      <c r="C98" s="4">
        <f>YEAR(Table1[[#This Row],[sale_date]])</f>
        <v>2021</v>
      </c>
      <c r="D98" t="str">
        <f t="shared" si="1"/>
        <v>yan</v>
      </c>
      <c r="E98" t="s">
        <v>30</v>
      </c>
      <c r="F98">
        <v>6267</v>
      </c>
      <c r="G98" t="s">
        <v>262</v>
      </c>
      <c r="H98" t="s">
        <v>263</v>
      </c>
      <c r="I98" t="s">
        <v>38</v>
      </c>
      <c r="J98" s="4">
        <v>18</v>
      </c>
      <c r="K98" s="3">
        <v>56.64</v>
      </c>
      <c r="L98" s="3">
        <v>106.39</v>
      </c>
      <c r="M98" s="2">
        <v>1915.02</v>
      </c>
      <c r="N98" s="3">
        <v>895.5</v>
      </c>
      <c r="O98">
        <v>353.8</v>
      </c>
      <c r="P98" t="s">
        <v>21</v>
      </c>
      <c r="Q98" t="s">
        <v>22</v>
      </c>
      <c r="R98" t="s">
        <v>119</v>
      </c>
      <c r="S98" t="s">
        <v>29</v>
      </c>
    </row>
    <row r="99" spans="1:19" x14ac:dyDescent="0.25">
      <c r="A99">
        <v>98</v>
      </c>
      <c r="B99" s="1">
        <v>44948</v>
      </c>
      <c r="C99" s="4">
        <f>YEAR(Table1[[#This Row],[sale_date]])</f>
        <v>2023</v>
      </c>
      <c r="D99" t="str">
        <f t="shared" si="1"/>
        <v>yan</v>
      </c>
      <c r="E99" t="s">
        <v>91</v>
      </c>
      <c r="F99">
        <v>8979</v>
      </c>
      <c r="G99" t="s">
        <v>31</v>
      </c>
      <c r="H99" t="s">
        <v>264</v>
      </c>
      <c r="I99" t="s">
        <v>33</v>
      </c>
      <c r="J99" s="4">
        <v>13</v>
      </c>
      <c r="K99" s="3">
        <v>157.22</v>
      </c>
      <c r="L99" s="3">
        <v>301.83999999999997</v>
      </c>
      <c r="M99" s="2">
        <v>3923.92</v>
      </c>
      <c r="N99" s="3">
        <v>1880.06</v>
      </c>
      <c r="O99">
        <v>987.72</v>
      </c>
      <c r="P99" t="s">
        <v>57</v>
      </c>
      <c r="Q99" t="s">
        <v>46</v>
      </c>
      <c r="R99" t="s">
        <v>28</v>
      </c>
      <c r="S99" t="s">
        <v>29</v>
      </c>
    </row>
    <row r="100" spans="1:19" x14ac:dyDescent="0.25">
      <c r="A100">
        <v>99</v>
      </c>
      <c r="B100" s="1">
        <v>44975</v>
      </c>
      <c r="C100" s="4">
        <f>YEAR(Table1[[#This Row],[sale_date]])</f>
        <v>2023</v>
      </c>
      <c r="D100" t="str">
        <f t="shared" si="1"/>
        <v>fev</v>
      </c>
      <c r="E100" t="s">
        <v>59</v>
      </c>
      <c r="F100">
        <v>8577</v>
      </c>
      <c r="G100" t="s">
        <v>265</v>
      </c>
      <c r="H100" t="s">
        <v>266</v>
      </c>
      <c r="I100" t="s">
        <v>27</v>
      </c>
      <c r="J100" s="4">
        <v>7</v>
      </c>
      <c r="K100" s="3">
        <v>192.8</v>
      </c>
      <c r="L100" s="3">
        <v>361.66</v>
      </c>
      <c r="M100" s="2">
        <v>2531.62</v>
      </c>
      <c r="N100" s="3">
        <v>1182.02</v>
      </c>
      <c r="O100">
        <v>263.51</v>
      </c>
      <c r="P100" t="s">
        <v>51</v>
      </c>
      <c r="Q100" t="s">
        <v>22</v>
      </c>
      <c r="R100" t="s">
        <v>76</v>
      </c>
      <c r="S100" t="s">
        <v>464</v>
      </c>
    </row>
    <row r="101" spans="1:19" x14ac:dyDescent="0.25">
      <c r="A101">
        <v>100</v>
      </c>
      <c r="B101" s="1">
        <v>44411</v>
      </c>
      <c r="C101" s="4">
        <f>YEAR(Table1[[#This Row],[sale_date]])</f>
        <v>2021</v>
      </c>
      <c r="D101" t="str">
        <f t="shared" si="1"/>
        <v>avq</v>
      </c>
      <c r="E101" t="s">
        <v>203</v>
      </c>
      <c r="F101">
        <v>5763</v>
      </c>
      <c r="G101" t="s">
        <v>267</v>
      </c>
      <c r="H101" t="s">
        <v>268</v>
      </c>
      <c r="I101" t="s">
        <v>136</v>
      </c>
      <c r="J101" s="4">
        <v>10</v>
      </c>
      <c r="K101" s="3">
        <v>92.07</v>
      </c>
      <c r="L101" s="3">
        <v>183.16</v>
      </c>
      <c r="M101" s="2">
        <v>1831.6</v>
      </c>
      <c r="N101" s="3">
        <v>910.9</v>
      </c>
      <c r="O101">
        <v>165.33</v>
      </c>
      <c r="P101" t="s">
        <v>57</v>
      </c>
      <c r="Q101" t="s">
        <v>22</v>
      </c>
      <c r="R101" t="s">
        <v>247</v>
      </c>
      <c r="S101" t="s">
        <v>464</v>
      </c>
    </row>
    <row r="102" spans="1:19" x14ac:dyDescent="0.25">
      <c r="A102">
        <v>101</v>
      </c>
      <c r="B102" s="1">
        <v>43937</v>
      </c>
      <c r="C102" s="4">
        <f>YEAR(Table1[[#This Row],[sale_date]])</f>
        <v>2020</v>
      </c>
      <c r="D102" t="str">
        <f t="shared" si="1"/>
        <v>apr</v>
      </c>
      <c r="E102" t="s">
        <v>47</v>
      </c>
      <c r="F102">
        <v>3865</v>
      </c>
      <c r="G102" t="s">
        <v>269</v>
      </c>
      <c r="H102" t="s">
        <v>270</v>
      </c>
      <c r="I102" t="s">
        <v>146</v>
      </c>
      <c r="J102" s="4">
        <v>16</v>
      </c>
      <c r="K102" s="3">
        <v>116.76</v>
      </c>
      <c r="L102" s="3">
        <v>184.92</v>
      </c>
      <c r="M102" s="2">
        <v>2958.72</v>
      </c>
      <c r="N102" s="3">
        <v>1090.56</v>
      </c>
      <c r="O102">
        <v>341.11</v>
      </c>
      <c r="P102" t="s">
        <v>21</v>
      </c>
      <c r="Q102" t="s">
        <v>22</v>
      </c>
      <c r="R102" t="s">
        <v>196</v>
      </c>
      <c r="S102" t="s">
        <v>29</v>
      </c>
    </row>
    <row r="103" spans="1:19" x14ac:dyDescent="0.25">
      <c r="A103">
        <v>102</v>
      </c>
      <c r="B103" s="1">
        <v>44424</v>
      </c>
      <c r="C103" s="4">
        <f>YEAR(Table1[[#This Row],[sale_date]])</f>
        <v>2021</v>
      </c>
      <c r="D103" t="str">
        <f t="shared" si="1"/>
        <v>avq</v>
      </c>
      <c r="E103" t="s">
        <v>91</v>
      </c>
      <c r="F103">
        <v>2837</v>
      </c>
      <c r="G103" t="s">
        <v>271</v>
      </c>
      <c r="H103" t="s">
        <v>272</v>
      </c>
      <c r="I103" t="s">
        <v>56</v>
      </c>
      <c r="J103" s="4">
        <v>4</v>
      </c>
      <c r="K103" s="3">
        <v>22.45</v>
      </c>
      <c r="L103" s="3">
        <v>31.66</v>
      </c>
      <c r="M103" s="2">
        <v>126.64</v>
      </c>
      <c r="N103" s="3">
        <v>36.840000000000003</v>
      </c>
      <c r="O103">
        <v>20.56</v>
      </c>
      <c r="P103" t="s">
        <v>21</v>
      </c>
      <c r="Q103" t="s">
        <v>46</v>
      </c>
      <c r="R103" t="s">
        <v>67</v>
      </c>
      <c r="S103" t="s">
        <v>464</v>
      </c>
    </row>
    <row r="104" spans="1:19" x14ac:dyDescent="0.25">
      <c r="A104">
        <v>103</v>
      </c>
      <c r="B104" s="1">
        <v>44700</v>
      </c>
      <c r="C104" s="4">
        <f>YEAR(Table1[[#This Row],[sale_date]])</f>
        <v>2022</v>
      </c>
      <c r="D104" t="str">
        <f t="shared" si="1"/>
        <v>may</v>
      </c>
      <c r="E104" t="s">
        <v>91</v>
      </c>
      <c r="F104">
        <v>5837</v>
      </c>
      <c r="G104" t="s">
        <v>25</v>
      </c>
      <c r="H104" t="s">
        <v>273</v>
      </c>
      <c r="I104" t="s">
        <v>27</v>
      </c>
      <c r="J104" s="4">
        <v>13</v>
      </c>
      <c r="K104" s="3">
        <v>370.05</v>
      </c>
      <c r="L104" s="3">
        <v>529.73</v>
      </c>
      <c r="M104" s="2">
        <v>6886.49</v>
      </c>
      <c r="N104" s="3">
        <v>2075.84</v>
      </c>
      <c r="O104">
        <v>1593.63</v>
      </c>
      <c r="P104" t="s">
        <v>51</v>
      </c>
      <c r="Q104" t="s">
        <v>46</v>
      </c>
      <c r="R104" t="s">
        <v>189</v>
      </c>
      <c r="S104" t="s">
        <v>464</v>
      </c>
    </row>
    <row r="105" spans="1:19" x14ac:dyDescent="0.25">
      <c r="A105">
        <v>104</v>
      </c>
      <c r="B105" s="1">
        <v>45006</v>
      </c>
      <c r="C105" s="4">
        <f>YEAR(Table1[[#This Row],[sale_date]])</f>
        <v>2023</v>
      </c>
      <c r="D105" t="str">
        <f t="shared" si="1"/>
        <v>mar</v>
      </c>
      <c r="E105" t="s">
        <v>73</v>
      </c>
      <c r="F105">
        <v>7980</v>
      </c>
      <c r="G105" t="s">
        <v>229</v>
      </c>
      <c r="H105" t="s">
        <v>274</v>
      </c>
      <c r="I105" t="s">
        <v>56</v>
      </c>
      <c r="J105" s="4">
        <v>3</v>
      </c>
      <c r="K105" s="3">
        <v>385.01</v>
      </c>
      <c r="L105" s="3">
        <v>644.72</v>
      </c>
      <c r="M105" s="2">
        <v>1934.16</v>
      </c>
      <c r="N105" s="3">
        <v>779.13</v>
      </c>
      <c r="O105">
        <v>336.31</v>
      </c>
      <c r="P105" t="s">
        <v>57</v>
      </c>
      <c r="Q105" t="s">
        <v>22</v>
      </c>
      <c r="R105" t="s">
        <v>23</v>
      </c>
      <c r="S105" t="s">
        <v>29</v>
      </c>
    </row>
    <row r="106" spans="1:19" x14ac:dyDescent="0.25">
      <c r="A106">
        <v>105</v>
      </c>
      <c r="B106" s="1">
        <v>44660</v>
      </c>
      <c r="C106" s="4">
        <f>YEAR(Table1[[#This Row],[sale_date]])</f>
        <v>2022</v>
      </c>
      <c r="D106" t="str">
        <f t="shared" si="1"/>
        <v>apr</v>
      </c>
      <c r="E106" t="s">
        <v>24</v>
      </c>
      <c r="F106">
        <v>7509</v>
      </c>
      <c r="G106" t="s">
        <v>217</v>
      </c>
      <c r="H106" t="s">
        <v>275</v>
      </c>
      <c r="I106" t="s">
        <v>66</v>
      </c>
      <c r="J106" s="4">
        <v>13</v>
      </c>
      <c r="K106" s="3">
        <v>92.83</v>
      </c>
      <c r="L106" s="3">
        <v>112.77</v>
      </c>
      <c r="M106" s="2">
        <v>1466.01</v>
      </c>
      <c r="N106" s="3">
        <v>259.22000000000003</v>
      </c>
      <c r="O106">
        <v>71.09</v>
      </c>
      <c r="P106" t="s">
        <v>63</v>
      </c>
      <c r="Q106" t="s">
        <v>46</v>
      </c>
      <c r="R106" t="s">
        <v>90</v>
      </c>
      <c r="S106" t="s">
        <v>464</v>
      </c>
    </row>
    <row r="107" spans="1:19" x14ac:dyDescent="0.25">
      <c r="A107">
        <v>106</v>
      </c>
      <c r="B107" s="1">
        <v>44996</v>
      </c>
      <c r="C107" s="4">
        <f>YEAR(Table1[[#This Row],[sale_date]])</f>
        <v>2023</v>
      </c>
      <c r="D107" t="str">
        <f t="shared" si="1"/>
        <v>mar</v>
      </c>
      <c r="E107" t="s">
        <v>77</v>
      </c>
      <c r="F107">
        <v>1872</v>
      </c>
      <c r="G107" t="s">
        <v>276</v>
      </c>
      <c r="H107" t="s">
        <v>277</v>
      </c>
      <c r="I107" t="s">
        <v>27</v>
      </c>
      <c r="J107" s="4">
        <v>4</v>
      </c>
      <c r="K107" s="3">
        <v>488.93</v>
      </c>
      <c r="L107" s="3">
        <v>860.73</v>
      </c>
      <c r="M107" s="2">
        <v>3442.92</v>
      </c>
      <c r="N107" s="3">
        <v>1487.2</v>
      </c>
      <c r="O107">
        <v>277.48</v>
      </c>
      <c r="P107" t="s">
        <v>63</v>
      </c>
      <c r="Q107" t="s">
        <v>46</v>
      </c>
      <c r="R107" t="s">
        <v>67</v>
      </c>
      <c r="S107" t="s">
        <v>29</v>
      </c>
    </row>
    <row r="108" spans="1:19" x14ac:dyDescent="0.25">
      <c r="A108">
        <v>107</v>
      </c>
      <c r="B108" s="1">
        <v>45048</v>
      </c>
      <c r="C108" s="4">
        <f>YEAR(Table1[[#This Row],[sale_date]])</f>
        <v>2023</v>
      </c>
      <c r="D108" t="str">
        <f t="shared" si="1"/>
        <v>may</v>
      </c>
      <c r="E108" t="s">
        <v>77</v>
      </c>
      <c r="F108">
        <v>3074</v>
      </c>
      <c r="G108" t="s">
        <v>69</v>
      </c>
      <c r="H108" t="s">
        <v>278</v>
      </c>
      <c r="I108" t="s">
        <v>50</v>
      </c>
      <c r="J108" s="4">
        <v>18</v>
      </c>
      <c r="K108" s="3">
        <v>452.69</v>
      </c>
      <c r="L108" s="3">
        <v>841.64</v>
      </c>
      <c r="M108" s="2">
        <v>15149.52</v>
      </c>
      <c r="N108" s="3">
        <v>7001.1</v>
      </c>
      <c r="O108">
        <v>734.33</v>
      </c>
      <c r="P108" t="s">
        <v>34</v>
      </c>
      <c r="Q108" t="s">
        <v>46</v>
      </c>
      <c r="R108" t="s">
        <v>189</v>
      </c>
      <c r="S108" t="s">
        <v>29</v>
      </c>
    </row>
    <row r="109" spans="1:19" x14ac:dyDescent="0.25">
      <c r="A109">
        <v>108</v>
      </c>
      <c r="B109" s="1">
        <v>45598</v>
      </c>
      <c r="C109" s="4">
        <f>YEAR(Table1[[#This Row],[sale_date]])</f>
        <v>2024</v>
      </c>
      <c r="D109" t="str">
        <f t="shared" si="1"/>
        <v>noy</v>
      </c>
      <c r="E109" t="s">
        <v>24</v>
      </c>
      <c r="F109">
        <v>8010</v>
      </c>
      <c r="G109" t="s">
        <v>190</v>
      </c>
      <c r="H109" t="s">
        <v>279</v>
      </c>
      <c r="I109" t="s">
        <v>66</v>
      </c>
      <c r="J109" s="4">
        <v>4</v>
      </c>
      <c r="K109" s="3">
        <v>146.62</v>
      </c>
      <c r="L109" s="3">
        <v>290.64999999999998</v>
      </c>
      <c r="M109" s="2">
        <v>1162.5999999999999</v>
      </c>
      <c r="N109" s="3">
        <v>576.12</v>
      </c>
      <c r="O109">
        <v>18.420000000000002</v>
      </c>
      <c r="P109" t="s">
        <v>63</v>
      </c>
      <c r="Q109" t="s">
        <v>46</v>
      </c>
      <c r="R109" t="s">
        <v>52</v>
      </c>
      <c r="S109" t="s">
        <v>29</v>
      </c>
    </row>
    <row r="110" spans="1:19" x14ac:dyDescent="0.25">
      <c r="A110">
        <v>109</v>
      </c>
      <c r="B110" s="1">
        <v>45285</v>
      </c>
      <c r="C110" s="4">
        <f>YEAR(Table1[[#This Row],[sale_date]])</f>
        <v>2023</v>
      </c>
      <c r="D110" t="str">
        <f t="shared" si="1"/>
        <v>dek</v>
      </c>
      <c r="E110" t="s">
        <v>171</v>
      </c>
      <c r="F110">
        <v>5295</v>
      </c>
      <c r="G110" t="s">
        <v>190</v>
      </c>
      <c r="H110" t="s">
        <v>280</v>
      </c>
      <c r="I110" t="s">
        <v>66</v>
      </c>
      <c r="J110" s="4">
        <v>20</v>
      </c>
      <c r="K110" s="3">
        <v>465.08</v>
      </c>
      <c r="L110" s="3">
        <v>579.36</v>
      </c>
      <c r="M110" s="2">
        <v>11587.2</v>
      </c>
      <c r="N110" s="3">
        <v>2285.6</v>
      </c>
      <c r="O110">
        <v>47.11</v>
      </c>
      <c r="P110" t="s">
        <v>57</v>
      </c>
      <c r="Q110" t="s">
        <v>22</v>
      </c>
      <c r="R110" t="s">
        <v>58</v>
      </c>
      <c r="S110" t="s">
        <v>464</v>
      </c>
    </row>
    <row r="111" spans="1:19" x14ac:dyDescent="0.25">
      <c r="A111">
        <v>110</v>
      </c>
      <c r="B111" s="1">
        <v>43904</v>
      </c>
      <c r="C111" s="4">
        <f>YEAR(Table1[[#This Row],[sale_date]])</f>
        <v>2020</v>
      </c>
      <c r="D111" t="str">
        <f t="shared" si="1"/>
        <v>mar</v>
      </c>
      <c r="E111" t="s">
        <v>47</v>
      </c>
      <c r="F111">
        <v>9267</v>
      </c>
      <c r="G111" t="s">
        <v>281</v>
      </c>
      <c r="H111" t="s">
        <v>282</v>
      </c>
      <c r="I111" t="s">
        <v>143</v>
      </c>
      <c r="J111" s="4">
        <v>7</v>
      </c>
      <c r="K111" s="3">
        <v>98.43</v>
      </c>
      <c r="L111" s="3">
        <v>126.57</v>
      </c>
      <c r="M111" s="2">
        <v>885.99</v>
      </c>
      <c r="N111" s="3">
        <v>196.98</v>
      </c>
      <c r="O111">
        <v>86.94</v>
      </c>
      <c r="P111" t="s">
        <v>21</v>
      </c>
      <c r="Q111" t="s">
        <v>46</v>
      </c>
      <c r="R111" t="s">
        <v>247</v>
      </c>
      <c r="S111" t="s">
        <v>29</v>
      </c>
    </row>
    <row r="112" spans="1:19" x14ac:dyDescent="0.25">
      <c r="A112">
        <v>111</v>
      </c>
      <c r="B112" s="1">
        <v>45575</v>
      </c>
      <c r="C112" s="4">
        <f>YEAR(Table1[[#This Row],[sale_date]])</f>
        <v>2024</v>
      </c>
      <c r="D112" t="str">
        <f t="shared" si="1"/>
        <v>okt</v>
      </c>
      <c r="E112" t="s">
        <v>162</v>
      </c>
      <c r="F112">
        <v>2521</v>
      </c>
      <c r="G112" t="s">
        <v>283</v>
      </c>
      <c r="H112" t="s">
        <v>284</v>
      </c>
      <c r="I112" t="s">
        <v>143</v>
      </c>
      <c r="J112" s="4">
        <v>1</v>
      </c>
      <c r="K112" s="3">
        <v>297.64999999999998</v>
      </c>
      <c r="L112" s="3">
        <v>441.17</v>
      </c>
      <c r="M112" s="2">
        <v>441.17</v>
      </c>
      <c r="N112" s="3">
        <v>143.52000000000001</v>
      </c>
      <c r="O112">
        <v>129.84</v>
      </c>
      <c r="P112" t="s">
        <v>57</v>
      </c>
      <c r="Q112" t="s">
        <v>46</v>
      </c>
      <c r="R112" t="s">
        <v>52</v>
      </c>
      <c r="S112" t="s">
        <v>29</v>
      </c>
    </row>
    <row r="113" spans="1:19" x14ac:dyDescent="0.25">
      <c r="A113">
        <v>112</v>
      </c>
      <c r="B113" s="1">
        <v>43870</v>
      </c>
      <c r="C113" s="4">
        <f>YEAR(Table1[[#This Row],[sale_date]])</f>
        <v>2020</v>
      </c>
      <c r="D113" t="str">
        <f t="shared" si="1"/>
        <v>fev</v>
      </c>
      <c r="E113" t="s">
        <v>91</v>
      </c>
      <c r="F113">
        <v>2005</v>
      </c>
      <c r="G113" t="s">
        <v>192</v>
      </c>
      <c r="H113" t="s">
        <v>285</v>
      </c>
      <c r="I113" t="s">
        <v>136</v>
      </c>
      <c r="J113" s="4">
        <v>11</v>
      </c>
      <c r="K113" s="3">
        <v>254.57</v>
      </c>
      <c r="L113" s="3">
        <v>494.78</v>
      </c>
      <c r="M113" s="2">
        <v>5442.58</v>
      </c>
      <c r="N113" s="3">
        <v>2642.31</v>
      </c>
      <c r="O113">
        <v>477.32</v>
      </c>
      <c r="P113" t="s">
        <v>63</v>
      </c>
      <c r="Q113" t="s">
        <v>46</v>
      </c>
      <c r="R113" t="s">
        <v>28</v>
      </c>
      <c r="S113" t="s">
        <v>464</v>
      </c>
    </row>
    <row r="114" spans="1:19" x14ac:dyDescent="0.25">
      <c r="A114">
        <v>113</v>
      </c>
      <c r="B114" s="1">
        <v>43938</v>
      </c>
      <c r="C114" s="4">
        <f>YEAR(Table1[[#This Row],[sale_date]])</f>
        <v>2020</v>
      </c>
      <c r="D114" t="str">
        <f t="shared" si="1"/>
        <v>apr</v>
      </c>
      <c r="E114" t="s">
        <v>30</v>
      </c>
      <c r="F114">
        <v>6867</v>
      </c>
      <c r="G114" t="s">
        <v>229</v>
      </c>
      <c r="H114" t="s">
        <v>286</v>
      </c>
      <c r="I114" t="s">
        <v>56</v>
      </c>
      <c r="J114" s="4">
        <v>7</v>
      </c>
      <c r="K114" s="3">
        <v>405.87</v>
      </c>
      <c r="L114" s="3">
        <v>811.04</v>
      </c>
      <c r="M114" s="2">
        <v>5677.28</v>
      </c>
      <c r="N114" s="3">
        <v>2836.19</v>
      </c>
      <c r="O114">
        <v>57.41</v>
      </c>
      <c r="P114" t="s">
        <v>34</v>
      </c>
      <c r="Q114" t="s">
        <v>46</v>
      </c>
      <c r="R114" t="s">
        <v>88</v>
      </c>
      <c r="S114" t="s">
        <v>29</v>
      </c>
    </row>
    <row r="115" spans="1:19" x14ac:dyDescent="0.25">
      <c r="A115">
        <v>114</v>
      </c>
      <c r="B115" s="1">
        <v>44262</v>
      </c>
      <c r="C115" s="4">
        <f>YEAR(Table1[[#This Row],[sale_date]])</f>
        <v>2021</v>
      </c>
      <c r="D115" t="str">
        <f t="shared" si="1"/>
        <v>mar</v>
      </c>
      <c r="E115" t="s">
        <v>24</v>
      </c>
      <c r="F115">
        <v>7373</v>
      </c>
      <c r="G115" t="s">
        <v>287</v>
      </c>
      <c r="H115" t="s">
        <v>288</v>
      </c>
      <c r="I115" t="s">
        <v>33</v>
      </c>
      <c r="J115" s="4">
        <v>2</v>
      </c>
      <c r="K115" s="3">
        <v>99.49</v>
      </c>
      <c r="L115" s="3">
        <v>182.72</v>
      </c>
      <c r="M115" s="2">
        <v>365.44</v>
      </c>
      <c r="N115" s="3">
        <v>166.46</v>
      </c>
      <c r="O115">
        <v>59.85</v>
      </c>
      <c r="P115" t="s">
        <v>21</v>
      </c>
      <c r="Q115" t="s">
        <v>46</v>
      </c>
      <c r="R115" t="s">
        <v>67</v>
      </c>
      <c r="S115" t="s">
        <v>464</v>
      </c>
    </row>
    <row r="116" spans="1:19" x14ac:dyDescent="0.25">
      <c r="A116">
        <v>115</v>
      </c>
      <c r="B116" s="1">
        <v>44563</v>
      </c>
      <c r="C116" s="4">
        <f>YEAR(Table1[[#This Row],[sale_date]])</f>
        <v>2022</v>
      </c>
      <c r="D116" t="str">
        <f t="shared" si="1"/>
        <v>yan</v>
      </c>
      <c r="E116" t="s">
        <v>137</v>
      </c>
      <c r="F116">
        <v>1093</v>
      </c>
      <c r="G116" t="s">
        <v>289</v>
      </c>
      <c r="H116" t="s">
        <v>290</v>
      </c>
      <c r="I116" t="s">
        <v>38</v>
      </c>
      <c r="J116" s="4">
        <v>20</v>
      </c>
      <c r="K116" s="3">
        <v>257.55</v>
      </c>
      <c r="L116" s="3">
        <v>454.88</v>
      </c>
      <c r="M116" s="2">
        <v>9097.6</v>
      </c>
      <c r="N116" s="3">
        <v>3946.6</v>
      </c>
      <c r="O116">
        <v>1000.69</v>
      </c>
      <c r="P116" t="s">
        <v>34</v>
      </c>
      <c r="Q116" t="s">
        <v>46</v>
      </c>
      <c r="R116" t="s">
        <v>67</v>
      </c>
      <c r="S116" t="s">
        <v>464</v>
      </c>
    </row>
    <row r="117" spans="1:19" x14ac:dyDescent="0.25">
      <c r="A117">
        <v>116</v>
      </c>
      <c r="B117" s="1">
        <v>44749</v>
      </c>
      <c r="C117" s="4">
        <f>YEAR(Table1[[#This Row],[sale_date]])</f>
        <v>2022</v>
      </c>
      <c r="D117" t="str">
        <f t="shared" si="1"/>
        <v>iyl</v>
      </c>
      <c r="E117" t="s">
        <v>35</v>
      </c>
      <c r="F117">
        <v>2556</v>
      </c>
      <c r="G117" t="s">
        <v>141</v>
      </c>
      <c r="H117" t="s">
        <v>291</v>
      </c>
      <c r="I117" t="s">
        <v>143</v>
      </c>
      <c r="J117" s="4">
        <v>6</v>
      </c>
      <c r="K117" s="3">
        <v>378.22</v>
      </c>
      <c r="L117" s="3">
        <v>646.96</v>
      </c>
      <c r="M117" s="2">
        <v>3881.76</v>
      </c>
      <c r="N117" s="3">
        <v>1612.44</v>
      </c>
      <c r="O117">
        <v>494.72</v>
      </c>
      <c r="P117" t="s">
        <v>51</v>
      </c>
      <c r="Q117" t="s">
        <v>22</v>
      </c>
      <c r="R117" t="s">
        <v>23</v>
      </c>
      <c r="S117" t="s">
        <v>29</v>
      </c>
    </row>
    <row r="118" spans="1:19" x14ac:dyDescent="0.25">
      <c r="A118">
        <v>117</v>
      </c>
      <c r="B118" s="1">
        <v>45610</v>
      </c>
      <c r="C118" s="4">
        <f>YEAR(Table1[[#This Row],[sale_date]])</f>
        <v>2024</v>
      </c>
      <c r="D118" t="str">
        <f t="shared" si="1"/>
        <v>noy</v>
      </c>
      <c r="E118" t="s">
        <v>102</v>
      </c>
      <c r="F118">
        <v>6973</v>
      </c>
      <c r="G118" t="s">
        <v>292</v>
      </c>
      <c r="H118" t="s">
        <v>293</v>
      </c>
      <c r="I118" t="s">
        <v>136</v>
      </c>
      <c r="J118" s="4">
        <v>19</v>
      </c>
      <c r="K118" s="3">
        <v>170.05</v>
      </c>
      <c r="L118" s="3">
        <v>326.62</v>
      </c>
      <c r="M118" s="2">
        <v>6205.78</v>
      </c>
      <c r="N118" s="3">
        <v>2974.83</v>
      </c>
      <c r="O118">
        <v>1387.91</v>
      </c>
      <c r="P118" t="s">
        <v>21</v>
      </c>
      <c r="Q118" t="s">
        <v>22</v>
      </c>
      <c r="R118" t="s">
        <v>39</v>
      </c>
      <c r="S118" t="s">
        <v>464</v>
      </c>
    </row>
    <row r="119" spans="1:19" x14ac:dyDescent="0.25">
      <c r="A119">
        <v>118</v>
      </c>
      <c r="B119" s="1">
        <v>44305</v>
      </c>
      <c r="C119" s="4">
        <f>YEAR(Table1[[#This Row],[sale_date]])</f>
        <v>2021</v>
      </c>
      <c r="D119" t="str">
        <f t="shared" si="1"/>
        <v>apr</v>
      </c>
      <c r="E119" t="s">
        <v>149</v>
      </c>
      <c r="F119">
        <v>7496</v>
      </c>
      <c r="G119" t="s">
        <v>294</v>
      </c>
      <c r="H119" t="s">
        <v>295</v>
      </c>
      <c r="I119" t="s">
        <v>105</v>
      </c>
      <c r="J119" s="4">
        <v>7</v>
      </c>
      <c r="K119" s="3">
        <v>439.13</v>
      </c>
      <c r="L119" s="3">
        <v>741.71</v>
      </c>
      <c r="M119" s="2">
        <v>5191.97</v>
      </c>
      <c r="N119" s="3">
        <v>2118.06</v>
      </c>
      <c r="O119">
        <v>512.84</v>
      </c>
      <c r="P119" t="s">
        <v>21</v>
      </c>
      <c r="Q119" t="s">
        <v>22</v>
      </c>
      <c r="R119" t="s">
        <v>101</v>
      </c>
      <c r="S119" t="s">
        <v>29</v>
      </c>
    </row>
    <row r="120" spans="1:19" x14ac:dyDescent="0.25">
      <c r="A120">
        <v>119</v>
      </c>
      <c r="B120" s="1">
        <v>43974</v>
      </c>
      <c r="C120" s="4">
        <f>YEAR(Table1[[#This Row],[sale_date]])</f>
        <v>2020</v>
      </c>
      <c r="D120" t="str">
        <f t="shared" si="1"/>
        <v>may</v>
      </c>
      <c r="E120" t="s">
        <v>17</v>
      </c>
      <c r="F120">
        <v>1746</v>
      </c>
      <c r="G120" t="s">
        <v>296</v>
      </c>
      <c r="H120" t="s">
        <v>297</v>
      </c>
      <c r="I120" t="s">
        <v>27</v>
      </c>
      <c r="J120" s="4">
        <v>15</v>
      </c>
      <c r="K120" s="3">
        <v>161.81</v>
      </c>
      <c r="L120" s="3">
        <v>302.42</v>
      </c>
      <c r="M120" s="2">
        <v>4536.3</v>
      </c>
      <c r="N120" s="3">
        <v>2109.15</v>
      </c>
      <c r="O120">
        <v>227.48</v>
      </c>
      <c r="P120" t="s">
        <v>57</v>
      </c>
      <c r="Q120" t="s">
        <v>46</v>
      </c>
      <c r="R120" t="s">
        <v>189</v>
      </c>
      <c r="S120" t="s">
        <v>29</v>
      </c>
    </row>
    <row r="121" spans="1:19" x14ac:dyDescent="0.25">
      <c r="A121">
        <v>120</v>
      </c>
      <c r="B121" s="1">
        <v>44830</v>
      </c>
      <c r="C121" s="4">
        <f>YEAR(Table1[[#This Row],[sale_date]])</f>
        <v>2022</v>
      </c>
      <c r="D121" t="str">
        <f t="shared" si="1"/>
        <v>sen</v>
      </c>
      <c r="E121" t="s">
        <v>24</v>
      </c>
      <c r="F121">
        <v>4811</v>
      </c>
      <c r="G121" t="s">
        <v>298</v>
      </c>
      <c r="H121" t="s">
        <v>299</v>
      </c>
      <c r="I121" t="s">
        <v>62</v>
      </c>
      <c r="J121" s="4">
        <v>3</v>
      </c>
      <c r="K121" s="3">
        <v>213.72</v>
      </c>
      <c r="L121" s="3">
        <v>392.46</v>
      </c>
      <c r="M121" s="2">
        <v>1177.3800000000001</v>
      </c>
      <c r="N121" s="3">
        <v>536.22</v>
      </c>
      <c r="O121">
        <v>70.959999999999994</v>
      </c>
      <c r="P121" t="s">
        <v>63</v>
      </c>
      <c r="Q121" t="s">
        <v>22</v>
      </c>
      <c r="R121" t="s">
        <v>80</v>
      </c>
      <c r="S121" t="s">
        <v>464</v>
      </c>
    </row>
    <row r="122" spans="1:19" x14ac:dyDescent="0.25">
      <c r="A122">
        <v>121</v>
      </c>
      <c r="B122" s="1">
        <v>45518</v>
      </c>
      <c r="C122" s="4">
        <f>YEAR(Table1[[#This Row],[sale_date]])</f>
        <v>2024</v>
      </c>
      <c r="D122" t="str">
        <f t="shared" si="1"/>
        <v>avq</v>
      </c>
      <c r="E122" t="s">
        <v>17</v>
      </c>
      <c r="F122">
        <v>4460</v>
      </c>
      <c r="G122" t="s">
        <v>300</v>
      </c>
      <c r="H122" t="s">
        <v>301</v>
      </c>
      <c r="I122" t="s">
        <v>111</v>
      </c>
      <c r="J122" s="4">
        <v>12</v>
      </c>
      <c r="K122" s="3">
        <v>337.06</v>
      </c>
      <c r="L122" s="3">
        <v>415.4</v>
      </c>
      <c r="M122" s="2">
        <v>4984.8</v>
      </c>
      <c r="N122" s="3">
        <v>940.08</v>
      </c>
      <c r="O122">
        <v>363.91</v>
      </c>
      <c r="P122" t="s">
        <v>34</v>
      </c>
      <c r="Q122" t="s">
        <v>46</v>
      </c>
      <c r="R122" t="s">
        <v>58</v>
      </c>
      <c r="S122" t="s">
        <v>464</v>
      </c>
    </row>
    <row r="123" spans="1:19" x14ac:dyDescent="0.25">
      <c r="A123">
        <v>122</v>
      </c>
      <c r="B123" s="1">
        <v>44206</v>
      </c>
      <c r="C123" s="4">
        <f>YEAR(Table1[[#This Row],[sale_date]])</f>
        <v>2021</v>
      </c>
      <c r="D123" t="str">
        <f t="shared" si="1"/>
        <v>yan</v>
      </c>
      <c r="E123" t="s">
        <v>94</v>
      </c>
      <c r="F123">
        <v>4869</v>
      </c>
      <c r="G123" t="s">
        <v>174</v>
      </c>
      <c r="H123" t="s">
        <v>302</v>
      </c>
      <c r="I123" t="s">
        <v>66</v>
      </c>
      <c r="J123" s="4">
        <v>6</v>
      </c>
      <c r="K123" s="3">
        <v>469.82</v>
      </c>
      <c r="L123" s="3">
        <v>577.80999999999995</v>
      </c>
      <c r="M123" s="2">
        <v>3466.86</v>
      </c>
      <c r="N123" s="3">
        <v>647.94000000000005</v>
      </c>
      <c r="O123">
        <v>792.49</v>
      </c>
      <c r="P123" t="s">
        <v>63</v>
      </c>
      <c r="Q123" t="s">
        <v>22</v>
      </c>
      <c r="R123" t="s">
        <v>80</v>
      </c>
      <c r="S123" t="s">
        <v>29</v>
      </c>
    </row>
    <row r="124" spans="1:19" x14ac:dyDescent="0.25">
      <c r="A124">
        <v>123</v>
      </c>
      <c r="B124" s="1">
        <v>43891</v>
      </c>
      <c r="C124" s="4">
        <f>YEAR(Table1[[#This Row],[sale_date]])</f>
        <v>2020</v>
      </c>
      <c r="D124" t="str">
        <f t="shared" si="1"/>
        <v>mar</v>
      </c>
      <c r="E124" t="s">
        <v>47</v>
      </c>
      <c r="F124">
        <v>6880</v>
      </c>
      <c r="G124" t="s">
        <v>31</v>
      </c>
      <c r="H124" t="s">
        <v>303</v>
      </c>
      <c r="I124" t="s">
        <v>33</v>
      </c>
      <c r="J124" s="4">
        <v>19</v>
      </c>
      <c r="K124" s="3">
        <v>86.54</v>
      </c>
      <c r="L124" s="3">
        <v>125.61</v>
      </c>
      <c r="M124" s="2">
        <v>2386.59</v>
      </c>
      <c r="N124" s="3">
        <v>742.33</v>
      </c>
      <c r="O124">
        <v>40.93</v>
      </c>
      <c r="P124" t="s">
        <v>21</v>
      </c>
      <c r="Q124" t="s">
        <v>22</v>
      </c>
      <c r="R124" t="s">
        <v>58</v>
      </c>
      <c r="S124" t="s">
        <v>464</v>
      </c>
    </row>
    <row r="125" spans="1:19" x14ac:dyDescent="0.25">
      <c r="A125">
        <v>124</v>
      </c>
      <c r="B125" s="1">
        <v>44393</v>
      </c>
      <c r="C125" s="4">
        <f>YEAR(Table1[[#This Row],[sale_date]])</f>
        <v>2021</v>
      </c>
      <c r="D125" t="str">
        <f t="shared" si="1"/>
        <v>iyl</v>
      </c>
      <c r="E125" t="s">
        <v>149</v>
      </c>
      <c r="F125">
        <v>3519</v>
      </c>
      <c r="G125" t="s">
        <v>304</v>
      </c>
      <c r="H125" t="s">
        <v>305</v>
      </c>
      <c r="I125" t="s">
        <v>62</v>
      </c>
      <c r="J125" s="4">
        <v>9</v>
      </c>
      <c r="K125" s="3">
        <v>128.16</v>
      </c>
      <c r="L125" s="3">
        <v>178.73</v>
      </c>
      <c r="M125" s="2">
        <v>1608.57</v>
      </c>
      <c r="N125" s="3">
        <v>455.13</v>
      </c>
      <c r="O125">
        <v>18.02</v>
      </c>
      <c r="P125" t="s">
        <v>57</v>
      </c>
      <c r="Q125" t="s">
        <v>22</v>
      </c>
      <c r="R125" t="s">
        <v>189</v>
      </c>
      <c r="S125" t="s">
        <v>29</v>
      </c>
    </row>
    <row r="126" spans="1:19" x14ac:dyDescent="0.25">
      <c r="A126">
        <v>125</v>
      </c>
      <c r="B126" s="1">
        <v>44378</v>
      </c>
      <c r="C126" s="4">
        <f>YEAR(Table1[[#This Row],[sale_date]])</f>
        <v>2021</v>
      </c>
      <c r="D126" t="str">
        <f t="shared" si="1"/>
        <v>iyl</v>
      </c>
      <c r="E126" t="s">
        <v>228</v>
      </c>
      <c r="F126">
        <v>2926</v>
      </c>
      <c r="G126" t="s">
        <v>306</v>
      </c>
      <c r="H126" t="s">
        <v>307</v>
      </c>
      <c r="I126" t="s">
        <v>146</v>
      </c>
      <c r="J126" s="4">
        <v>8</v>
      </c>
      <c r="K126" s="3">
        <v>374.3</v>
      </c>
      <c r="L126" s="3">
        <v>462.03</v>
      </c>
      <c r="M126" s="2">
        <v>3696.24</v>
      </c>
      <c r="N126" s="3">
        <v>701.84</v>
      </c>
      <c r="O126">
        <v>354.13</v>
      </c>
      <c r="P126" t="s">
        <v>21</v>
      </c>
      <c r="Q126" t="s">
        <v>46</v>
      </c>
      <c r="R126" t="s">
        <v>97</v>
      </c>
      <c r="S126" t="s">
        <v>464</v>
      </c>
    </row>
    <row r="127" spans="1:19" x14ac:dyDescent="0.25">
      <c r="A127">
        <v>126</v>
      </c>
      <c r="B127" s="1">
        <v>44726</v>
      </c>
      <c r="C127" s="4">
        <f>YEAR(Table1[[#This Row],[sale_date]])</f>
        <v>2022</v>
      </c>
      <c r="D127" t="str">
        <f t="shared" si="1"/>
        <v>iyn</v>
      </c>
      <c r="E127" t="s">
        <v>91</v>
      </c>
      <c r="F127">
        <v>2954</v>
      </c>
      <c r="G127" t="s">
        <v>197</v>
      </c>
      <c r="H127" t="s">
        <v>308</v>
      </c>
      <c r="I127" t="s">
        <v>146</v>
      </c>
      <c r="J127" s="4">
        <v>7</v>
      </c>
      <c r="K127" s="3">
        <v>225.41</v>
      </c>
      <c r="L127" s="3">
        <v>339.22</v>
      </c>
      <c r="M127" s="2">
        <v>2374.54</v>
      </c>
      <c r="N127" s="3">
        <v>796.67</v>
      </c>
      <c r="O127">
        <v>87.22</v>
      </c>
      <c r="P127" t="s">
        <v>63</v>
      </c>
      <c r="Q127" t="s">
        <v>22</v>
      </c>
      <c r="R127" t="s">
        <v>97</v>
      </c>
      <c r="S127" t="s">
        <v>464</v>
      </c>
    </row>
    <row r="128" spans="1:19" x14ac:dyDescent="0.25">
      <c r="A128">
        <v>127</v>
      </c>
      <c r="B128" s="1">
        <v>45484</v>
      </c>
      <c r="C128" s="4">
        <f>YEAR(Table1[[#This Row],[sale_date]])</f>
        <v>2024</v>
      </c>
      <c r="D128" t="str">
        <f t="shared" si="1"/>
        <v>iyl</v>
      </c>
      <c r="E128" t="s">
        <v>17</v>
      </c>
      <c r="F128">
        <v>2852</v>
      </c>
      <c r="G128" t="s">
        <v>292</v>
      </c>
      <c r="H128" t="s">
        <v>309</v>
      </c>
      <c r="I128" t="s">
        <v>136</v>
      </c>
      <c r="J128" s="4">
        <v>9</v>
      </c>
      <c r="K128" s="3">
        <v>219.56</v>
      </c>
      <c r="L128" s="3">
        <v>317.23</v>
      </c>
      <c r="M128" s="2">
        <v>2855.07</v>
      </c>
      <c r="N128" s="3">
        <v>879.03</v>
      </c>
      <c r="O128">
        <v>588.26</v>
      </c>
      <c r="P128" t="s">
        <v>34</v>
      </c>
      <c r="Q128" t="s">
        <v>22</v>
      </c>
      <c r="R128" t="s">
        <v>119</v>
      </c>
      <c r="S128" t="s">
        <v>464</v>
      </c>
    </row>
    <row r="129" spans="1:19" x14ac:dyDescent="0.25">
      <c r="A129">
        <v>128</v>
      </c>
      <c r="B129" s="1">
        <v>44877</v>
      </c>
      <c r="C129" s="4">
        <f>YEAR(Table1[[#This Row],[sale_date]])</f>
        <v>2022</v>
      </c>
      <c r="D129" t="str">
        <f t="shared" si="1"/>
        <v>noy</v>
      </c>
      <c r="E129" t="s">
        <v>53</v>
      </c>
      <c r="F129">
        <v>9899</v>
      </c>
      <c r="G129" t="s">
        <v>60</v>
      </c>
      <c r="H129" t="s">
        <v>310</v>
      </c>
      <c r="I129" t="s">
        <v>62</v>
      </c>
      <c r="J129" s="4">
        <v>2</v>
      </c>
      <c r="K129" s="3">
        <v>16.079999999999998</v>
      </c>
      <c r="L129" s="3">
        <v>29.79</v>
      </c>
      <c r="M129" s="2">
        <v>59.58</v>
      </c>
      <c r="N129" s="3">
        <v>27.42</v>
      </c>
      <c r="O129">
        <v>9.2899999999999991</v>
      </c>
      <c r="P129" t="s">
        <v>57</v>
      </c>
      <c r="Q129" t="s">
        <v>46</v>
      </c>
      <c r="R129" t="s">
        <v>43</v>
      </c>
      <c r="S129" t="s">
        <v>29</v>
      </c>
    </row>
    <row r="130" spans="1:19" x14ac:dyDescent="0.25">
      <c r="A130">
        <v>129</v>
      </c>
      <c r="B130" s="1">
        <v>44191</v>
      </c>
      <c r="C130" s="4">
        <f>YEAR(Table1[[#This Row],[sale_date]])</f>
        <v>2020</v>
      </c>
      <c r="D130" t="str">
        <f t="shared" ref="D130:D193" si="2">TEXT(B130,"MMM")</f>
        <v>dek</v>
      </c>
      <c r="E130" t="s">
        <v>24</v>
      </c>
      <c r="F130">
        <v>1619</v>
      </c>
      <c r="G130" t="s">
        <v>311</v>
      </c>
      <c r="H130" t="s">
        <v>312</v>
      </c>
      <c r="I130" t="s">
        <v>143</v>
      </c>
      <c r="J130" s="4">
        <v>17</v>
      </c>
      <c r="K130" s="3">
        <v>102.54</v>
      </c>
      <c r="L130" s="3">
        <v>153.18</v>
      </c>
      <c r="M130" s="2">
        <v>2604.06</v>
      </c>
      <c r="N130" s="3">
        <v>860.88</v>
      </c>
      <c r="O130">
        <v>246.56</v>
      </c>
      <c r="P130" t="s">
        <v>34</v>
      </c>
      <c r="Q130" t="s">
        <v>46</v>
      </c>
      <c r="R130" t="s">
        <v>119</v>
      </c>
      <c r="S130" t="s">
        <v>464</v>
      </c>
    </row>
    <row r="131" spans="1:19" x14ac:dyDescent="0.25">
      <c r="A131">
        <v>130</v>
      </c>
      <c r="B131" s="1">
        <v>43959</v>
      </c>
      <c r="C131" s="4">
        <f>YEAR(Table1[[#This Row],[sale_date]])</f>
        <v>2020</v>
      </c>
      <c r="D131" t="str">
        <f t="shared" si="2"/>
        <v>may</v>
      </c>
      <c r="E131" t="s">
        <v>98</v>
      </c>
      <c r="F131">
        <v>8911</v>
      </c>
      <c r="G131" t="s">
        <v>255</v>
      </c>
      <c r="H131" t="s">
        <v>313</v>
      </c>
      <c r="I131" t="s">
        <v>33</v>
      </c>
      <c r="J131" s="4">
        <v>17</v>
      </c>
      <c r="K131" s="3">
        <v>477.41</v>
      </c>
      <c r="L131" s="3">
        <v>924.36</v>
      </c>
      <c r="M131" s="2">
        <v>15714.12</v>
      </c>
      <c r="N131" s="3">
        <v>7598.15</v>
      </c>
      <c r="O131">
        <v>4489.46</v>
      </c>
      <c r="P131" t="s">
        <v>51</v>
      </c>
      <c r="Q131" t="s">
        <v>46</v>
      </c>
      <c r="R131" t="s">
        <v>247</v>
      </c>
      <c r="S131" t="s">
        <v>464</v>
      </c>
    </row>
    <row r="132" spans="1:19" x14ac:dyDescent="0.25">
      <c r="A132">
        <v>131</v>
      </c>
      <c r="B132" s="1">
        <v>45323</v>
      </c>
      <c r="C132" s="4">
        <f>YEAR(Table1[[#This Row],[sale_date]])</f>
        <v>2024</v>
      </c>
      <c r="D132" t="str">
        <f t="shared" si="2"/>
        <v>fev</v>
      </c>
      <c r="E132" t="s">
        <v>83</v>
      </c>
      <c r="F132">
        <v>2904</v>
      </c>
      <c r="G132" t="s">
        <v>260</v>
      </c>
      <c r="H132" t="s">
        <v>314</v>
      </c>
      <c r="I132" t="s">
        <v>146</v>
      </c>
      <c r="J132" s="4">
        <v>11</v>
      </c>
      <c r="K132" s="3">
        <v>315.52999999999997</v>
      </c>
      <c r="L132" s="3">
        <v>598</v>
      </c>
      <c r="M132" s="2">
        <v>6578</v>
      </c>
      <c r="N132" s="3">
        <v>3107.17</v>
      </c>
      <c r="O132">
        <v>1586.1</v>
      </c>
      <c r="P132" t="s">
        <v>34</v>
      </c>
      <c r="Q132" t="s">
        <v>22</v>
      </c>
      <c r="R132" t="s">
        <v>176</v>
      </c>
      <c r="S132" t="s">
        <v>464</v>
      </c>
    </row>
    <row r="133" spans="1:19" x14ac:dyDescent="0.25">
      <c r="A133">
        <v>132</v>
      </c>
      <c r="B133" s="1">
        <v>44768</v>
      </c>
      <c r="C133" s="4">
        <f>YEAR(Table1[[#This Row],[sale_date]])</f>
        <v>2022</v>
      </c>
      <c r="D133" t="str">
        <f t="shared" si="2"/>
        <v>iyl</v>
      </c>
      <c r="E133" t="s">
        <v>149</v>
      </c>
      <c r="F133">
        <v>6270</v>
      </c>
      <c r="G133" t="s">
        <v>144</v>
      </c>
      <c r="H133" t="s">
        <v>315</v>
      </c>
      <c r="I133" t="s">
        <v>146</v>
      </c>
      <c r="J133" s="4">
        <v>16</v>
      </c>
      <c r="K133" s="3">
        <v>134.51</v>
      </c>
      <c r="L133" s="3">
        <v>204.35</v>
      </c>
      <c r="M133" s="2">
        <v>3269.6</v>
      </c>
      <c r="N133" s="3">
        <v>1117.44</v>
      </c>
      <c r="O133">
        <v>932.28</v>
      </c>
      <c r="P133" t="s">
        <v>21</v>
      </c>
      <c r="Q133" t="s">
        <v>46</v>
      </c>
      <c r="R133" t="s">
        <v>119</v>
      </c>
      <c r="S133" t="s">
        <v>464</v>
      </c>
    </row>
    <row r="134" spans="1:19" x14ac:dyDescent="0.25">
      <c r="A134">
        <v>133</v>
      </c>
      <c r="B134" s="1">
        <v>45349</v>
      </c>
      <c r="C134" s="4">
        <f>YEAR(Table1[[#This Row],[sale_date]])</f>
        <v>2024</v>
      </c>
      <c r="D134" t="str">
        <f t="shared" si="2"/>
        <v>fev</v>
      </c>
      <c r="E134" t="s">
        <v>47</v>
      </c>
      <c r="F134">
        <v>8026</v>
      </c>
      <c r="G134" t="s">
        <v>316</v>
      </c>
      <c r="H134" t="s">
        <v>317</v>
      </c>
      <c r="I134" t="s">
        <v>111</v>
      </c>
      <c r="J134" s="4">
        <v>10</v>
      </c>
      <c r="K134" s="3">
        <v>51.26</v>
      </c>
      <c r="L134" s="3">
        <v>100.12</v>
      </c>
      <c r="M134" s="2">
        <v>1001.2</v>
      </c>
      <c r="N134" s="3">
        <v>488.6</v>
      </c>
      <c r="O134">
        <v>203.2</v>
      </c>
      <c r="P134" t="s">
        <v>34</v>
      </c>
      <c r="Q134" t="s">
        <v>46</v>
      </c>
      <c r="R134" t="s">
        <v>97</v>
      </c>
      <c r="S134" t="s">
        <v>464</v>
      </c>
    </row>
    <row r="135" spans="1:19" x14ac:dyDescent="0.25">
      <c r="A135">
        <v>134</v>
      </c>
      <c r="B135" s="1">
        <v>45079</v>
      </c>
      <c r="C135" s="4">
        <f>YEAR(Table1[[#This Row],[sale_date]])</f>
        <v>2023</v>
      </c>
      <c r="D135" t="str">
        <f t="shared" si="2"/>
        <v>iyn</v>
      </c>
      <c r="E135" t="s">
        <v>94</v>
      </c>
      <c r="F135">
        <v>6456</v>
      </c>
      <c r="G135" t="s">
        <v>287</v>
      </c>
      <c r="H135" t="s">
        <v>318</v>
      </c>
      <c r="I135" t="s">
        <v>33</v>
      </c>
      <c r="J135" s="4">
        <v>6</v>
      </c>
      <c r="K135" s="3">
        <v>437.94</v>
      </c>
      <c r="L135" s="3">
        <v>527.22</v>
      </c>
      <c r="M135" s="2">
        <v>3163.32</v>
      </c>
      <c r="N135" s="3">
        <v>535.67999999999995</v>
      </c>
      <c r="O135">
        <v>834.74</v>
      </c>
      <c r="P135" t="s">
        <v>51</v>
      </c>
      <c r="Q135" t="s">
        <v>22</v>
      </c>
      <c r="R135" t="s">
        <v>76</v>
      </c>
      <c r="S135" t="s">
        <v>29</v>
      </c>
    </row>
    <row r="136" spans="1:19" x14ac:dyDescent="0.25">
      <c r="A136">
        <v>135</v>
      </c>
      <c r="B136" s="1">
        <v>44412</v>
      </c>
      <c r="C136" s="4">
        <f>YEAR(Table1[[#This Row],[sale_date]])</f>
        <v>2021</v>
      </c>
      <c r="D136" t="str">
        <f t="shared" si="2"/>
        <v>avq</v>
      </c>
      <c r="E136" t="s">
        <v>94</v>
      </c>
      <c r="F136">
        <v>2809</v>
      </c>
      <c r="G136" t="s">
        <v>319</v>
      </c>
      <c r="H136" t="s">
        <v>320</v>
      </c>
      <c r="I136" t="s">
        <v>38</v>
      </c>
      <c r="J136" s="4">
        <v>6</v>
      </c>
      <c r="K136" s="3">
        <v>180.19</v>
      </c>
      <c r="L136" s="3">
        <v>254.94</v>
      </c>
      <c r="M136" s="2">
        <v>1529.64</v>
      </c>
      <c r="N136" s="3">
        <v>448.5</v>
      </c>
      <c r="O136">
        <v>74.459999999999994</v>
      </c>
      <c r="P136" t="s">
        <v>34</v>
      </c>
      <c r="Q136" t="s">
        <v>46</v>
      </c>
      <c r="R136" t="s">
        <v>23</v>
      </c>
      <c r="S136" t="s">
        <v>464</v>
      </c>
    </row>
    <row r="137" spans="1:19" x14ac:dyDescent="0.25">
      <c r="A137">
        <v>136</v>
      </c>
      <c r="B137" s="1">
        <v>44385</v>
      </c>
      <c r="C137" s="4">
        <f>YEAR(Table1[[#This Row],[sale_date]])</f>
        <v>2021</v>
      </c>
      <c r="D137" t="str">
        <f t="shared" si="2"/>
        <v>iyl</v>
      </c>
      <c r="E137" t="s">
        <v>68</v>
      </c>
      <c r="F137">
        <v>6379</v>
      </c>
      <c r="G137" t="s">
        <v>147</v>
      </c>
      <c r="H137" t="s">
        <v>321</v>
      </c>
      <c r="I137" t="s">
        <v>38</v>
      </c>
      <c r="J137" s="4">
        <v>1</v>
      </c>
      <c r="K137" s="3">
        <v>154.82</v>
      </c>
      <c r="L137" s="3">
        <v>246.79</v>
      </c>
      <c r="M137" s="2">
        <v>246.79</v>
      </c>
      <c r="N137" s="3">
        <v>91.97</v>
      </c>
      <c r="O137">
        <v>14.74</v>
      </c>
      <c r="P137" t="s">
        <v>57</v>
      </c>
      <c r="Q137" t="s">
        <v>22</v>
      </c>
      <c r="R137" t="s">
        <v>80</v>
      </c>
      <c r="S137" t="s">
        <v>464</v>
      </c>
    </row>
    <row r="138" spans="1:19" x14ac:dyDescent="0.25">
      <c r="A138">
        <v>137</v>
      </c>
      <c r="B138" s="1">
        <v>45142</v>
      </c>
      <c r="C138" s="4">
        <f>YEAR(Table1[[#This Row],[sale_date]])</f>
        <v>2023</v>
      </c>
      <c r="D138" t="str">
        <f t="shared" si="2"/>
        <v>avq</v>
      </c>
      <c r="E138" t="s">
        <v>137</v>
      </c>
      <c r="F138">
        <v>1808</v>
      </c>
      <c r="G138" t="s">
        <v>322</v>
      </c>
      <c r="H138" t="s">
        <v>323</v>
      </c>
      <c r="I138" t="s">
        <v>56</v>
      </c>
      <c r="J138" s="4">
        <v>9</v>
      </c>
      <c r="K138" s="3">
        <v>319.8</v>
      </c>
      <c r="L138" s="3">
        <v>392.47</v>
      </c>
      <c r="M138" s="2">
        <v>3532.23</v>
      </c>
      <c r="N138" s="3">
        <v>654.03</v>
      </c>
      <c r="O138">
        <v>996.48</v>
      </c>
      <c r="P138" t="s">
        <v>51</v>
      </c>
      <c r="Q138" t="s">
        <v>46</v>
      </c>
      <c r="R138" t="s">
        <v>67</v>
      </c>
      <c r="S138" t="s">
        <v>29</v>
      </c>
    </row>
    <row r="139" spans="1:19" x14ac:dyDescent="0.25">
      <c r="A139">
        <v>138</v>
      </c>
      <c r="B139" s="1">
        <v>44794</v>
      </c>
      <c r="C139" s="4">
        <f>YEAR(Table1[[#This Row],[sale_date]])</f>
        <v>2022</v>
      </c>
      <c r="D139" t="str">
        <f t="shared" si="2"/>
        <v>avq</v>
      </c>
      <c r="E139" t="s">
        <v>73</v>
      </c>
      <c r="F139">
        <v>5036</v>
      </c>
      <c r="G139" t="s">
        <v>324</v>
      </c>
      <c r="H139" t="s">
        <v>325</v>
      </c>
      <c r="I139" t="s">
        <v>56</v>
      </c>
      <c r="J139" s="4">
        <v>3</v>
      </c>
      <c r="K139" s="3">
        <v>369.45</v>
      </c>
      <c r="L139" s="3">
        <v>669.2</v>
      </c>
      <c r="M139" s="2">
        <v>2007.6</v>
      </c>
      <c r="N139" s="3">
        <v>899.25</v>
      </c>
      <c r="O139">
        <v>223.53</v>
      </c>
      <c r="P139" t="s">
        <v>34</v>
      </c>
      <c r="Q139" t="s">
        <v>22</v>
      </c>
      <c r="R139" t="s">
        <v>196</v>
      </c>
      <c r="S139" t="s">
        <v>464</v>
      </c>
    </row>
    <row r="140" spans="1:19" x14ac:dyDescent="0.25">
      <c r="A140">
        <v>139</v>
      </c>
      <c r="B140" s="1">
        <v>45547</v>
      </c>
      <c r="C140" s="4">
        <f>YEAR(Table1[[#This Row],[sale_date]])</f>
        <v>2024</v>
      </c>
      <c r="D140" t="str">
        <f t="shared" si="2"/>
        <v>sen</v>
      </c>
      <c r="E140" t="s">
        <v>177</v>
      </c>
      <c r="F140">
        <v>3682</v>
      </c>
      <c r="G140" t="s">
        <v>283</v>
      </c>
      <c r="H140" t="s">
        <v>326</v>
      </c>
      <c r="I140" t="s">
        <v>143</v>
      </c>
      <c r="J140" s="4">
        <v>4</v>
      </c>
      <c r="K140" s="3">
        <v>447.3</v>
      </c>
      <c r="L140" s="3">
        <v>768.44</v>
      </c>
      <c r="M140" s="2">
        <v>3073.76</v>
      </c>
      <c r="N140" s="3">
        <v>1284.56</v>
      </c>
      <c r="O140">
        <v>302.14</v>
      </c>
      <c r="P140" t="s">
        <v>63</v>
      </c>
      <c r="Q140" t="s">
        <v>46</v>
      </c>
      <c r="R140" t="s">
        <v>97</v>
      </c>
      <c r="S140" t="s">
        <v>464</v>
      </c>
    </row>
    <row r="141" spans="1:19" x14ac:dyDescent="0.25">
      <c r="A141">
        <v>140</v>
      </c>
      <c r="B141" s="1">
        <v>45326</v>
      </c>
      <c r="C141" s="4">
        <f>YEAR(Table1[[#This Row],[sale_date]])</f>
        <v>2024</v>
      </c>
      <c r="D141" t="str">
        <f t="shared" si="2"/>
        <v>fev</v>
      </c>
      <c r="E141" t="s">
        <v>47</v>
      </c>
      <c r="F141">
        <v>2553</v>
      </c>
      <c r="G141" t="s">
        <v>174</v>
      </c>
      <c r="H141" t="s">
        <v>327</v>
      </c>
      <c r="I141" t="s">
        <v>66</v>
      </c>
      <c r="J141" s="4">
        <v>18</v>
      </c>
      <c r="K141" s="3">
        <v>126.19</v>
      </c>
      <c r="L141" s="3">
        <v>184.95</v>
      </c>
      <c r="M141" s="2">
        <v>3329.1</v>
      </c>
      <c r="N141" s="3">
        <v>1057.68</v>
      </c>
      <c r="O141">
        <v>796.57</v>
      </c>
      <c r="P141" t="s">
        <v>51</v>
      </c>
      <c r="Q141" t="s">
        <v>22</v>
      </c>
      <c r="R141" t="s">
        <v>39</v>
      </c>
      <c r="S141" t="s">
        <v>29</v>
      </c>
    </row>
    <row r="142" spans="1:19" x14ac:dyDescent="0.25">
      <c r="A142">
        <v>141</v>
      </c>
      <c r="B142" s="1">
        <v>44782</v>
      </c>
      <c r="C142" s="4">
        <f>YEAR(Table1[[#This Row],[sale_date]])</f>
        <v>2022</v>
      </c>
      <c r="D142" t="str">
        <f t="shared" si="2"/>
        <v>avq</v>
      </c>
      <c r="E142" t="s">
        <v>157</v>
      </c>
      <c r="F142">
        <v>6353</v>
      </c>
      <c r="G142" t="s">
        <v>294</v>
      </c>
      <c r="H142" t="s">
        <v>328</v>
      </c>
      <c r="I142" t="s">
        <v>105</v>
      </c>
      <c r="J142" s="4">
        <v>11</v>
      </c>
      <c r="K142" s="3">
        <v>167.03</v>
      </c>
      <c r="L142" s="3">
        <v>256.52</v>
      </c>
      <c r="M142" s="2">
        <v>2821.72</v>
      </c>
      <c r="N142" s="3">
        <v>984.39</v>
      </c>
      <c r="O142">
        <v>575.9</v>
      </c>
      <c r="P142" t="s">
        <v>21</v>
      </c>
      <c r="Q142" t="s">
        <v>46</v>
      </c>
      <c r="R142" t="s">
        <v>82</v>
      </c>
      <c r="S142" t="s">
        <v>464</v>
      </c>
    </row>
    <row r="143" spans="1:19" x14ac:dyDescent="0.25">
      <c r="A143">
        <v>142</v>
      </c>
      <c r="B143" s="1">
        <v>44567</v>
      </c>
      <c r="C143" s="4">
        <f>YEAR(Table1[[#This Row],[sale_date]])</f>
        <v>2022</v>
      </c>
      <c r="D143" t="str">
        <f t="shared" si="2"/>
        <v>yan</v>
      </c>
      <c r="E143" t="s">
        <v>17</v>
      </c>
      <c r="F143">
        <v>1294</v>
      </c>
      <c r="G143" t="s">
        <v>329</v>
      </c>
      <c r="H143" t="s">
        <v>330</v>
      </c>
      <c r="I143" t="s">
        <v>146</v>
      </c>
      <c r="J143" s="4">
        <v>1</v>
      </c>
      <c r="K143" s="3">
        <v>489.48</v>
      </c>
      <c r="L143" s="3">
        <v>954.33</v>
      </c>
      <c r="M143" s="2">
        <v>954.33</v>
      </c>
      <c r="N143" s="3">
        <v>464.85</v>
      </c>
      <c r="O143">
        <v>285.77</v>
      </c>
      <c r="P143" t="s">
        <v>34</v>
      </c>
      <c r="Q143" t="s">
        <v>46</v>
      </c>
      <c r="R143" t="s">
        <v>176</v>
      </c>
      <c r="S143" t="s">
        <v>29</v>
      </c>
    </row>
    <row r="144" spans="1:19" x14ac:dyDescent="0.25">
      <c r="A144">
        <v>143</v>
      </c>
      <c r="B144" s="1">
        <v>45392</v>
      </c>
      <c r="C144" s="4">
        <f>YEAR(Table1[[#This Row],[sale_date]])</f>
        <v>2024</v>
      </c>
      <c r="D144" t="str">
        <f t="shared" si="2"/>
        <v>apr</v>
      </c>
      <c r="E144" t="s">
        <v>122</v>
      </c>
      <c r="F144">
        <v>8206</v>
      </c>
      <c r="G144" t="s">
        <v>219</v>
      </c>
      <c r="H144" t="s">
        <v>331</v>
      </c>
      <c r="I144" t="s">
        <v>105</v>
      </c>
      <c r="J144" s="4">
        <v>14</v>
      </c>
      <c r="K144" s="3">
        <v>43.84</v>
      </c>
      <c r="L144" s="3">
        <v>54.13</v>
      </c>
      <c r="M144" s="2">
        <v>757.82</v>
      </c>
      <c r="N144" s="3">
        <v>144.06</v>
      </c>
      <c r="O144">
        <v>206.43</v>
      </c>
      <c r="P144" t="s">
        <v>57</v>
      </c>
      <c r="Q144" t="s">
        <v>46</v>
      </c>
      <c r="R144" t="s">
        <v>97</v>
      </c>
      <c r="S144" t="s">
        <v>464</v>
      </c>
    </row>
    <row r="145" spans="1:19" x14ac:dyDescent="0.25">
      <c r="A145">
        <v>144</v>
      </c>
      <c r="B145" s="1">
        <v>44639</v>
      </c>
      <c r="C145" s="4">
        <f>YEAR(Table1[[#This Row],[sale_date]])</f>
        <v>2022</v>
      </c>
      <c r="D145" t="str">
        <f t="shared" si="2"/>
        <v>mar</v>
      </c>
      <c r="E145" t="s">
        <v>203</v>
      </c>
      <c r="F145">
        <v>4244</v>
      </c>
      <c r="G145" t="s">
        <v>217</v>
      </c>
      <c r="H145" t="s">
        <v>332</v>
      </c>
      <c r="I145" t="s">
        <v>66</v>
      </c>
      <c r="J145" s="4">
        <v>3</v>
      </c>
      <c r="K145" s="3">
        <v>257.10000000000002</v>
      </c>
      <c r="L145" s="3">
        <v>320.45999999999998</v>
      </c>
      <c r="M145" s="2">
        <v>961.38</v>
      </c>
      <c r="N145" s="3">
        <v>190.08</v>
      </c>
      <c r="O145">
        <v>195.48</v>
      </c>
      <c r="P145" t="s">
        <v>34</v>
      </c>
      <c r="Q145" t="s">
        <v>22</v>
      </c>
      <c r="R145" t="s">
        <v>247</v>
      </c>
      <c r="S145" t="s">
        <v>29</v>
      </c>
    </row>
    <row r="146" spans="1:19" x14ac:dyDescent="0.25">
      <c r="A146">
        <v>145</v>
      </c>
      <c r="B146" s="1">
        <v>45361</v>
      </c>
      <c r="C146" s="4">
        <f>YEAR(Table1[[#This Row],[sale_date]])</f>
        <v>2024</v>
      </c>
      <c r="D146" t="str">
        <f t="shared" si="2"/>
        <v>mar</v>
      </c>
      <c r="E146" t="s">
        <v>203</v>
      </c>
      <c r="F146">
        <v>2043</v>
      </c>
      <c r="G146" t="s">
        <v>251</v>
      </c>
      <c r="H146" t="s">
        <v>333</v>
      </c>
      <c r="I146" t="s">
        <v>27</v>
      </c>
      <c r="J146" s="4">
        <v>1</v>
      </c>
      <c r="K146" s="3">
        <v>431.41</v>
      </c>
      <c r="L146" s="3">
        <v>803.63</v>
      </c>
      <c r="M146" s="2">
        <v>803.63</v>
      </c>
      <c r="N146" s="3">
        <v>372.22</v>
      </c>
      <c r="O146">
        <v>154.66999999999999</v>
      </c>
      <c r="P146" t="s">
        <v>57</v>
      </c>
      <c r="Q146" t="s">
        <v>46</v>
      </c>
      <c r="R146" t="s">
        <v>196</v>
      </c>
      <c r="S146" t="s">
        <v>29</v>
      </c>
    </row>
    <row r="147" spans="1:19" x14ac:dyDescent="0.25">
      <c r="A147">
        <v>146</v>
      </c>
      <c r="B147" s="1">
        <v>45557</v>
      </c>
      <c r="C147" s="4">
        <f>YEAR(Table1[[#This Row],[sale_date]])</f>
        <v>2024</v>
      </c>
      <c r="D147" t="str">
        <f t="shared" si="2"/>
        <v>sen</v>
      </c>
      <c r="E147" t="s">
        <v>35</v>
      </c>
      <c r="F147">
        <v>5236</v>
      </c>
      <c r="G147" t="s">
        <v>298</v>
      </c>
      <c r="H147" t="s">
        <v>334</v>
      </c>
      <c r="I147" t="s">
        <v>62</v>
      </c>
      <c r="J147" s="4">
        <v>17</v>
      </c>
      <c r="K147" s="3">
        <v>483.07</v>
      </c>
      <c r="L147" s="3">
        <v>689.44</v>
      </c>
      <c r="M147" s="2">
        <v>11720.48</v>
      </c>
      <c r="N147" s="3">
        <v>3508.29</v>
      </c>
      <c r="O147">
        <v>574.52</v>
      </c>
      <c r="P147" t="s">
        <v>63</v>
      </c>
      <c r="Q147" t="s">
        <v>46</v>
      </c>
      <c r="R147" t="s">
        <v>119</v>
      </c>
      <c r="S147" t="s">
        <v>29</v>
      </c>
    </row>
    <row r="148" spans="1:19" x14ac:dyDescent="0.25">
      <c r="A148">
        <v>147</v>
      </c>
      <c r="B148" s="1">
        <v>44234</v>
      </c>
      <c r="C148" s="4">
        <f>YEAR(Table1[[#This Row],[sale_date]])</f>
        <v>2021</v>
      </c>
      <c r="D148" t="str">
        <f t="shared" si="2"/>
        <v>fev</v>
      </c>
      <c r="E148" t="s">
        <v>137</v>
      </c>
      <c r="F148">
        <v>6526</v>
      </c>
      <c r="G148" t="s">
        <v>335</v>
      </c>
      <c r="H148" t="s">
        <v>336</v>
      </c>
      <c r="I148" t="s">
        <v>20</v>
      </c>
      <c r="J148" s="4">
        <v>11</v>
      </c>
      <c r="K148" s="3">
        <v>58.46</v>
      </c>
      <c r="L148" s="3">
        <v>90.71</v>
      </c>
      <c r="M148" s="2">
        <v>997.81</v>
      </c>
      <c r="N148" s="3">
        <v>354.75</v>
      </c>
      <c r="O148">
        <v>229.06</v>
      </c>
      <c r="P148" t="s">
        <v>51</v>
      </c>
      <c r="Q148" t="s">
        <v>46</v>
      </c>
      <c r="R148" t="s">
        <v>52</v>
      </c>
      <c r="S148" t="s">
        <v>29</v>
      </c>
    </row>
    <row r="149" spans="1:19" x14ac:dyDescent="0.25">
      <c r="A149">
        <v>148</v>
      </c>
      <c r="B149" s="1">
        <v>44843</v>
      </c>
      <c r="C149" s="4">
        <f>YEAR(Table1[[#This Row],[sale_date]])</f>
        <v>2022</v>
      </c>
      <c r="D149" t="str">
        <f t="shared" si="2"/>
        <v>okt</v>
      </c>
      <c r="E149" t="s">
        <v>162</v>
      </c>
      <c r="F149">
        <v>8277</v>
      </c>
      <c r="G149" t="s">
        <v>71</v>
      </c>
      <c r="H149" t="s">
        <v>337</v>
      </c>
      <c r="I149" t="s">
        <v>27</v>
      </c>
      <c r="J149" s="4">
        <v>18</v>
      </c>
      <c r="K149" s="3">
        <v>44.54</v>
      </c>
      <c r="L149" s="3">
        <v>55.51</v>
      </c>
      <c r="M149" s="2">
        <v>999.18</v>
      </c>
      <c r="N149" s="3">
        <v>197.46</v>
      </c>
      <c r="O149">
        <v>235.14</v>
      </c>
      <c r="P149" t="s">
        <v>34</v>
      </c>
      <c r="Q149" t="s">
        <v>22</v>
      </c>
      <c r="R149" t="s">
        <v>23</v>
      </c>
      <c r="S149" t="s">
        <v>464</v>
      </c>
    </row>
    <row r="150" spans="1:19" x14ac:dyDescent="0.25">
      <c r="A150">
        <v>149</v>
      </c>
      <c r="B150" s="1">
        <v>44393</v>
      </c>
      <c r="C150" s="4">
        <f>YEAR(Table1[[#This Row],[sale_date]])</f>
        <v>2021</v>
      </c>
      <c r="D150" t="str">
        <f t="shared" si="2"/>
        <v>iyl</v>
      </c>
      <c r="E150" t="s">
        <v>17</v>
      </c>
      <c r="F150">
        <v>4111</v>
      </c>
      <c r="G150" t="s">
        <v>338</v>
      </c>
      <c r="H150" t="s">
        <v>339</v>
      </c>
      <c r="I150" t="s">
        <v>242</v>
      </c>
      <c r="J150" s="4">
        <v>20</v>
      </c>
      <c r="K150" s="3">
        <v>166.91</v>
      </c>
      <c r="L150" s="3">
        <v>318.94</v>
      </c>
      <c r="M150" s="2">
        <v>6378.8</v>
      </c>
      <c r="N150" s="3">
        <v>3040.6</v>
      </c>
      <c r="O150">
        <v>832.94</v>
      </c>
      <c r="P150" t="s">
        <v>51</v>
      </c>
      <c r="Q150" t="s">
        <v>46</v>
      </c>
      <c r="R150" t="s">
        <v>80</v>
      </c>
      <c r="S150" t="s">
        <v>464</v>
      </c>
    </row>
    <row r="151" spans="1:19" x14ac:dyDescent="0.25">
      <c r="A151">
        <v>150</v>
      </c>
      <c r="B151" s="1">
        <v>44611</v>
      </c>
      <c r="C151" s="4">
        <f>YEAR(Table1[[#This Row],[sale_date]])</f>
        <v>2022</v>
      </c>
      <c r="D151" t="str">
        <f t="shared" si="2"/>
        <v>fev</v>
      </c>
      <c r="E151" t="s">
        <v>77</v>
      </c>
      <c r="F151">
        <v>7787</v>
      </c>
      <c r="G151" t="s">
        <v>152</v>
      </c>
      <c r="H151" t="s">
        <v>340</v>
      </c>
      <c r="I151" t="s">
        <v>38</v>
      </c>
      <c r="J151" s="4">
        <v>3</v>
      </c>
      <c r="K151" s="3">
        <v>198.73</v>
      </c>
      <c r="L151" s="3">
        <v>335.94</v>
      </c>
      <c r="M151" s="2">
        <v>1007.82</v>
      </c>
      <c r="N151" s="3">
        <v>411.63</v>
      </c>
      <c r="O151">
        <v>287.94</v>
      </c>
      <c r="P151" t="s">
        <v>34</v>
      </c>
      <c r="Q151" t="s">
        <v>46</v>
      </c>
      <c r="R151" t="s">
        <v>189</v>
      </c>
      <c r="S151" t="s">
        <v>29</v>
      </c>
    </row>
    <row r="152" spans="1:19" x14ac:dyDescent="0.25">
      <c r="A152">
        <v>151</v>
      </c>
      <c r="B152" s="1">
        <v>44143</v>
      </c>
      <c r="C152" s="4">
        <f>YEAR(Table1[[#This Row],[sale_date]])</f>
        <v>2020</v>
      </c>
      <c r="D152" t="str">
        <f t="shared" si="2"/>
        <v>noy</v>
      </c>
      <c r="E152" t="s">
        <v>125</v>
      </c>
      <c r="F152">
        <v>5400</v>
      </c>
      <c r="G152" t="s">
        <v>341</v>
      </c>
      <c r="H152" t="s">
        <v>342</v>
      </c>
      <c r="I152" t="s">
        <v>143</v>
      </c>
      <c r="J152" s="4">
        <v>12</v>
      </c>
      <c r="K152" s="3">
        <v>288.36</v>
      </c>
      <c r="L152" s="3">
        <v>549.25</v>
      </c>
      <c r="M152" s="2">
        <v>6591</v>
      </c>
      <c r="N152" s="3">
        <v>3130.68</v>
      </c>
      <c r="O152">
        <v>288.62</v>
      </c>
      <c r="P152" t="s">
        <v>57</v>
      </c>
      <c r="Q152" t="s">
        <v>22</v>
      </c>
      <c r="R152" t="s">
        <v>52</v>
      </c>
      <c r="S152" t="s">
        <v>464</v>
      </c>
    </row>
    <row r="153" spans="1:19" x14ac:dyDescent="0.25">
      <c r="A153">
        <v>152</v>
      </c>
      <c r="B153" s="1">
        <v>43923</v>
      </c>
      <c r="C153" s="4">
        <f>YEAR(Table1[[#This Row],[sale_date]])</f>
        <v>2020</v>
      </c>
      <c r="D153" t="str">
        <f t="shared" si="2"/>
        <v>apr</v>
      </c>
      <c r="E153" t="s">
        <v>77</v>
      </c>
      <c r="F153">
        <v>8228</v>
      </c>
      <c r="G153" t="s">
        <v>343</v>
      </c>
      <c r="H153" t="s">
        <v>344</v>
      </c>
      <c r="I153" t="s">
        <v>136</v>
      </c>
      <c r="J153" s="4">
        <v>3</v>
      </c>
      <c r="K153" s="3">
        <v>315.83</v>
      </c>
      <c r="L153" s="3">
        <v>532</v>
      </c>
      <c r="M153" s="2">
        <v>1596</v>
      </c>
      <c r="N153" s="3">
        <v>648.51</v>
      </c>
      <c r="O153">
        <v>301.41000000000003</v>
      </c>
      <c r="P153" t="s">
        <v>21</v>
      </c>
      <c r="Q153" t="s">
        <v>46</v>
      </c>
      <c r="R153" t="s">
        <v>196</v>
      </c>
      <c r="S153" t="s">
        <v>464</v>
      </c>
    </row>
    <row r="154" spans="1:19" x14ac:dyDescent="0.25">
      <c r="A154">
        <v>153</v>
      </c>
      <c r="B154" s="1">
        <v>45192</v>
      </c>
      <c r="C154" s="4">
        <f>YEAR(Table1[[#This Row],[sale_date]])</f>
        <v>2023</v>
      </c>
      <c r="D154" t="str">
        <f t="shared" si="2"/>
        <v>sen</v>
      </c>
      <c r="E154" t="s">
        <v>73</v>
      </c>
      <c r="F154">
        <v>8218</v>
      </c>
      <c r="G154" t="s">
        <v>324</v>
      </c>
      <c r="H154" t="s">
        <v>345</v>
      </c>
      <c r="I154" t="s">
        <v>56</v>
      </c>
      <c r="J154" s="4">
        <v>4</v>
      </c>
      <c r="K154" s="3">
        <v>231.34</v>
      </c>
      <c r="L154" s="3">
        <v>417.26</v>
      </c>
      <c r="M154" s="2">
        <v>1669.04</v>
      </c>
      <c r="N154" s="3">
        <v>743.68</v>
      </c>
      <c r="O154">
        <v>368.3</v>
      </c>
      <c r="P154" t="s">
        <v>34</v>
      </c>
      <c r="Q154" t="s">
        <v>22</v>
      </c>
      <c r="R154" t="s">
        <v>52</v>
      </c>
      <c r="S154" t="s">
        <v>29</v>
      </c>
    </row>
    <row r="155" spans="1:19" x14ac:dyDescent="0.25">
      <c r="A155">
        <v>154</v>
      </c>
      <c r="B155" s="1">
        <v>43886</v>
      </c>
      <c r="C155" s="4">
        <f>YEAR(Table1[[#This Row],[sale_date]])</f>
        <v>2020</v>
      </c>
      <c r="D155" t="str">
        <f t="shared" si="2"/>
        <v>fev</v>
      </c>
      <c r="E155" t="s">
        <v>177</v>
      </c>
      <c r="F155">
        <v>7168</v>
      </c>
      <c r="G155" t="s">
        <v>346</v>
      </c>
      <c r="H155" t="s">
        <v>347</v>
      </c>
      <c r="I155" t="s">
        <v>136</v>
      </c>
      <c r="J155" s="4">
        <v>9</v>
      </c>
      <c r="K155" s="3">
        <v>271.24</v>
      </c>
      <c r="L155" s="3">
        <v>534.72</v>
      </c>
      <c r="M155" s="2">
        <v>4812.4799999999996</v>
      </c>
      <c r="N155" s="3">
        <v>2371.3200000000002</v>
      </c>
      <c r="O155">
        <v>909.96</v>
      </c>
      <c r="P155" t="s">
        <v>57</v>
      </c>
      <c r="Q155" t="s">
        <v>46</v>
      </c>
      <c r="R155" t="s">
        <v>67</v>
      </c>
      <c r="S155" t="s">
        <v>464</v>
      </c>
    </row>
    <row r="156" spans="1:19" x14ac:dyDescent="0.25">
      <c r="A156">
        <v>155</v>
      </c>
      <c r="B156" s="1">
        <v>45445</v>
      </c>
      <c r="C156" s="4">
        <f>YEAR(Table1[[#This Row],[sale_date]])</f>
        <v>2024</v>
      </c>
      <c r="D156" t="str">
        <f t="shared" si="2"/>
        <v>iyn</v>
      </c>
      <c r="E156" t="s">
        <v>122</v>
      </c>
      <c r="F156">
        <v>8785</v>
      </c>
      <c r="G156" t="s">
        <v>348</v>
      </c>
      <c r="H156" t="s">
        <v>349</v>
      </c>
      <c r="I156" t="s">
        <v>140</v>
      </c>
      <c r="J156" s="4">
        <v>11</v>
      </c>
      <c r="K156" s="3">
        <v>370.76</v>
      </c>
      <c r="L156" s="3">
        <v>647.41999999999996</v>
      </c>
      <c r="M156" s="2">
        <v>7121.62</v>
      </c>
      <c r="N156" s="3">
        <v>3043.26</v>
      </c>
      <c r="O156">
        <v>828.3</v>
      </c>
      <c r="P156" t="s">
        <v>51</v>
      </c>
      <c r="Q156" t="s">
        <v>22</v>
      </c>
      <c r="R156" t="s">
        <v>119</v>
      </c>
      <c r="S156" t="s">
        <v>29</v>
      </c>
    </row>
    <row r="157" spans="1:19" x14ac:dyDescent="0.25">
      <c r="A157">
        <v>156</v>
      </c>
      <c r="B157" s="1">
        <v>44991</v>
      </c>
      <c r="C157" s="4">
        <f>YEAR(Table1[[#This Row],[sale_date]])</f>
        <v>2023</v>
      </c>
      <c r="D157" t="str">
        <f t="shared" si="2"/>
        <v>mar</v>
      </c>
      <c r="E157" t="s">
        <v>171</v>
      </c>
      <c r="F157">
        <v>3681</v>
      </c>
      <c r="G157" t="s">
        <v>350</v>
      </c>
      <c r="H157" t="s">
        <v>351</v>
      </c>
      <c r="I157" t="s">
        <v>33</v>
      </c>
      <c r="J157" s="4">
        <v>18</v>
      </c>
      <c r="K157" s="3">
        <v>176.76</v>
      </c>
      <c r="L157" s="3">
        <v>219.94</v>
      </c>
      <c r="M157" s="2">
        <v>3958.92</v>
      </c>
      <c r="N157" s="3">
        <v>777.24</v>
      </c>
      <c r="O157">
        <v>822.93</v>
      </c>
      <c r="P157" t="s">
        <v>21</v>
      </c>
      <c r="Q157" t="s">
        <v>46</v>
      </c>
      <c r="R157" t="s">
        <v>43</v>
      </c>
      <c r="S157" t="s">
        <v>464</v>
      </c>
    </row>
    <row r="158" spans="1:19" x14ac:dyDescent="0.25">
      <c r="A158">
        <v>157</v>
      </c>
      <c r="B158" s="1">
        <v>44246</v>
      </c>
      <c r="C158" s="4">
        <f>YEAR(Table1[[#This Row],[sale_date]])</f>
        <v>2021</v>
      </c>
      <c r="D158" t="str">
        <f t="shared" si="2"/>
        <v>fev</v>
      </c>
      <c r="E158" t="s">
        <v>137</v>
      </c>
      <c r="F158">
        <v>3982</v>
      </c>
      <c r="G158" t="s">
        <v>306</v>
      </c>
      <c r="H158" t="s">
        <v>352</v>
      </c>
      <c r="I158" t="s">
        <v>146</v>
      </c>
      <c r="J158" s="4">
        <v>3</v>
      </c>
      <c r="K158" s="3">
        <v>342.19</v>
      </c>
      <c r="L158" s="3">
        <v>489.74</v>
      </c>
      <c r="M158" s="2">
        <v>1469.22</v>
      </c>
      <c r="N158" s="3">
        <v>442.65</v>
      </c>
      <c r="O158">
        <v>81.709999999999994</v>
      </c>
      <c r="P158" t="s">
        <v>57</v>
      </c>
      <c r="Q158" t="s">
        <v>22</v>
      </c>
      <c r="R158" t="s">
        <v>119</v>
      </c>
      <c r="S158" t="s">
        <v>29</v>
      </c>
    </row>
    <row r="159" spans="1:19" x14ac:dyDescent="0.25">
      <c r="A159">
        <v>158</v>
      </c>
      <c r="B159" s="1">
        <v>44644</v>
      </c>
      <c r="C159" s="4">
        <f>YEAR(Table1[[#This Row],[sale_date]])</f>
        <v>2022</v>
      </c>
      <c r="D159" t="str">
        <f t="shared" si="2"/>
        <v>mar</v>
      </c>
      <c r="E159" t="s">
        <v>157</v>
      </c>
      <c r="F159">
        <v>9233</v>
      </c>
      <c r="G159" t="s">
        <v>306</v>
      </c>
      <c r="H159" t="s">
        <v>353</v>
      </c>
      <c r="I159" t="s">
        <v>146</v>
      </c>
      <c r="J159" s="4">
        <v>4</v>
      </c>
      <c r="K159" s="3">
        <v>224.35</v>
      </c>
      <c r="L159" s="3">
        <v>425.98</v>
      </c>
      <c r="M159" s="2">
        <v>1703.92</v>
      </c>
      <c r="N159" s="3">
        <v>806.52</v>
      </c>
      <c r="O159">
        <v>121.38</v>
      </c>
      <c r="P159" t="s">
        <v>51</v>
      </c>
      <c r="Q159" t="s">
        <v>22</v>
      </c>
      <c r="R159" t="s">
        <v>106</v>
      </c>
      <c r="S159" t="s">
        <v>464</v>
      </c>
    </row>
    <row r="160" spans="1:19" x14ac:dyDescent="0.25">
      <c r="A160">
        <v>159</v>
      </c>
      <c r="B160" s="1">
        <v>44948</v>
      </c>
      <c r="C160" s="4">
        <f>YEAR(Table1[[#This Row],[sale_date]])</f>
        <v>2023</v>
      </c>
      <c r="D160" t="str">
        <f t="shared" si="2"/>
        <v>yan</v>
      </c>
      <c r="E160" t="s">
        <v>137</v>
      </c>
      <c r="F160">
        <v>3466</v>
      </c>
      <c r="G160" t="s">
        <v>138</v>
      </c>
      <c r="H160" t="s">
        <v>354</v>
      </c>
      <c r="I160" t="s">
        <v>140</v>
      </c>
      <c r="J160" s="4">
        <v>4</v>
      </c>
      <c r="K160" s="3">
        <v>20.420000000000002</v>
      </c>
      <c r="L160" s="3">
        <v>26.75</v>
      </c>
      <c r="M160" s="2">
        <v>107</v>
      </c>
      <c r="N160" s="3">
        <v>25.32</v>
      </c>
      <c r="O160">
        <v>13.08</v>
      </c>
      <c r="P160" t="s">
        <v>63</v>
      </c>
      <c r="Q160" t="s">
        <v>22</v>
      </c>
      <c r="R160" t="s">
        <v>189</v>
      </c>
      <c r="S160" t="s">
        <v>464</v>
      </c>
    </row>
    <row r="161" spans="1:19" x14ac:dyDescent="0.25">
      <c r="A161">
        <v>160</v>
      </c>
      <c r="B161" s="1">
        <v>44945</v>
      </c>
      <c r="C161" s="4">
        <f>YEAR(Table1[[#This Row],[sale_date]])</f>
        <v>2023</v>
      </c>
      <c r="D161" t="str">
        <f t="shared" si="2"/>
        <v>yan</v>
      </c>
      <c r="E161" t="s">
        <v>68</v>
      </c>
      <c r="F161">
        <v>9574</v>
      </c>
      <c r="G161" t="s">
        <v>294</v>
      </c>
      <c r="H161" t="s">
        <v>355</v>
      </c>
      <c r="I161" t="s">
        <v>105</v>
      </c>
      <c r="J161" s="4">
        <v>8</v>
      </c>
      <c r="K161" s="3">
        <v>414.36</v>
      </c>
      <c r="L161" s="3">
        <v>692.2</v>
      </c>
      <c r="M161" s="2">
        <v>5537.6</v>
      </c>
      <c r="N161" s="3">
        <v>2222.7199999999998</v>
      </c>
      <c r="O161">
        <v>67.06</v>
      </c>
      <c r="P161" t="s">
        <v>21</v>
      </c>
      <c r="Q161" t="s">
        <v>46</v>
      </c>
      <c r="R161" t="s">
        <v>43</v>
      </c>
      <c r="S161" t="s">
        <v>464</v>
      </c>
    </row>
    <row r="162" spans="1:19" x14ac:dyDescent="0.25">
      <c r="A162">
        <v>161</v>
      </c>
      <c r="B162" s="1">
        <v>44581</v>
      </c>
      <c r="C162" s="4">
        <f>YEAR(Table1[[#This Row],[sale_date]])</f>
        <v>2022</v>
      </c>
      <c r="D162" t="str">
        <f t="shared" si="2"/>
        <v>yan</v>
      </c>
      <c r="E162" t="s">
        <v>73</v>
      </c>
      <c r="F162">
        <v>9842</v>
      </c>
      <c r="G162" t="s">
        <v>356</v>
      </c>
      <c r="H162" t="s">
        <v>357</v>
      </c>
      <c r="I162" t="s">
        <v>136</v>
      </c>
      <c r="J162" s="4">
        <v>12</v>
      </c>
      <c r="K162" s="3">
        <v>265.81</v>
      </c>
      <c r="L162" s="3">
        <v>359.24</v>
      </c>
      <c r="M162" s="2">
        <v>4310.88</v>
      </c>
      <c r="N162" s="3">
        <v>1121.1600000000001</v>
      </c>
      <c r="O162">
        <v>177.92</v>
      </c>
      <c r="P162" t="s">
        <v>21</v>
      </c>
      <c r="Q162" t="s">
        <v>46</v>
      </c>
      <c r="R162" t="s">
        <v>67</v>
      </c>
      <c r="S162" t="s">
        <v>464</v>
      </c>
    </row>
    <row r="163" spans="1:19" x14ac:dyDescent="0.25">
      <c r="A163">
        <v>162</v>
      </c>
      <c r="B163" s="1">
        <v>44643</v>
      </c>
      <c r="C163" s="4">
        <f>YEAR(Table1[[#This Row],[sale_date]])</f>
        <v>2022</v>
      </c>
      <c r="D163" t="str">
        <f t="shared" si="2"/>
        <v>mar</v>
      </c>
      <c r="E163" t="s">
        <v>24</v>
      </c>
      <c r="F163">
        <v>1965</v>
      </c>
      <c r="G163" t="s">
        <v>240</v>
      </c>
      <c r="H163" t="s">
        <v>358</v>
      </c>
      <c r="I163" t="s">
        <v>242</v>
      </c>
      <c r="J163" s="4">
        <v>10</v>
      </c>
      <c r="K163" s="3">
        <v>369.08</v>
      </c>
      <c r="L163" s="3">
        <v>522.25</v>
      </c>
      <c r="M163" s="2">
        <v>5222.5</v>
      </c>
      <c r="N163" s="3">
        <v>1531.7</v>
      </c>
      <c r="O163">
        <v>810.3</v>
      </c>
      <c r="P163" t="s">
        <v>51</v>
      </c>
      <c r="Q163" t="s">
        <v>46</v>
      </c>
      <c r="R163" t="s">
        <v>67</v>
      </c>
      <c r="S163" t="s">
        <v>29</v>
      </c>
    </row>
    <row r="164" spans="1:19" x14ac:dyDescent="0.25">
      <c r="A164">
        <v>163</v>
      </c>
      <c r="B164" s="1">
        <v>44791</v>
      </c>
      <c r="C164" s="4">
        <f>YEAR(Table1[[#This Row],[sale_date]])</f>
        <v>2022</v>
      </c>
      <c r="D164" t="str">
        <f t="shared" si="2"/>
        <v>avq</v>
      </c>
      <c r="E164" t="s">
        <v>59</v>
      </c>
      <c r="F164">
        <v>7000</v>
      </c>
      <c r="G164" t="s">
        <v>316</v>
      </c>
      <c r="H164" t="s">
        <v>359</v>
      </c>
      <c r="I164" t="s">
        <v>111</v>
      </c>
      <c r="J164" s="4">
        <v>20</v>
      </c>
      <c r="K164" s="3">
        <v>175.02</v>
      </c>
      <c r="L164" s="3">
        <v>253.3</v>
      </c>
      <c r="M164" s="2">
        <v>5066</v>
      </c>
      <c r="N164" s="3">
        <v>1565.6</v>
      </c>
      <c r="O164">
        <v>1244.28</v>
      </c>
      <c r="P164" t="s">
        <v>57</v>
      </c>
      <c r="Q164" t="s">
        <v>46</v>
      </c>
      <c r="R164" t="s">
        <v>119</v>
      </c>
      <c r="S164" t="s">
        <v>464</v>
      </c>
    </row>
    <row r="165" spans="1:19" x14ac:dyDescent="0.25">
      <c r="A165">
        <v>164</v>
      </c>
      <c r="B165" s="1">
        <v>43992</v>
      </c>
      <c r="C165" s="4">
        <f>YEAR(Table1[[#This Row],[sale_date]])</f>
        <v>2020</v>
      </c>
      <c r="D165" t="str">
        <f t="shared" si="2"/>
        <v>iyn</v>
      </c>
      <c r="E165" t="s">
        <v>157</v>
      </c>
      <c r="F165">
        <v>7556</v>
      </c>
      <c r="G165" t="s">
        <v>178</v>
      </c>
      <c r="H165" t="s">
        <v>360</v>
      </c>
      <c r="I165" t="s">
        <v>140</v>
      </c>
      <c r="J165" s="4">
        <v>11</v>
      </c>
      <c r="K165" s="3">
        <v>37.04</v>
      </c>
      <c r="L165" s="3">
        <v>70.040000000000006</v>
      </c>
      <c r="M165" s="2">
        <v>770.44</v>
      </c>
      <c r="N165" s="3">
        <v>363</v>
      </c>
      <c r="O165">
        <v>104.59</v>
      </c>
      <c r="P165" t="s">
        <v>51</v>
      </c>
      <c r="Q165" t="s">
        <v>22</v>
      </c>
      <c r="R165" t="s">
        <v>97</v>
      </c>
      <c r="S165" t="s">
        <v>29</v>
      </c>
    </row>
    <row r="166" spans="1:19" x14ac:dyDescent="0.25">
      <c r="A166">
        <v>165</v>
      </c>
      <c r="B166" s="1">
        <v>44491</v>
      </c>
      <c r="C166" s="4">
        <f>YEAR(Table1[[#This Row],[sale_date]])</f>
        <v>2021</v>
      </c>
      <c r="D166" t="str">
        <f t="shared" si="2"/>
        <v>okt</v>
      </c>
      <c r="E166" t="s">
        <v>125</v>
      </c>
      <c r="F166">
        <v>9991</v>
      </c>
      <c r="G166" t="s">
        <v>361</v>
      </c>
      <c r="H166" t="s">
        <v>362</v>
      </c>
      <c r="I166" t="s">
        <v>136</v>
      </c>
      <c r="J166" s="4">
        <v>10</v>
      </c>
      <c r="K166" s="3">
        <v>177.27</v>
      </c>
      <c r="L166" s="3">
        <v>277.61</v>
      </c>
      <c r="M166" s="2">
        <v>2776.1</v>
      </c>
      <c r="N166" s="3">
        <v>1003.4</v>
      </c>
      <c r="O166">
        <v>623.04999999999995</v>
      </c>
      <c r="P166" t="s">
        <v>21</v>
      </c>
      <c r="Q166" t="s">
        <v>22</v>
      </c>
      <c r="R166" t="s">
        <v>76</v>
      </c>
      <c r="S166" t="s">
        <v>29</v>
      </c>
    </row>
    <row r="167" spans="1:19" x14ac:dyDescent="0.25">
      <c r="A167">
        <v>166</v>
      </c>
      <c r="B167" s="1">
        <v>44239</v>
      </c>
      <c r="C167" s="4">
        <f>YEAR(Table1[[#This Row],[sale_date]])</f>
        <v>2021</v>
      </c>
      <c r="D167" t="str">
        <f t="shared" si="2"/>
        <v>fev</v>
      </c>
      <c r="E167" t="s">
        <v>30</v>
      </c>
      <c r="F167">
        <v>9003</v>
      </c>
      <c r="G167" t="s">
        <v>363</v>
      </c>
      <c r="H167" t="s">
        <v>364</v>
      </c>
      <c r="I167" t="s">
        <v>105</v>
      </c>
      <c r="J167" s="4">
        <v>5</v>
      </c>
      <c r="K167" s="3">
        <v>197.04</v>
      </c>
      <c r="L167" s="3">
        <v>292</v>
      </c>
      <c r="M167" s="2">
        <v>1460</v>
      </c>
      <c r="N167" s="3">
        <v>474.8</v>
      </c>
      <c r="O167">
        <v>235.48</v>
      </c>
      <c r="P167" t="s">
        <v>57</v>
      </c>
      <c r="Q167" t="s">
        <v>22</v>
      </c>
      <c r="R167" t="s">
        <v>82</v>
      </c>
      <c r="S167" t="s">
        <v>29</v>
      </c>
    </row>
    <row r="168" spans="1:19" x14ac:dyDescent="0.25">
      <c r="A168">
        <v>167</v>
      </c>
      <c r="B168" s="1">
        <v>44987</v>
      </c>
      <c r="C168" s="4">
        <f>YEAR(Table1[[#This Row],[sale_date]])</f>
        <v>2023</v>
      </c>
      <c r="D168" t="str">
        <f t="shared" si="2"/>
        <v>mar</v>
      </c>
      <c r="E168" t="s">
        <v>259</v>
      </c>
      <c r="F168">
        <v>7913</v>
      </c>
      <c r="G168" t="s">
        <v>163</v>
      </c>
      <c r="H168" t="s">
        <v>365</v>
      </c>
      <c r="I168" t="s">
        <v>42</v>
      </c>
      <c r="J168" s="4">
        <v>18</v>
      </c>
      <c r="K168" s="3">
        <v>268.45999999999998</v>
      </c>
      <c r="L168" s="3">
        <v>333.76</v>
      </c>
      <c r="M168" s="2">
        <v>6007.68</v>
      </c>
      <c r="N168" s="3">
        <v>1175.4000000000001</v>
      </c>
      <c r="O168">
        <v>1087.24</v>
      </c>
      <c r="P168" t="s">
        <v>34</v>
      </c>
      <c r="Q168" t="s">
        <v>22</v>
      </c>
      <c r="R168" t="s">
        <v>189</v>
      </c>
      <c r="S168" t="s">
        <v>464</v>
      </c>
    </row>
    <row r="169" spans="1:19" x14ac:dyDescent="0.25">
      <c r="A169">
        <v>168</v>
      </c>
      <c r="B169" s="1">
        <v>44418</v>
      </c>
      <c r="C169" s="4">
        <f>YEAR(Table1[[#This Row],[sale_date]])</f>
        <v>2021</v>
      </c>
      <c r="D169" t="str">
        <f t="shared" si="2"/>
        <v>avq</v>
      </c>
      <c r="E169" t="s">
        <v>228</v>
      </c>
      <c r="F169">
        <v>7824</v>
      </c>
      <c r="G169" t="s">
        <v>366</v>
      </c>
      <c r="H169" t="s">
        <v>367</v>
      </c>
      <c r="I169" t="s">
        <v>140</v>
      </c>
      <c r="J169" s="4">
        <v>7</v>
      </c>
      <c r="K169" s="3">
        <v>406.28</v>
      </c>
      <c r="L169" s="3">
        <v>650.21</v>
      </c>
      <c r="M169" s="2">
        <v>4551.47</v>
      </c>
      <c r="N169" s="3">
        <v>1707.51</v>
      </c>
      <c r="O169">
        <v>389.82</v>
      </c>
      <c r="P169" t="s">
        <v>51</v>
      </c>
      <c r="Q169" t="s">
        <v>22</v>
      </c>
      <c r="R169" t="s">
        <v>90</v>
      </c>
      <c r="S169" t="s">
        <v>29</v>
      </c>
    </row>
    <row r="170" spans="1:19" x14ac:dyDescent="0.25">
      <c r="A170">
        <v>169</v>
      </c>
      <c r="B170" s="1">
        <v>44696</v>
      </c>
      <c r="C170" s="4">
        <f>YEAR(Table1[[#This Row],[sale_date]])</f>
        <v>2022</v>
      </c>
      <c r="D170" t="str">
        <f t="shared" si="2"/>
        <v>may</v>
      </c>
      <c r="E170" t="s">
        <v>30</v>
      </c>
      <c r="F170">
        <v>1821</v>
      </c>
      <c r="G170" t="s">
        <v>281</v>
      </c>
      <c r="H170" t="s">
        <v>368</v>
      </c>
      <c r="I170" t="s">
        <v>143</v>
      </c>
      <c r="J170" s="4">
        <v>11</v>
      </c>
      <c r="K170" s="3">
        <v>266.45</v>
      </c>
      <c r="L170" s="3">
        <v>373.33</v>
      </c>
      <c r="M170" s="2">
        <v>4106.63</v>
      </c>
      <c r="N170" s="3">
        <v>1175.68</v>
      </c>
      <c r="O170">
        <v>426.18</v>
      </c>
      <c r="P170" t="s">
        <v>63</v>
      </c>
      <c r="Q170" t="s">
        <v>22</v>
      </c>
      <c r="R170" t="s">
        <v>189</v>
      </c>
      <c r="S170" t="s">
        <v>29</v>
      </c>
    </row>
    <row r="171" spans="1:19" x14ac:dyDescent="0.25">
      <c r="A171">
        <v>170</v>
      </c>
      <c r="B171" s="1">
        <v>44342</v>
      </c>
      <c r="C171" s="4">
        <f>YEAR(Table1[[#This Row],[sale_date]])</f>
        <v>2021</v>
      </c>
      <c r="D171" t="str">
        <f t="shared" si="2"/>
        <v>may</v>
      </c>
      <c r="E171" t="s">
        <v>24</v>
      </c>
      <c r="F171">
        <v>4041</v>
      </c>
      <c r="G171" t="s">
        <v>158</v>
      </c>
      <c r="H171" t="s">
        <v>369</v>
      </c>
      <c r="I171" t="s">
        <v>33</v>
      </c>
      <c r="J171" s="4">
        <v>16</v>
      </c>
      <c r="K171" s="3">
        <v>198.19</v>
      </c>
      <c r="L171" s="3">
        <v>357.15</v>
      </c>
      <c r="M171" s="2">
        <v>5714.4</v>
      </c>
      <c r="N171" s="3">
        <v>2543.36</v>
      </c>
      <c r="O171">
        <v>356.82</v>
      </c>
      <c r="P171" t="s">
        <v>51</v>
      </c>
      <c r="Q171" t="s">
        <v>22</v>
      </c>
      <c r="R171" t="s">
        <v>119</v>
      </c>
      <c r="S171" t="s">
        <v>29</v>
      </c>
    </row>
    <row r="172" spans="1:19" x14ac:dyDescent="0.25">
      <c r="A172">
        <v>171</v>
      </c>
      <c r="B172" s="1">
        <v>45345</v>
      </c>
      <c r="C172" s="4">
        <f>YEAR(Table1[[#This Row],[sale_date]])</f>
        <v>2024</v>
      </c>
      <c r="D172" t="str">
        <f t="shared" si="2"/>
        <v>fev</v>
      </c>
      <c r="E172" t="s">
        <v>137</v>
      </c>
      <c r="F172">
        <v>3321</v>
      </c>
      <c r="G172" t="s">
        <v>370</v>
      </c>
      <c r="H172" t="s">
        <v>371</v>
      </c>
      <c r="I172" t="s">
        <v>42</v>
      </c>
      <c r="J172" s="4">
        <v>11</v>
      </c>
      <c r="K172" s="3">
        <v>486.46</v>
      </c>
      <c r="L172" s="3">
        <v>654.35</v>
      </c>
      <c r="M172" s="2">
        <v>7197.85</v>
      </c>
      <c r="N172" s="3">
        <v>1846.79</v>
      </c>
      <c r="O172">
        <v>1826.39</v>
      </c>
      <c r="P172" t="s">
        <v>51</v>
      </c>
      <c r="Q172" t="s">
        <v>46</v>
      </c>
      <c r="R172" t="s">
        <v>58</v>
      </c>
      <c r="S172" t="s">
        <v>464</v>
      </c>
    </row>
    <row r="173" spans="1:19" x14ac:dyDescent="0.25">
      <c r="A173">
        <v>172</v>
      </c>
      <c r="B173" s="1">
        <v>45170</v>
      </c>
      <c r="C173" s="4">
        <f>YEAR(Table1[[#This Row],[sale_date]])</f>
        <v>2023</v>
      </c>
      <c r="D173" t="str">
        <f t="shared" si="2"/>
        <v>sen</v>
      </c>
      <c r="E173" t="s">
        <v>116</v>
      </c>
      <c r="F173">
        <v>8596</v>
      </c>
      <c r="G173" t="s">
        <v>209</v>
      </c>
      <c r="H173" t="s">
        <v>372</v>
      </c>
      <c r="I173" t="s">
        <v>20</v>
      </c>
      <c r="J173" s="4">
        <v>7</v>
      </c>
      <c r="K173" s="3">
        <v>244.51</v>
      </c>
      <c r="L173" s="3">
        <v>418.17</v>
      </c>
      <c r="M173" s="2">
        <v>2927.19</v>
      </c>
      <c r="N173" s="3">
        <v>1215.6199999999999</v>
      </c>
      <c r="O173">
        <v>227.33</v>
      </c>
      <c r="P173" t="s">
        <v>34</v>
      </c>
      <c r="Q173" t="s">
        <v>46</v>
      </c>
      <c r="R173" t="s">
        <v>189</v>
      </c>
      <c r="S173" t="s">
        <v>29</v>
      </c>
    </row>
    <row r="174" spans="1:19" x14ac:dyDescent="0.25">
      <c r="A174">
        <v>173</v>
      </c>
      <c r="B174" s="1">
        <v>44414</v>
      </c>
      <c r="C174" s="4">
        <f>YEAR(Table1[[#This Row],[sale_date]])</f>
        <v>2021</v>
      </c>
      <c r="D174" t="str">
        <f t="shared" si="2"/>
        <v>avq</v>
      </c>
      <c r="E174" t="s">
        <v>94</v>
      </c>
      <c r="F174">
        <v>7133</v>
      </c>
      <c r="G174" t="s">
        <v>64</v>
      </c>
      <c r="H174" t="s">
        <v>373</v>
      </c>
      <c r="I174" t="s">
        <v>66</v>
      </c>
      <c r="J174" s="4">
        <v>8</v>
      </c>
      <c r="K174" s="3">
        <v>192.07</v>
      </c>
      <c r="L174" s="3">
        <v>304.02</v>
      </c>
      <c r="M174" s="2">
        <v>2432.16</v>
      </c>
      <c r="N174" s="3">
        <v>895.6</v>
      </c>
      <c r="O174">
        <v>371.76</v>
      </c>
      <c r="P174" t="s">
        <v>57</v>
      </c>
      <c r="Q174" t="s">
        <v>22</v>
      </c>
      <c r="R174" t="s">
        <v>43</v>
      </c>
      <c r="S174" t="s">
        <v>464</v>
      </c>
    </row>
    <row r="175" spans="1:19" x14ac:dyDescent="0.25">
      <c r="A175">
        <v>174</v>
      </c>
      <c r="B175" s="1">
        <v>44410</v>
      </c>
      <c r="C175" s="4">
        <f>YEAR(Table1[[#This Row],[sale_date]])</f>
        <v>2021</v>
      </c>
      <c r="D175" t="str">
        <f t="shared" si="2"/>
        <v>avq</v>
      </c>
      <c r="E175" t="s">
        <v>112</v>
      </c>
      <c r="F175">
        <v>4677</v>
      </c>
      <c r="G175" t="s">
        <v>40</v>
      </c>
      <c r="H175" t="s">
        <v>374</v>
      </c>
      <c r="I175" t="s">
        <v>42</v>
      </c>
      <c r="J175" s="4">
        <v>10</v>
      </c>
      <c r="K175" s="3">
        <v>277.31</v>
      </c>
      <c r="L175" s="3">
        <v>374.06</v>
      </c>
      <c r="M175" s="2">
        <v>3740.6</v>
      </c>
      <c r="N175" s="3">
        <v>967.5</v>
      </c>
      <c r="O175">
        <v>427.55</v>
      </c>
      <c r="P175" t="s">
        <v>34</v>
      </c>
      <c r="Q175" t="s">
        <v>22</v>
      </c>
      <c r="R175" t="s">
        <v>76</v>
      </c>
      <c r="S175" t="s">
        <v>29</v>
      </c>
    </row>
    <row r="176" spans="1:19" x14ac:dyDescent="0.25">
      <c r="A176">
        <v>175</v>
      </c>
      <c r="B176" s="1">
        <v>44823</v>
      </c>
      <c r="C176" s="4">
        <f>YEAR(Table1[[#This Row],[sale_date]])</f>
        <v>2022</v>
      </c>
      <c r="D176" t="str">
        <f t="shared" si="2"/>
        <v>sen</v>
      </c>
      <c r="E176" t="s">
        <v>24</v>
      </c>
      <c r="F176">
        <v>6316</v>
      </c>
      <c r="G176" t="s">
        <v>255</v>
      </c>
      <c r="H176" t="s">
        <v>375</v>
      </c>
      <c r="I176" t="s">
        <v>33</v>
      </c>
      <c r="J176" s="4">
        <v>19</v>
      </c>
      <c r="K176" s="3">
        <v>108.58</v>
      </c>
      <c r="L176" s="3">
        <v>196.57</v>
      </c>
      <c r="M176" s="2">
        <v>3734.83</v>
      </c>
      <c r="N176" s="3">
        <v>1671.81</v>
      </c>
      <c r="O176">
        <v>595.47</v>
      </c>
      <c r="P176" t="s">
        <v>51</v>
      </c>
      <c r="Q176" t="s">
        <v>46</v>
      </c>
      <c r="R176" t="s">
        <v>76</v>
      </c>
      <c r="S176" t="s">
        <v>464</v>
      </c>
    </row>
    <row r="177" spans="1:19" x14ac:dyDescent="0.25">
      <c r="A177">
        <v>176</v>
      </c>
      <c r="B177" s="1">
        <v>45642</v>
      </c>
      <c r="C177" s="4">
        <f>YEAR(Table1[[#This Row],[sale_date]])</f>
        <v>2024</v>
      </c>
      <c r="D177" t="str">
        <f t="shared" si="2"/>
        <v>dek</v>
      </c>
      <c r="E177" t="s">
        <v>171</v>
      </c>
      <c r="F177">
        <v>6648</v>
      </c>
      <c r="G177" t="s">
        <v>283</v>
      </c>
      <c r="H177" t="s">
        <v>376</v>
      </c>
      <c r="I177" t="s">
        <v>143</v>
      </c>
      <c r="J177" s="4">
        <v>15</v>
      </c>
      <c r="K177" s="3">
        <v>220.29</v>
      </c>
      <c r="L177" s="3">
        <v>366.18</v>
      </c>
      <c r="M177" s="2">
        <v>5492.7</v>
      </c>
      <c r="N177" s="3">
        <v>2188.35</v>
      </c>
      <c r="O177">
        <v>440.32</v>
      </c>
      <c r="P177" t="s">
        <v>51</v>
      </c>
      <c r="Q177" t="s">
        <v>22</v>
      </c>
      <c r="R177" t="s">
        <v>76</v>
      </c>
      <c r="S177" t="s">
        <v>29</v>
      </c>
    </row>
    <row r="178" spans="1:19" x14ac:dyDescent="0.25">
      <c r="A178">
        <v>177</v>
      </c>
      <c r="B178" s="1">
        <v>44087</v>
      </c>
      <c r="C178" s="4">
        <f>YEAR(Table1[[#This Row],[sale_date]])</f>
        <v>2020</v>
      </c>
      <c r="D178" t="str">
        <f t="shared" si="2"/>
        <v>sen</v>
      </c>
      <c r="E178" t="s">
        <v>98</v>
      </c>
      <c r="F178">
        <v>2002</v>
      </c>
      <c r="G178" t="s">
        <v>267</v>
      </c>
      <c r="H178" t="s">
        <v>377</v>
      </c>
      <c r="I178" t="s">
        <v>136</v>
      </c>
      <c r="J178" s="4">
        <v>10</v>
      </c>
      <c r="K178" s="3">
        <v>68.73</v>
      </c>
      <c r="L178" s="3">
        <v>97.24</v>
      </c>
      <c r="M178" s="2">
        <v>972.4</v>
      </c>
      <c r="N178" s="3">
        <v>285.10000000000002</v>
      </c>
      <c r="O178">
        <v>57.71</v>
      </c>
      <c r="P178" t="s">
        <v>57</v>
      </c>
      <c r="Q178" t="s">
        <v>46</v>
      </c>
      <c r="R178" t="s">
        <v>101</v>
      </c>
      <c r="S178" t="s">
        <v>29</v>
      </c>
    </row>
    <row r="179" spans="1:19" x14ac:dyDescent="0.25">
      <c r="A179">
        <v>178</v>
      </c>
      <c r="B179" s="1">
        <v>44779</v>
      </c>
      <c r="C179" s="4">
        <f>YEAR(Table1[[#This Row],[sale_date]])</f>
        <v>2022</v>
      </c>
      <c r="D179" t="str">
        <f t="shared" si="2"/>
        <v>avq</v>
      </c>
      <c r="E179" t="s">
        <v>167</v>
      </c>
      <c r="F179">
        <v>7199</v>
      </c>
      <c r="G179" t="s">
        <v>378</v>
      </c>
      <c r="H179" t="s">
        <v>379</v>
      </c>
      <c r="I179" t="s">
        <v>56</v>
      </c>
      <c r="J179" s="4">
        <v>5</v>
      </c>
      <c r="K179" s="3">
        <v>485.83</v>
      </c>
      <c r="L179" s="3">
        <v>947</v>
      </c>
      <c r="M179" s="2">
        <v>4735</v>
      </c>
      <c r="N179" s="3">
        <v>2305.85</v>
      </c>
      <c r="O179">
        <v>1399.44</v>
      </c>
      <c r="P179" t="s">
        <v>57</v>
      </c>
      <c r="Q179" t="s">
        <v>46</v>
      </c>
      <c r="R179" t="s">
        <v>97</v>
      </c>
      <c r="S179" t="s">
        <v>464</v>
      </c>
    </row>
    <row r="180" spans="1:19" x14ac:dyDescent="0.25">
      <c r="A180">
        <v>179</v>
      </c>
      <c r="B180" s="1">
        <v>44424</v>
      </c>
      <c r="C180" s="4">
        <f>YEAR(Table1[[#This Row],[sale_date]])</f>
        <v>2021</v>
      </c>
      <c r="D180" t="str">
        <f t="shared" si="2"/>
        <v>avq</v>
      </c>
      <c r="E180" t="s">
        <v>94</v>
      </c>
      <c r="F180">
        <v>4434</v>
      </c>
      <c r="G180" t="s">
        <v>86</v>
      </c>
      <c r="H180" t="s">
        <v>380</v>
      </c>
      <c r="I180" t="s">
        <v>62</v>
      </c>
      <c r="J180" s="4">
        <v>15</v>
      </c>
      <c r="K180" s="3">
        <v>383.74</v>
      </c>
      <c r="L180" s="3">
        <v>754.32</v>
      </c>
      <c r="M180" s="2">
        <v>11314.8</v>
      </c>
      <c r="N180" s="3">
        <v>5558.7</v>
      </c>
      <c r="O180">
        <v>286.32</v>
      </c>
      <c r="P180" t="s">
        <v>57</v>
      </c>
      <c r="Q180" t="s">
        <v>46</v>
      </c>
      <c r="R180" t="s">
        <v>76</v>
      </c>
      <c r="S180" t="s">
        <v>29</v>
      </c>
    </row>
    <row r="181" spans="1:19" x14ac:dyDescent="0.25">
      <c r="A181">
        <v>180</v>
      </c>
      <c r="B181" s="1">
        <v>45004</v>
      </c>
      <c r="C181" s="4">
        <f>YEAR(Table1[[#This Row],[sale_date]])</f>
        <v>2023</v>
      </c>
      <c r="D181" t="str">
        <f t="shared" si="2"/>
        <v>mar</v>
      </c>
      <c r="E181" t="s">
        <v>30</v>
      </c>
      <c r="F181">
        <v>9898</v>
      </c>
      <c r="G181" t="s">
        <v>350</v>
      </c>
      <c r="H181" t="s">
        <v>381</v>
      </c>
      <c r="I181" t="s">
        <v>33</v>
      </c>
      <c r="J181" s="4">
        <v>12</v>
      </c>
      <c r="K181" s="3">
        <v>161.53</v>
      </c>
      <c r="L181" s="3">
        <v>298.72000000000003</v>
      </c>
      <c r="M181" s="2">
        <v>3584.64</v>
      </c>
      <c r="N181" s="3">
        <v>1646.28</v>
      </c>
      <c r="O181">
        <v>57.62</v>
      </c>
      <c r="P181" t="s">
        <v>51</v>
      </c>
      <c r="Q181" t="s">
        <v>46</v>
      </c>
      <c r="R181" t="s">
        <v>67</v>
      </c>
      <c r="S181" t="s">
        <v>464</v>
      </c>
    </row>
    <row r="182" spans="1:19" x14ac:dyDescent="0.25">
      <c r="A182">
        <v>181</v>
      </c>
      <c r="B182" s="1">
        <v>45109</v>
      </c>
      <c r="C182" s="4">
        <f>YEAR(Table1[[#This Row],[sale_date]])</f>
        <v>2023</v>
      </c>
      <c r="D182" t="str">
        <f t="shared" si="2"/>
        <v>iyl</v>
      </c>
      <c r="E182" t="s">
        <v>83</v>
      </c>
      <c r="F182">
        <v>9617</v>
      </c>
      <c r="G182" t="s">
        <v>84</v>
      </c>
      <c r="H182" t="s">
        <v>382</v>
      </c>
      <c r="I182" t="s">
        <v>20</v>
      </c>
      <c r="J182" s="4">
        <v>19</v>
      </c>
      <c r="K182" s="3">
        <v>163.47</v>
      </c>
      <c r="L182" s="3">
        <v>204.32</v>
      </c>
      <c r="M182" s="2">
        <v>3882.08</v>
      </c>
      <c r="N182" s="3">
        <v>776.15</v>
      </c>
      <c r="O182">
        <v>842.32</v>
      </c>
      <c r="P182" t="s">
        <v>57</v>
      </c>
      <c r="Q182" t="s">
        <v>22</v>
      </c>
      <c r="R182" t="s">
        <v>119</v>
      </c>
      <c r="S182" t="s">
        <v>29</v>
      </c>
    </row>
    <row r="183" spans="1:19" x14ac:dyDescent="0.25">
      <c r="A183">
        <v>182</v>
      </c>
      <c r="B183" s="1">
        <v>45145</v>
      </c>
      <c r="C183" s="4">
        <f>YEAR(Table1[[#This Row],[sale_date]])</f>
        <v>2023</v>
      </c>
      <c r="D183" t="str">
        <f t="shared" si="2"/>
        <v>avq</v>
      </c>
      <c r="E183" t="s">
        <v>53</v>
      </c>
      <c r="F183">
        <v>5420</v>
      </c>
      <c r="G183" t="s">
        <v>129</v>
      </c>
      <c r="H183" t="s">
        <v>383</v>
      </c>
      <c r="I183" t="s">
        <v>131</v>
      </c>
      <c r="J183" s="4">
        <v>6</v>
      </c>
      <c r="K183" s="3">
        <v>88.2</v>
      </c>
      <c r="L183" s="3">
        <v>144.01</v>
      </c>
      <c r="M183" s="2">
        <v>864.06</v>
      </c>
      <c r="N183" s="3">
        <v>334.86</v>
      </c>
      <c r="O183">
        <v>102.19</v>
      </c>
      <c r="P183" t="s">
        <v>34</v>
      </c>
      <c r="Q183" t="s">
        <v>46</v>
      </c>
      <c r="R183" t="s">
        <v>90</v>
      </c>
      <c r="S183" t="s">
        <v>464</v>
      </c>
    </row>
    <row r="184" spans="1:19" x14ac:dyDescent="0.25">
      <c r="A184">
        <v>183</v>
      </c>
      <c r="B184" s="1">
        <v>45587</v>
      </c>
      <c r="C184" s="4">
        <f>YEAR(Table1[[#This Row],[sale_date]])</f>
        <v>2024</v>
      </c>
      <c r="D184" t="str">
        <f t="shared" si="2"/>
        <v>okt</v>
      </c>
      <c r="E184" t="s">
        <v>102</v>
      </c>
      <c r="F184">
        <v>4752</v>
      </c>
      <c r="G184" t="s">
        <v>165</v>
      </c>
      <c r="H184" t="s">
        <v>384</v>
      </c>
      <c r="I184" t="s">
        <v>143</v>
      </c>
      <c r="J184" s="4">
        <v>17</v>
      </c>
      <c r="K184" s="3">
        <v>275.44</v>
      </c>
      <c r="L184" s="3">
        <v>354.7</v>
      </c>
      <c r="M184" s="2">
        <v>6029.9</v>
      </c>
      <c r="N184" s="3">
        <v>1347.42</v>
      </c>
      <c r="O184">
        <v>1023.01</v>
      </c>
      <c r="P184" t="s">
        <v>57</v>
      </c>
      <c r="Q184" t="s">
        <v>22</v>
      </c>
      <c r="R184" t="s">
        <v>52</v>
      </c>
      <c r="S184" t="s">
        <v>29</v>
      </c>
    </row>
    <row r="185" spans="1:19" x14ac:dyDescent="0.25">
      <c r="A185">
        <v>184</v>
      </c>
      <c r="B185" s="1">
        <v>45407</v>
      </c>
      <c r="C185" s="4">
        <f>YEAR(Table1[[#This Row],[sale_date]])</f>
        <v>2024</v>
      </c>
      <c r="D185" t="str">
        <f t="shared" si="2"/>
        <v>apr</v>
      </c>
      <c r="E185" t="s">
        <v>125</v>
      </c>
      <c r="F185">
        <v>8050</v>
      </c>
      <c r="G185" t="s">
        <v>180</v>
      </c>
      <c r="H185" t="s">
        <v>385</v>
      </c>
      <c r="I185" t="s">
        <v>62</v>
      </c>
      <c r="J185" s="4">
        <v>2</v>
      </c>
      <c r="K185" s="3">
        <v>488.61</v>
      </c>
      <c r="L185" s="3">
        <v>848.66</v>
      </c>
      <c r="M185" s="2">
        <v>1697.32</v>
      </c>
      <c r="N185" s="3">
        <v>720.1</v>
      </c>
      <c r="O185">
        <v>453.34</v>
      </c>
      <c r="P185" t="s">
        <v>51</v>
      </c>
      <c r="Q185" t="s">
        <v>46</v>
      </c>
      <c r="R185" t="s">
        <v>247</v>
      </c>
      <c r="S185" t="s">
        <v>464</v>
      </c>
    </row>
    <row r="186" spans="1:19" x14ac:dyDescent="0.25">
      <c r="A186">
        <v>185</v>
      </c>
      <c r="B186" s="1">
        <v>45489</v>
      </c>
      <c r="C186" s="4">
        <f>YEAR(Table1[[#This Row],[sale_date]])</f>
        <v>2024</v>
      </c>
      <c r="D186" t="str">
        <f t="shared" si="2"/>
        <v>iyl</v>
      </c>
      <c r="E186" t="s">
        <v>177</v>
      </c>
      <c r="F186">
        <v>4694</v>
      </c>
      <c r="G186" t="s">
        <v>386</v>
      </c>
      <c r="H186" t="s">
        <v>387</v>
      </c>
      <c r="I186" t="s">
        <v>66</v>
      </c>
      <c r="J186" s="4">
        <v>11</v>
      </c>
      <c r="K186" s="3">
        <v>96.5</v>
      </c>
      <c r="L186" s="3">
        <v>142.13</v>
      </c>
      <c r="M186" s="2">
        <v>1563.43</v>
      </c>
      <c r="N186" s="3">
        <v>501.93</v>
      </c>
      <c r="O186">
        <v>203.76</v>
      </c>
      <c r="P186" t="s">
        <v>63</v>
      </c>
      <c r="Q186" t="s">
        <v>22</v>
      </c>
      <c r="R186" t="s">
        <v>176</v>
      </c>
      <c r="S186" t="s">
        <v>464</v>
      </c>
    </row>
    <row r="187" spans="1:19" x14ac:dyDescent="0.25">
      <c r="A187">
        <v>186</v>
      </c>
      <c r="B187" s="1">
        <v>45250</v>
      </c>
      <c r="C187" s="4">
        <f>YEAR(Table1[[#This Row],[sale_date]])</f>
        <v>2023</v>
      </c>
      <c r="D187" t="str">
        <f t="shared" si="2"/>
        <v>noy</v>
      </c>
      <c r="E187" t="s">
        <v>94</v>
      </c>
      <c r="F187">
        <v>5134</v>
      </c>
      <c r="G187" t="s">
        <v>163</v>
      </c>
      <c r="H187" t="s">
        <v>388</v>
      </c>
      <c r="I187" t="s">
        <v>42</v>
      </c>
      <c r="J187" s="4">
        <v>11</v>
      </c>
      <c r="K187" s="3">
        <v>446.67</v>
      </c>
      <c r="L187" s="3">
        <v>780.2</v>
      </c>
      <c r="M187" s="2">
        <v>8582.2000000000007</v>
      </c>
      <c r="N187" s="3">
        <v>3668.83</v>
      </c>
      <c r="O187">
        <v>2324.6</v>
      </c>
      <c r="P187" t="s">
        <v>34</v>
      </c>
      <c r="Q187" t="s">
        <v>22</v>
      </c>
      <c r="R187" t="s">
        <v>119</v>
      </c>
      <c r="S187" t="s">
        <v>464</v>
      </c>
    </row>
    <row r="188" spans="1:19" x14ac:dyDescent="0.25">
      <c r="A188">
        <v>187</v>
      </c>
      <c r="B188" s="1">
        <v>44961</v>
      </c>
      <c r="C188" s="4">
        <f>YEAR(Table1[[#This Row],[sale_date]])</f>
        <v>2023</v>
      </c>
      <c r="D188" t="str">
        <f t="shared" si="2"/>
        <v>fev</v>
      </c>
      <c r="E188" t="s">
        <v>47</v>
      </c>
      <c r="F188">
        <v>9618</v>
      </c>
      <c r="G188" t="s">
        <v>174</v>
      </c>
      <c r="H188" t="s">
        <v>389</v>
      </c>
      <c r="I188" t="s">
        <v>66</v>
      </c>
      <c r="J188" s="4">
        <v>6</v>
      </c>
      <c r="K188" s="3">
        <v>308.12</v>
      </c>
      <c r="L188" s="3">
        <v>521.04999999999995</v>
      </c>
      <c r="M188" s="2">
        <v>3126.3</v>
      </c>
      <c r="N188" s="3">
        <v>1277.58</v>
      </c>
      <c r="O188">
        <v>728.63</v>
      </c>
      <c r="P188" t="s">
        <v>34</v>
      </c>
      <c r="Q188" t="s">
        <v>22</v>
      </c>
      <c r="R188" t="s">
        <v>28</v>
      </c>
      <c r="S188" t="s">
        <v>29</v>
      </c>
    </row>
    <row r="189" spans="1:19" x14ac:dyDescent="0.25">
      <c r="A189">
        <v>188</v>
      </c>
      <c r="B189" s="1">
        <v>43977</v>
      </c>
      <c r="C189" s="4">
        <f>YEAR(Table1[[#This Row],[sale_date]])</f>
        <v>2020</v>
      </c>
      <c r="D189" t="str">
        <f t="shared" si="2"/>
        <v>may</v>
      </c>
      <c r="E189" t="s">
        <v>157</v>
      </c>
      <c r="F189">
        <v>8405</v>
      </c>
      <c r="G189" t="s">
        <v>390</v>
      </c>
      <c r="H189" t="s">
        <v>391</v>
      </c>
      <c r="I189" t="s">
        <v>131</v>
      </c>
      <c r="J189" s="4">
        <v>1</v>
      </c>
      <c r="K189" s="3">
        <v>278.88</v>
      </c>
      <c r="L189" s="3">
        <v>349.51</v>
      </c>
      <c r="M189" s="2">
        <v>349.51</v>
      </c>
      <c r="N189" s="3">
        <v>70.63</v>
      </c>
      <c r="O189">
        <v>70.510000000000005</v>
      </c>
      <c r="P189" t="s">
        <v>34</v>
      </c>
      <c r="Q189" t="s">
        <v>46</v>
      </c>
      <c r="R189" t="s">
        <v>58</v>
      </c>
      <c r="S189" t="s">
        <v>29</v>
      </c>
    </row>
    <row r="190" spans="1:19" x14ac:dyDescent="0.25">
      <c r="A190">
        <v>189</v>
      </c>
      <c r="B190" s="1">
        <v>44748</v>
      </c>
      <c r="C190" s="4">
        <f>YEAR(Table1[[#This Row],[sale_date]])</f>
        <v>2022</v>
      </c>
      <c r="D190" t="str">
        <f t="shared" si="2"/>
        <v>iyl</v>
      </c>
      <c r="E190" t="s">
        <v>73</v>
      </c>
      <c r="F190">
        <v>8757</v>
      </c>
      <c r="G190" t="s">
        <v>348</v>
      </c>
      <c r="H190" t="s">
        <v>392</v>
      </c>
      <c r="I190" t="s">
        <v>140</v>
      </c>
      <c r="J190" s="4">
        <v>14</v>
      </c>
      <c r="K190" s="3">
        <v>195.04</v>
      </c>
      <c r="L190" s="3">
        <v>238.53</v>
      </c>
      <c r="M190" s="2">
        <v>3339.42</v>
      </c>
      <c r="N190" s="3">
        <v>608.86</v>
      </c>
      <c r="O190">
        <v>179.41</v>
      </c>
      <c r="P190" t="s">
        <v>51</v>
      </c>
      <c r="Q190" t="s">
        <v>22</v>
      </c>
      <c r="R190" t="s">
        <v>39</v>
      </c>
      <c r="S190" t="s">
        <v>464</v>
      </c>
    </row>
    <row r="191" spans="1:19" x14ac:dyDescent="0.25">
      <c r="A191">
        <v>190</v>
      </c>
      <c r="B191" s="1">
        <v>43864</v>
      </c>
      <c r="C191" s="4">
        <f>YEAR(Table1[[#This Row],[sale_date]])</f>
        <v>2020</v>
      </c>
      <c r="D191" t="str">
        <f t="shared" si="2"/>
        <v>fev</v>
      </c>
      <c r="E191" t="s">
        <v>47</v>
      </c>
      <c r="F191">
        <v>8534</v>
      </c>
      <c r="G191" t="s">
        <v>393</v>
      </c>
      <c r="H191" t="s">
        <v>394</v>
      </c>
      <c r="I191" t="s">
        <v>242</v>
      </c>
      <c r="J191" s="4">
        <v>17</v>
      </c>
      <c r="K191" s="3">
        <v>341.72</v>
      </c>
      <c r="L191" s="3">
        <v>494.28</v>
      </c>
      <c r="M191" s="2">
        <v>8402.76</v>
      </c>
      <c r="N191" s="3">
        <v>2593.52</v>
      </c>
      <c r="O191">
        <v>62.25</v>
      </c>
      <c r="P191" t="s">
        <v>34</v>
      </c>
      <c r="Q191" t="s">
        <v>46</v>
      </c>
      <c r="R191" t="s">
        <v>119</v>
      </c>
      <c r="S191" t="s">
        <v>29</v>
      </c>
    </row>
    <row r="192" spans="1:19" x14ac:dyDescent="0.25">
      <c r="A192">
        <v>191</v>
      </c>
      <c r="B192" s="1">
        <v>44868</v>
      </c>
      <c r="C192" s="4">
        <f>YEAR(Table1[[#This Row],[sale_date]])</f>
        <v>2022</v>
      </c>
      <c r="D192" t="str">
        <f t="shared" si="2"/>
        <v>noy</v>
      </c>
      <c r="E192" t="s">
        <v>94</v>
      </c>
      <c r="F192">
        <v>1292</v>
      </c>
      <c r="G192" t="s">
        <v>269</v>
      </c>
      <c r="H192" t="s">
        <v>395</v>
      </c>
      <c r="I192" t="s">
        <v>146</v>
      </c>
      <c r="J192" s="4">
        <v>7</v>
      </c>
      <c r="K192" s="3">
        <v>98.98</v>
      </c>
      <c r="L192" s="3">
        <v>127.34</v>
      </c>
      <c r="M192" s="2">
        <v>891.38</v>
      </c>
      <c r="N192" s="3">
        <v>198.52</v>
      </c>
      <c r="O192">
        <v>135.22999999999999</v>
      </c>
      <c r="P192" t="s">
        <v>57</v>
      </c>
      <c r="Q192" t="s">
        <v>46</v>
      </c>
      <c r="R192" t="s">
        <v>43</v>
      </c>
      <c r="S192" t="s">
        <v>464</v>
      </c>
    </row>
    <row r="193" spans="1:19" x14ac:dyDescent="0.25">
      <c r="A193">
        <v>192</v>
      </c>
      <c r="B193" s="1">
        <v>44960</v>
      </c>
      <c r="C193" s="4">
        <f>YEAR(Table1[[#This Row],[sale_date]])</f>
        <v>2023</v>
      </c>
      <c r="D193" t="str">
        <f t="shared" si="2"/>
        <v>fev</v>
      </c>
      <c r="E193" t="s">
        <v>203</v>
      </c>
      <c r="F193">
        <v>1764</v>
      </c>
      <c r="G193" t="s">
        <v>69</v>
      </c>
      <c r="H193" t="s">
        <v>396</v>
      </c>
      <c r="I193" t="s">
        <v>50</v>
      </c>
      <c r="J193" s="4">
        <v>3</v>
      </c>
      <c r="K193" s="3">
        <v>258.47000000000003</v>
      </c>
      <c r="L193" s="3">
        <v>368.75</v>
      </c>
      <c r="M193" s="2">
        <v>1106.25</v>
      </c>
      <c r="N193" s="3">
        <v>330.84</v>
      </c>
      <c r="O193">
        <v>168.61</v>
      </c>
      <c r="P193" t="s">
        <v>21</v>
      </c>
      <c r="Q193" t="s">
        <v>46</v>
      </c>
      <c r="R193" t="s">
        <v>28</v>
      </c>
      <c r="S193" t="s">
        <v>29</v>
      </c>
    </row>
    <row r="194" spans="1:19" x14ac:dyDescent="0.25">
      <c r="A194">
        <v>193</v>
      </c>
      <c r="B194" s="1">
        <v>44144</v>
      </c>
      <c r="C194" s="4">
        <f>YEAR(Table1[[#This Row],[sale_date]])</f>
        <v>2020</v>
      </c>
      <c r="D194" t="str">
        <f t="shared" ref="D194:D257" si="3">TEXT(B194,"MMM")</f>
        <v>noy</v>
      </c>
      <c r="E194" t="s">
        <v>157</v>
      </c>
      <c r="F194">
        <v>5726</v>
      </c>
      <c r="G194" t="s">
        <v>397</v>
      </c>
      <c r="H194" t="s">
        <v>398</v>
      </c>
      <c r="I194" t="s">
        <v>42</v>
      </c>
      <c r="J194" s="4">
        <v>13</v>
      </c>
      <c r="K194" s="3">
        <v>357.67</v>
      </c>
      <c r="L194" s="3">
        <v>429.44</v>
      </c>
      <c r="M194" s="2">
        <v>5582.72</v>
      </c>
      <c r="N194" s="3">
        <v>933.01</v>
      </c>
      <c r="O194">
        <v>782.6</v>
      </c>
      <c r="P194" t="s">
        <v>51</v>
      </c>
      <c r="Q194" t="s">
        <v>22</v>
      </c>
      <c r="R194" t="s">
        <v>189</v>
      </c>
      <c r="S194" t="s">
        <v>29</v>
      </c>
    </row>
    <row r="195" spans="1:19" x14ac:dyDescent="0.25">
      <c r="A195">
        <v>194</v>
      </c>
      <c r="B195" s="1">
        <v>44642</v>
      </c>
      <c r="C195" s="4">
        <f>YEAR(Table1[[#This Row],[sale_date]])</f>
        <v>2022</v>
      </c>
      <c r="D195" t="str">
        <f t="shared" si="3"/>
        <v>mar</v>
      </c>
      <c r="E195" t="s">
        <v>125</v>
      </c>
      <c r="F195">
        <v>2268</v>
      </c>
      <c r="G195" t="s">
        <v>343</v>
      </c>
      <c r="H195" t="s">
        <v>399</v>
      </c>
      <c r="I195" t="s">
        <v>136</v>
      </c>
      <c r="J195" s="4">
        <v>6</v>
      </c>
      <c r="K195" s="3">
        <v>39.75</v>
      </c>
      <c r="L195" s="3">
        <v>77.97</v>
      </c>
      <c r="M195" s="2">
        <v>467.82</v>
      </c>
      <c r="N195" s="3">
        <v>229.32</v>
      </c>
      <c r="O195">
        <v>52.88</v>
      </c>
      <c r="P195" t="s">
        <v>51</v>
      </c>
      <c r="Q195" t="s">
        <v>46</v>
      </c>
      <c r="R195" t="s">
        <v>88</v>
      </c>
      <c r="S195" t="s">
        <v>464</v>
      </c>
    </row>
    <row r="196" spans="1:19" x14ac:dyDescent="0.25">
      <c r="A196">
        <v>195</v>
      </c>
      <c r="B196" s="1">
        <v>45537</v>
      </c>
      <c r="C196" s="4">
        <f>YEAR(Table1[[#This Row],[sale_date]])</f>
        <v>2024</v>
      </c>
      <c r="D196" t="str">
        <f t="shared" si="3"/>
        <v>sen</v>
      </c>
      <c r="E196" t="s">
        <v>102</v>
      </c>
      <c r="F196">
        <v>7955</v>
      </c>
      <c r="G196" t="s">
        <v>400</v>
      </c>
      <c r="H196" t="s">
        <v>401</v>
      </c>
      <c r="I196" t="s">
        <v>140</v>
      </c>
      <c r="J196" s="4">
        <v>14</v>
      </c>
      <c r="K196" s="3">
        <v>259.73</v>
      </c>
      <c r="L196" s="3">
        <v>387.15</v>
      </c>
      <c r="M196" s="2">
        <v>5420.1</v>
      </c>
      <c r="N196" s="3">
        <v>1783.88</v>
      </c>
      <c r="O196">
        <v>413.81</v>
      </c>
      <c r="P196" t="s">
        <v>21</v>
      </c>
      <c r="Q196" t="s">
        <v>22</v>
      </c>
      <c r="R196" t="s">
        <v>58</v>
      </c>
      <c r="S196" t="s">
        <v>29</v>
      </c>
    </row>
    <row r="197" spans="1:19" x14ac:dyDescent="0.25">
      <c r="A197">
        <v>196</v>
      </c>
      <c r="B197" s="1">
        <v>45542</v>
      </c>
      <c r="C197" s="4">
        <f>YEAR(Table1[[#This Row],[sale_date]])</f>
        <v>2024</v>
      </c>
      <c r="D197" t="str">
        <f t="shared" si="3"/>
        <v>sen</v>
      </c>
      <c r="E197" t="s">
        <v>149</v>
      </c>
      <c r="F197">
        <v>5361</v>
      </c>
      <c r="G197" t="s">
        <v>109</v>
      </c>
      <c r="H197" t="s">
        <v>402</v>
      </c>
      <c r="I197" t="s">
        <v>111</v>
      </c>
      <c r="J197" s="4">
        <v>3</v>
      </c>
      <c r="K197" s="3">
        <v>179.71</v>
      </c>
      <c r="L197" s="3">
        <v>271.86</v>
      </c>
      <c r="M197" s="2">
        <v>815.58</v>
      </c>
      <c r="N197" s="3">
        <v>276.45</v>
      </c>
      <c r="O197">
        <v>170.3</v>
      </c>
      <c r="P197" t="s">
        <v>57</v>
      </c>
      <c r="Q197" t="s">
        <v>46</v>
      </c>
      <c r="R197" t="s">
        <v>101</v>
      </c>
      <c r="S197" t="s">
        <v>29</v>
      </c>
    </row>
    <row r="198" spans="1:19" x14ac:dyDescent="0.25">
      <c r="A198">
        <v>197</v>
      </c>
      <c r="B198" s="1">
        <v>44505</v>
      </c>
      <c r="C198" s="4">
        <f>YEAR(Table1[[#This Row],[sale_date]])</f>
        <v>2021</v>
      </c>
      <c r="D198" t="str">
        <f t="shared" si="3"/>
        <v>noy</v>
      </c>
      <c r="E198" t="s">
        <v>53</v>
      </c>
      <c r="F198">
        <v>8872</v>
      </c>
      <c r="G198" t="s">
        <v>403</v>
      </c>
      <c r="H198" t="s">
        <v>404</v>
      </c>
      <c r="I198" t="s">
        <v>62</v>
      </c>
      <c r="J198" s="4">
        <v>18</v>
      </c>
      <c r="K198" s="3">
        <v>94.6</v>
      </c>
      <c r="L198" s="3">
        <v>118.06</v>
      </c>
      <c r="M198" s="2">
        <v>2125.08</v>
      </c>
      <c r="N198" s="3">
        <v>422.28</v>
      </c>
      <c r="O198">
        <v>411.87</v>
      </c>
      <c r="P198" t="s">
        <v>21</v>
      </c>
      <c r="Q198" t="s">
        <v>46</v>
      </c>
      <c r="R198" t="s">
        <v>119</v>
      </c>
      <c r="S198" t="s">
        <v>29</v>
      </c>
    </row>
    <row r="199" spans="1:19" x14ac:dyDescent="0.25">
      <c r="A199">
        <v>198</v>
      </c>
      <c r="B199" s="1">
        <v>44631</v>
      </c>
      <c r="C199" s="4">
        <f>YEAR(Table1[[#This Row],[sale_date]])</f>
        <v>2022</v>
      </c>
      <c r="D199" t="str">
        <f t="shared" si="3"/>
        <v>mar</v>
      </c>
      <c r="E199" t="s">
        <v>73</v>
      </c>
      <c r="F199">
        <v>7653</v>
      </c>
      <c r="G199" t="s">
        <v>405</v>
      </c>
      <c r="H199" t="s">
        <v>406</v>
      </c>
      <c r="I199" t="s">
        <v>131</v>
      </c>
      <c r="J199" s="4">
        <v>1</v>
      </c>
      <c r="K199" s="3">
        <v>307.95999999999998</v>
      </c>
      <c r="L199" s="3">
        <v>373.24</v>
      </c>
      <c r="M199" s="2">
        <v>373.24</v>
      </c>
      <c r="N199" s="3">
        <v>65.28</v>
      </c>
      <c r="O199">
        <v>74.66</v>
      </c>
      <c r="P199" t="s">
        <v>63</v>
      </c>
      <c r="Q199" t="s">
        <v>22</v>
      </c>
      <c r="R199" t="s">
        <v>119</v>
      </c>
      <c r="S199" t="s">
        <v>29</v>
      </c>
    </row>
    <row r="200" spans="1:19" x14ac:dyDescent="0.25">
      <c r="A200">
        <v>199</v>
      </c>
      <c r="B200" s="1">
        <v>44398</v>
      </c>
      <c r="C200" s="4">
        <f>YEAR(Table1[[#This Row],[sale_date]])</f>
        <v>2021</v>
      </c>
      <c r="D200" t="str">
        <f t="shared" si="3"/>
        <v>iyl</v>
      </c>
      <c r="E200" t="s">
        <v>94</v>
      </c>
      <c r="F200">
        <v>5881</v>
      </c>
      <c r="G200" t="s">
        <v>407</v>
      </c>
      <c r="H200" t="s">
        <v>408</v>
      </c>
      <c r="I200" t="s">
        <v>66</v>
      </c>
      <c r="J200" s="4">
        <v>19</v>
      </c>
      <c r="K200" s="3">
        <v>405.13</v>
      </c>
      <c r="L200" s="3">
        <v>627.70000000000005</v>
      </c>
      <c r="M200" s="2">
        <v>11926.3</v>
      </c>
      <c r="N200" s="3">
        <v>4228.83</v>
      </c>
      <c r="O200">
        <v>2722.01</v>
      </c>
      <c r="P200" t="s">
        <v>57</v>
      </c>
      <c r="Q200" t="s">
        <v>46</v>
      </c>
      <c r="R200" t="s">
        <v>80</v>
      </c>
      <c r="S200" t="s">
        <v>464</v>
      </c>
    </row>
    <row r="201" spans="1:19" x14ac:dyDescent="0.25">
      <c r="A201">
        <v>200</v>
      </c>
      <c r="B201" s="1">
        <v>44707</v>
      </c>
      <c r="C201" s="4">
        <f>YEAR(Table1[[#This Row],[sale_date]])</f>
        <v>2022</v>
      </c>
      <c r="D201" t="str">
        <f t="shared" si="3"/>
        <v>may</v>
      </c>
      <c r="E201" t="s">
        <v>122</v>
      </c>
      <c r="F201">
        <v>8739</v>
      </c>
      <c r="G201" t="s">
        <v>300</v>
      </c>
      <c r="H201" t="s">
        <v>409</v>
      </c>
      <c r="I201" t="s">
        <v>242</v>
      </c>
      <c r="J201" s="4">
        <v>6</v>
      </c>
      <c r="K201" s="3">
        <v>363.4</v>
      </c>
      <c r="L201" s="3">
        <v>694.22</v>
      </c>
      <c r="M201" s="2">
        <v>4165.32</v>
      </c>
      <c r="N201" s="3">
        <v>1984.92</v>
      </c>
      <c r="O201">
        <v>654.02</v>
      </c>
      <c r="P201" t="s">
        <v>51</v>
      </c>
      <c r="Q201" t="s">
        <v>46</v>
      </c>
      <c r="R201" t="s">
        <v>176</v>
      </c>
      <c r="S201" t="s">
        <v>29</v>
      </c>
    </row>
    <row r="202" spans="1:19" x14ac:dyDescent="0.25">
      <c r="A202">
        <v>201</v>
      </c>
      <c r="B202" s="1">
        <v>44948</v>
      </c>
      <c r="C202" s="4">
        <f>YEAR(Table1[[#This Row],[sale_date]])</f>
        <v>2023</v>
      </c>
      <c r="D202" t="str">
        <f t="shared" si="3"/>
        <v>yan</v>
      </c>
      <c r="E202" t="s">
        <v>91</v>
      </c>
      <c r="F202">
        <v>8979</v>
      </c>
      <c r="G202" t="s">
        <v>300</v>
      </c>
      <c r="H202" t="s">
        <v>264</v>
      </c>
      <c r="I202" t="s">
        <v>111</v>
      </c>
      <c r="J202" s="4">
        <v>13</v>
      </c>
      <c r="K202" s="3">
        <v>157.22</v>
      </c>
      <c r="L202" s="3">
        <v>301.83999999999997</v>
      </c>
      <c r="M202" s="2">
        <v>3923.92</v>
      </c>
      <c r="N202" s="3">
        <v>1880.06</v>
      </c>
      <c r="O202">
        <v>987.72</v>
      </c>
      <c r="P202" t="s">
        <v>57</v>
      </c>
      <c r="Q202" t="s">
        <v>46</v>
      </c>
      <c r="R202" t="s">
        <v>82</v>
      </c>
      <c r="S202" t="s">
        <v>29</v>
      </c>
    </row>
    <row r="203" spans="1:19" x14ac:dyDescent="0.25">
      <c r="A203">
        <v>202</v>
      </c>
      <c r="B203" s="1">
        <v>44411</v>
      </c>
      <c r="C203" s="4">
        <f>YEAR(Table1[[#This Row],[sale_date]])</f>
        <v>2021</v>
      </c>
      <c r="D203" t="str">
        <f t="shared" si="3"/>
        <v>avq</v>
      </c>
      <c r="E203" t="s">
        <v>203</v>
      </c>
      <c r="F203">
        <v>5763</v>
      </c>
      <c r="G203" t="s">
        <v>410</v>
      </c>
      <c r="H203" t="s">
        <v>268</v>
      </c>
      <c r="I203" t="s">
        <v>136</v>
      </c>
      <c r="J203" s="4">
        <v>10</v>
      </c>
      <c r="K203" s="3">
        <v>92.07</v>
      </c>
      <c r="L203" s="3">
        <v>183.16</v>
      </c>
      <c r="M203" s="2">
        <v>1831.6</v>
      </c>
      <c r="N203" s="3">
        <v>910.9</v>
      </c>
      <c r="O203">
        <v>165.33</v>
      </c>
      <c r="P203" t="s">
        <v>57</v>
      </c>
      <c r="Q203" t="s">
        <v>22</v>
      </c>
      <c r="R203" t="s">
        <v>106</v>
      </c>
      <c r="S203" t="s">
        <v>464</v>
      </c>
    </row>
    <row r="204" spans="1:19" x14ac:dyDescent="0.25">
      <c r="A204">
        <v>203</v>
      </c>
      <c r="B204" s="1">
        <v>44948</v>
      </c>
      <c r="C204" s="4">
        <f>YEAR(Table1[[#This Row],[sale_date]])</f>
        <v>2023</v>
      </c>
      <c r="D204" t="str">
        <f t="shared" si="3"/>
        <v>yan</v>
      </c>
      <c r="E204" t="s">
        <v>137</v>
      </c>
      <c r="F204">
        <v>3466</v>
      </c>
      <c r="G204" t="s">
        <v>411</v>
      </c>
      <c r="H204" t="s">
        <v>354</v>
      </c>
      <c r="I204" t="s">
        <v>131</v>
      </c>
      <c r="J204" s="4">
        <v>4</v>
      </c>
      <c r="K204" s="3">
        <v>20.420000000000002</v>
      </c>
      <c r="L204" s="3">
        <v>26.75</v>
      </c>
      <c r="M204" s="2">
        <v>107</v>
      </c>
      <c r="N204" s="3">
        <v>25.32</v>
      </c>
      <c r="O204">
        <v>13.08</v>
      </c>
      <c r="P204" t="s">
        <v>63</v>
      </c>
      <c r="Q204" t="s">
        <v>22</v>
      </c>
      <c r="R204" t="s">
        <v>247</v>
      </c>
      <c r="S204" t="s">
        <v>464</v>
      </c>
    </row>
    <row r="205" spans="1:19" x14ac:dyDescent="0.25">
      <c r="A205">
        <v>204</v>
      </c>
      <c r="B205" s="1">
        <v>44143</v>
      </c>
      <c r="C205" s="4">
        <f>YEAR(Table1[[#This Row],[sale_date]])</f>
        <v>2020</v>
      </c>
      <c r="D205" t="str">
        <f t="shared" si="3"/>
        <v>noy</v>
      </c>
      <c r="E205" t="s">
        <v>125</v>
      </c>
      <c r="F205">
        <v>5400</v>
      </c>
      <c r="G205" t="s">
        <v>304</v>
      </c>
      <c r="H205" t="s">
        <v>342</v>
      </c>
      <c r="I205" t="s">
        <v>62</v>
      </c>
      <c r="J205" s="4">
        <v>12</v>
      </c>
      <c r="K205" s="3">
        <v>288.36</v>
      </c>
      <c r="L205" s="3">
        <v>549.25</v>
      </c>
      <c r="M205" s="2">
        <v>6591</v>
      </c>
      <c r="N205" s="3">
        <v>3130.68</v>
      </c>
      <c r="O205">
        <v>288.62</v>
      </c>
      <c r="P205" t="s">
        <v>57</v>
      </c>
      <c r="Q205" t="s">
        <v>22</v>
      </c>
      <c r="R205" t="s">
        <v>189</v>
      </c>
      <c r="S205" t="s">
        <v>464</v>
      </c>
    </row>
    <row r="206" spans="1:19" x14ac:dyDescent="0.25">
      <c r="A206">
        <v>205</v>
      </c>
      <c r="B206" s="1">
        <v>45004</v>
      </c>
      <c r="C206" s="4">
        <f>YEAR(Table1[[#This Row],[sale_date]])</f>
        <v>2023</v>
      </c>
      <c r="D206" t="str">
        <f t="shared" si="3"/>
        <v>mar</v>
      </c>
      <c r="E206" t="s">
        <v>157</v>
      </c>
      <c r="F206">
        <v>2891</v>
      </c>
      <c r="G206" t="s">
        <v>412</v>
      </c>
      <c r="H206" t="s">
        <v>159</v>
      </c>
      <c r="I206" t="s">
        <v>146</v>
      </c>
      <c r="J206" s="4">
        <v>19</v>
      </c>
      <c r="K206" s="3">
        <v>396.3</v>
      </c>
      <c r="L206" s="3">
        <v>774.55</v>
      </c>
      <c r="M206" s="2">
        <v>14716.45</v>
      </c>
      <c r="N206" s="3">
        <v>7186.75</v>
      </c>
      <c r="O206">
        <v>602.78</v>
      </c>
      <c r="P206" t="s">
        <v>51</v>
      </c>
      <c r="Q206" t="s">
        <v>46</v>
      </c>
      <c r="R206" t="s">
        <v>88</v>
      </c>
      <c r="S206" t="s">
        <v>464</v>
      </c>
    </row>
    <row r="207" spans="1:19" x14ac:dyDescent="0.25">
      <c r="A207">
        <v>206</v>
      </c>
      <c r="B207" s="1">
        <v>44941</v>
      </c>
      <c r="C207" s="4">
        <f>YEAR(Table1[[#This Row],[sale_date]])</f>
        <v>2023</v>
      </c>
      <c r="D207" t="str">
        <f t="shared" si="3"/>
        <v>yan</v>
      </c>
      <c r="E207" t="s">
        <v>59</v>
      </c>
      <c r="F207">
        <v>3467</v>
      </c>
      <c r="G207" t="s">
        <v>413</v>
      </c>
      <c r="H207" t="s">
        <v>133</v>
      </c>
      <c r="I207" t="s">
        <v>38</v>
      </c>
      <c r="J207" s="4">
        <v>16</v>
      </c>
      <c r="K207" s="3">
        <v>68.680000000000007</v>
      </c>
      <c r="L207" s="3">
        <v>103.03</v>
      </c>
      <c r="M207" s="2">
        <v>1648.48</v>
      </c>
      <c r="N207" s="3">
        <v>549.6</v>
      </c>
      <c r="O207">
        <v>109.16</v>
      </c>
      <c r="P207" t="s">
        <v>57</v>
      </c>
      <c r="Q207" t="s">
        <v>46</v>
      </c>
      <c r="R207" t="s">
        <v>82</v>
      </c>
      <c r="S207" t="s">
        <v>29</v>
      </c>
    </row>
    <row r="208" spans="1:19" x14ac:dyDescent="0.25">
      <c r="A208">
        <v>207</v>
      </c>
      <c r="B208" s="1">
        <v>43838</v>
      </c>
      <c r="C208" s="4">
        <f>YEAR(Table1[[#This Row],[sale_date]])</f>
        <v>2020</v>
      </c>
      <c r="D208" t="str">
        <f t="shared" si="3"/>
        <v>yan</v>
      </c>
      <c r="E208" t="s">
        <v>102</v>
      </c>
      <c r="F208">
        <v>1647</v>
      </c>
      <c r="G208" t="s">
        <v>178</v>
      </c>
      <c r="H208" t="s">
        <v>234</v>
      </c>
      <c r="I208" t="s">
        <v>140</v>
      </c>
      <c r="J208" s="4">
        <v>7</v>
      </c>
      <c r="K208" s="3">
        <v>461.19</v>
      </c>
      <c r="L208" s="3">
        <v>895.6</v>
      </c>
      <c r="M208" s="2">
        <v>6269.2</v>
      </c>
      <c r="N208" s="3">
        <v>3040.87</v>
      </c>
      <c r="O208">
        <v>1615.23</v>
      </c>
      <c r="P208" t="s">
        <v>51</v>
      </c>
      <c r="Q208" t="s">
        <v>22</v>
      </c>
      <c r="R208" t="s">
        <v>247</v>
      </c>
      <c r="S208" t="s">
        <v>29</v>
      </c>
    </row>
    <row r="209" spans="1:19" x14ac:dyDescent="0.25">
      <c r="A209">
        <v>208</v>
      </c>
      <c r="B209" s="1">
        <v>44553</v>
      </c>
      <c r="C209" s="4">
        <f>YEAR(Table1[[#This Row],[sale_date]])</f>
        <v>2021</v>
      </c>
      <c r="D209" t="str">
        <f t="shared" si="3"/>
        <v>dek</v>
      </c>
      <c r="E209" t="s">
        <v>171</v>
      </c>
      <c r="F209">
        <v>2918</v>
      </c>
      <c r="G209" t="s">
        <v>219</v>
      </c>
      <c r="H209" t="s">
        <v>202</v>
      </c>
      <c r="I209" t="s">
        <v>105</v>
      </c>
      <c r="J209" s="4">
        <v>11</v>
      </c>
      <c r="K209" s="3">
        <v>191.37</v>
      </c>
      <c r="L209" s="3">
        <v>282.77999999999997</v>
      </c>
      <c r="M209" s="2">
        <v>3110.58</v>
      </c>
      <c r="N209" s="3">
        <v>1005.51</v>
      </c>
      <c r="O209">
        <v>779.56</v>
      </c>
      <c r="P209" t="s">
        <v>21</v>
      </c>
      <c r="Q209" t="s">
        <v>22</v>
      </c>
      <c r="R209" t="s">
        <v>76</v>
      </c>
      <c r="S209" t="s">
        <v>29</v>
      </c>
    </row>
    <row r="210" spans="1:19" x14ac:dyDescent="0.25">
      <c r="A210">
        <v>209</v>
      </c>
      <c r="B210" s="1">
        <v>45643</v>
      </c>
      <c r="C210" s="4">
        <f>YEAR(Table1[[#This Row],[sale_date]])</f>
        <v>2024</v>
      </c>
      <c r="D210" t="str">
        <f t="shared" si="3"/>
        <v>dek</v>
      </c>
      <c r="E210" t="s">
        <v>167</v>
      </c>
      <c r="F210">
        <v>7751</v>
      </c>
      <c r="G210" t="s">
        <v>185</v>
      </c>
      <c r="H210" t="s">
        <v>199</v>
      </c>
      <c r="I210" t="s">
        <v>62</v>
      </c>
      <c r="J210" s="4">
        <v>5</v>
      </c>
      <c r="K210" s="3">
        <v>108.88</v>
      </c>
      <c r="L210" s="3">
        <v>166.66</v>
      </c>
      <c r="M210" s="2">
        <v>833.3</v>
      </c>
      <c r="N210" s="3">
        <v>288.89999999999998</v>
      </c>
      <c r="O210">
        <v>13.98</v>
      </c>
      <c r="P210" t="s">
        <v>57</v>
      </c>
      <c r="Q210" t="s">
        <v>46</v>
      </c>
      <c r="R210" t="s">
        <v>58</v>
      </c>
      <c r="S210" t="s">
        <v>29</v>
      </c>
    </row>
    <row r="211" spans="1:19" x14ac:dyDescent="0.25">
      <c r="A211">
        <v>210</v>
      </c>
      <c r="B211" s="1">
        <v>44393</v>
      </c>
      <c r="C211" s="4">
        <f>YEAR(Table1[[#This Row],[sale_date]])</f>
        <v>2021</v>
      </c>
      <c r="D211" t="str">
        <f t="shared" si="3"/>
        <v>iyl</v>
      </c>
      <c r="E211" t="s">
        <v>17</v>
      </c>
      <c r="F211">
        <v>4111</v>
      </c>
      <c r="G211" t="s">
        <v>120</v>
      </c>
      <c r="H211" t="s">
        <v>339</v>
      </c>
      <c r="I211" t="s">
        <v>50</v>
      </c>
      <c r="J211" s="4">
        <v>20</v>
      </c>
      <c r="K211" s="3">
        <v>166.91</v>
      </c>
      <c r="L211" s="3">
        <v>318.94</v>
      </c>
      <c r="M211" s="2">
        <v>6378.8</v>
      </c>
      <c r="N211" s="3">
        <v>3040.6</v>
      </c>
      <c r="O211">
        <v>832.94</v>
      </c>
      <c r="P211" t="s">
        <v>51</v>
      </c>
      <c r="Q211" t="s">
        <v>46</v>
      </c>
      <c r="R211" t="s">
        <v>90</v>
      </c>
      <c r="S211" t="s">
        <v>464</v>
      </c>
    </row>
    <row r="212" spans="1:19" x14ac:dyDescent="0.25">
      <c r="A212">
        <v>211</v>
      </c>
      <c r="B212" s="1">
        <v>44768</v>
      </c>
      <c r="C212" s="4">
        <f>YEAR(Table1[[#This Row],[sale_date]])</f>
        <v>2022</v>
      </c>
      <c r="D212" t="str">
        <f t="shared" si="3"/>
        <v>iyl</v>
      </c>
      <c r="E212" t="s">
        <v>149</v>
      </c>
      <c r="F212">
        <v>6270</v>
      </c>
      <c r="G212" t="s">
        <v>209</v>
      </c>
      <c r="H212" t="s">
        <v>315</v>
      </c>
      <c r="I212" t="s">
        <v>20</v>
      </c>
      <c r="J212" s="4">
        <v>16</v>
      </c>
      <c r="K212" s="3">
        <v>134.51</v>
      </c>
      <c r="L212" s="3">
        <v>204.35</v>
      </c>
      <c r="M212" s="2">
        <v>3269.6</v>
      </c>
      <c r="N212" s="3">
        <v>1117.44</v>
      </c>
      <c r="O212">
        <v>932.28</v>
      </c>
      <c r="P212" t="s">
        <v>21</v>
      </c>
      <c r="Q212" t="s">
        <v>46</v>
      </c>
      <c r="R212" t="s">
        <v>39</v>
      </c>
      <c r="S212" t="s">
        <v>464</v>
      </c>
    </row>
    <row r="213" spans="1:19" x14ac:dyDescent="0.25">
      <c r="A213">
        <v>212</v>
      </c>
      <c r="B213" s="1">
        <v>45483</v>
      </c>
      <c r="C213" s="4">
        <f>YEAR(Table1[[#This Row],[sale_date]])</f>
        <v>2024</v>
      </c>
      <c r="D213" t="str">
        <f t="shared" si="3"/>
        <v>iyl</v>
      </c>
      <c r="E213" t="s">
        <v>53</v>
      </c>
      <c r="F213">
        <v>3672</v>
      </c>
      <c r="G213" t="s">
        <v>109</v>
      </c>
      <c r="H213" t="s">
        <v>248</v>
      </c>
      <c r="I213" t="s">
        <v>111</v>
      </c>
      <c r="J213" s="4">
        <v>15</v>
      </c>
      <c r="K213" s="3">
        <v>289.51</v>
      </c>
      <c r="L213" s="3">
        <v>504.23</v>
      </c>
      <c r="M213" s="2">
        <v>7563.45</v>
      </c>
      <c r="N213" s="3">
        <v>3220.8</v>
      </c>
      <c r="O213">
        <v>753.63</v>
      </c>
      <c r="P213" t="s">
        <v>63</v>
      </c>
      <c r="Q213" t="s">
        <v>46</v>
      </c>
      <c r="R213" t="s">
        <v>189</v>
      </c>
      <c r="S213" t="s">
        <v>29</v>
      </c>
    </row>
    <row r="214" spans="1:19" x14ac:dyDescent="0.25">
      <c r="A214">
        <v>213</v>
      </c>
      <c r="B214" s="1">
        <v>44467</v>
      </c>
      <c r="C214" s="4">
        <f>YEAR(Table1[[#This Row],[sale_date]])</f>
        <v>2021</v>
      </c>
      <c r="D214" t="str">
        <f t="shared" si="3"/>
        <v>sen</v>
      </c>
      <c r="E214" t="s">
        <v>94</v>
      </c>
      <c r="F214">
        <v>7311</v>
      </c>
      <c r="G214" t="s">
        <v>25</v>
      </c>
      <c r="H214" t="s">
        <v>96</v>
      </c>
      <c r="I214" t="s">
        <v>27</v>
      </c>
      <c r="J214" s="4">
        <v>8</v>
      </c>
      <c r="K214" s="3">
        <v>471.88</v>
      </c>
      <c r="L214" s="3">
        <v>838.05</v>
      </c>
      <c r="M214" s="2">
        <v>6704.4</v>
      </c>
      <c r="N214" s="3">
        <v>2929.36</v>
      </c>
      <c r="O214">
        <v>438.5</v>
      </c>
      <c r="P214" t="s">
        <v>34</v>
      </c>
      <c r="Q214" t="s">
        <v>22</v>
      </c>
      <c r="R214" t="s">
        <v>43</v>
      </c>
      <c r="S214" t="s">
        <v>29</v>
      </c>
    </row>
    <row r="215" spans="1:19" x14ac:dyDescent="0.25">
      <c r="A215">
        <v>214</v>
      </c>
      <c r="B215" s="1">
        <v>44639</v>
      </c>
      <c r="C215" s="4">
        <f>YEAR(Table1[[#This Row],[sale_date]])</f>
        <v>2022</v>
      </c>
      <c r="D215" t="str">
        <f t="shared" si="3"/>
        <v>mar</v>
      </c>
      <c r="E215" t="s">
        <v>203</v>
      </c>
      <c r="F215">
        <v>4244</v>
      </c>
      <c r="G215" t="s">
        <v>147</v>
      </c>
      <c r="H215" t="s">
        <v>332</v>
      </c>
      <c r="I215" t="s">
        <v>38</v>
      </c>
      <c r="J215" s="4">
        <v>3</v>
      </c>
      <c r="K215" s="3">
        <v>257.10000000000002</v>
      </c>
      <c r="L215" s="3">
        <v>320.45999999999998</v>
      </c>
      <c r="M215" s="2">
        <v>961.38</v>
      </c>
      <c r="N215" s="3">
        <v>190.08</v>
      </c>
      <c r="O215">
        <v>195.48</v>
      </c>
      <c r="P215" t="s">
        <v>34</v>
      </c>
      <c r="Q215" t="s">
        <v>22</v>
      </c>
      <c r="R215" t="s">
        <v>189</v>
      </c>
      <c r="S215" t="s">
        <v>29</v>
      </c>
    </row>
    <row r="216" spans="1:19" x14ac:dyDescent="0.25">
      <c r="A216">
        <v>215</v>
      </c>
      <c r="B216" s="1">
        <v>45144</v>
      </c>
      <c r="C216" s="4">
        <f>YEAR(Table1[[#This Row],[sale_date]])</f>
        <v>2023</v>
      </c>
      <c r="D216" t="str">
        <f t="shared" si="3"/>
        <v>avq</v>
      </c>
      <c r="E216" t="s">
        <v>59</v>
      </c>
      <c r="F216">
        <v>7018</v>
      </c>
      <c r="G216" t="s">
        <v>414</v>
      </c>
      <c r="H216" t="s">
        <v>61</v>
      </c>
      <c r="I216" t="s">
        <v>27</v>
      </c>
      <c r="J216" s="4">
        <v>16</v>
      </c>
      <c r="K216" s="3">
        <v>270.06</v>
      </c>
      <c r="L216" s="3">
        <v>482.08</v>
      </c>
      <c r="M216" s="2">
        <v>7713.28</v>
      </c>
      <c r="N216" s="3">
        <v>3392.32</v>
      </c>
      <c r="O216">
        <v>1787.09</v>
      </c>
      <c r="P216" t="s">
        <v>63</v>
      </c>
      <c r="Q216" t="s">
        <v>22</v>
      </c>
      <c r="R216" t="s">
        <v>52</v>
      </c>
      <c r="S216" t="s">
        <v>29</v>
      </c>
    </row>
    <row r="217" spans="1:19" x14ac:dyDescent="0.25">
      <c r="A217">
        <v>216</v>
      </c>
      <c r="B217" s="1">
        <v>43864</v>
      </c>
      <c r="C217" s="4">
        <f>YEAR(Table1[[#This Row],[sale_date]])</f>
        <v>2020</v>
      </c>
      <c r="D217" t="str">
        <f t="shared" si="3"/>
        <v>fev</v>
      </c>
      <c r="E217" t="s">
        <v>47</v>
      </c>
      <c r="F217">
        <v>8534</v>
      </c>
      <c r="G217" t="s">
        <v>415</v>
      </c>
      <c r="H217" t="s">
        <v>394</v>
      </c>
      <c r="I217" t="s">
        <v>242</v>
      </c>
      <c r="J217" s="4">
        <v>17</v>
      </c>
      <c r="K217" s="3">
        <v>341.72</v>
      </c>
      <c r="L217" s="3">
        <v>494.28</v>
      </c>
      <c r="M217" s="2">
        <v>8402.76</v>
      </c>
      <c r="N217" s="3">
        <v>2593.52</v>
      </c>
      <c r="O217">
        <v>62.25</v>
      </c>
      <c r="P217" t="s">
        <v>34</v>
      </c>
      <c r="Q217" t="s">
        <v>46</v>
      </c>
      <c r="R217" t="s">
        <v>196</v>
      </c>
      <c r="S217" t="s">
        <v>29</v>
      </c>
    </row>
    <row r="218" spans="1:19" x14ac:dyDescent="0.25">
      <c r="A218">
        <v>217</v>
      </c>
      <c r="B218" s="1">
        <v>44384</v>
      </c>
      <c r="C218" s="4">
        <f>YEAR(Table1[[#This Row],[sale_date]])</f>
        <v>2021</v>
      </c>
      <c r="D218" t="str">
        <f t="shared" si="3"/>
        <v>iyl</v>
      </c>
      <c r="E218" t="s">
        <v>125</v>
      </c>
      <c r="F218">
        <v>2299</v>
      </c>
      <c r="G218" t="s">
        <v>197</v>
      </c>
      <c r="H218" t="s">
        <v>191</v>
      </c>
      <c r="I218" t="s">
        <v>146</v>
      </c>
      <c r="J218" s="4">
        <v>14</v>
      </c>
      <c r="K218" s="3">
        <v>106.36</v>
      </c>
      <c r="L218" s="3">
        <v>200.67</v>
      </c>
      <c r="M218" s="2">
        <v>2809.38</v>
      </c>
      <c r="N218" s="3">
        <v>1320.34</v>
      </c>
      <c r="O218">
        <v>272.32</v>
      </c>
      <c r="P218" t="s">
        <v>51</v>
      </c>
      <c r="Q218" t="s">
        <v>22</v>
      </c>
      <c r="R218" t="s">
        <v>52</v>
      </c>
      <c r="S218" t="s">
        <v>464</v>
      </c>
    </row>
    <row r="219" spans="1:19" x14ac:dyDescent="0.25">
      <c r="A219">
        <v>218</v>
      </c>
      <c r="B219" s="1">
        <v>44378</v>
      </c>
      <c r="C219" s="4">
        <f>YEAR(Table1[[#This Row],[sale_date]])</f>
        <v>2021</v>
      </c>
      <c r="D219" t="str">
        <f t="shared" si="3"/>
        <v>iyl</v>
      </c>
      <c r="E219" t="s">
        <v>228</v>
      </c>
      <c r="F219">
        <v>2926</v>
      </c>
      <c r="G219" t="s">
        <v>126</v>
      </c>
      <c r="H219" t="s">
        <v>307</v>
      </c>
      <c r="I219" t="s">
        <v>42</v>
      </c>
      <c r="J219" s="4">
        <v>8</v>
      </c>
      <c r="K219" s="3">
        <v>374.3</v>
      </c>
      <c r="L219" s="3">
        <v>462.03</v>
      </c>
      <c r="M219" s="2">
        <v>3696.24</v>
      </c>
      <c r="N219" s="3">
        <v>701.84</v>
      </c>
      <c r="O219">
        <v>354.13</v>
      </c>
      <c r="P219" t="s">
        <v>21</v>
      </c>
      <c r="Q219" t="s">
        <v>46</v>
      </c>
      <c r="R219" t="s">
        <v>88</v>
      </c>
      <c r="S219" t="s">
        <v>464</v>
      </c>
    </row>
    <row r="220" spans="1:19" x14ac:dyDescent="0.25">
      <c r="A220">
        <v>219</v>
      </c>
      <c r="B220" s="1">
        <v>45079</v>
      </c>
      <c r="C220" s="4">
        <f>YEAR(Table1[[#This Row],[sale_date]])</f>
        <v>2023</v>
      </c>
      <c r="D220" t="str">
        <f t="shared" si="3"/>
        <v>iyn</v>
      </c>
      <c r="E220" t="s">
        <v>94</v>
      </c>
      <c r="F220">
        <v>6456</v>
      </c>
      <c r="G220" t="s">
        <v>416</v>
      </c>
      <c r="H220" t="s">
        <v>318</v>
      </c>
      <c r="I220" t="s">
        <v>242</v>
      </c>
      <c r="J220" s="4">
        <v>6</v>
      </c>
      <c r="K220" s="3">
        <v>437.94</v>
      </c>
      <c r="L220" s="3">
        <v>527.22</v>
      </c>
      <c r="M220" s="2">
        <v>3163.32</v>
      </c>
      <c r="N220" s="3">
        <v>535.67999999999995</v>
      </c>
      <c r="O220">
        <v>834.74</v>
      </c>
      <c r="P220" t="s">
        <v>51</v>
      </c>
      <c r="Q220" t="s">
        <v>22</v>
      </c>
      <c r="R220" t="s">
        <v>101</v>
      </c>
      <c r="S220" t="s">
        <v>29</v>
      </c>
    </row>
    <row r="221" spans="1:19" x14ac:dyDescent="0.25">
      <c r="A221">
        <v>220</v>
      </c>
      <c r="B221" s="1">
        <v>44214</v>
      </c>
      <c r="C221" s="4">
        <f>YEAR(Table1[[#This Row],[sale_date]])</f>
        <v>2021</v>
      </c>
      <c r="D221" t="str">
        <f t="shared" si="3"/>
        <v>yan</v>
      </c>
      <c r="E221" t="s">
        <v>17</v>
      </c>
      <c r="F221">
        <v>4798</v>
      </c>
      <c r="G221" t="s">
        <v>103</v>
      </c>
      <c r="H221" t="s">
        <v>145</v>
      </c>
      <c r="I221" t="s">
        <v>105</v>
      </c>
      <c r="J221" s="4">
        <v>6</v>
      </c>
      <c r="K221" s="3">
        <v>319.70999999999998</v>
      </c>
      <c r="L221" s="3">
        <v>439.44</v>
      </c>
      <c r="M221" s="2">
        <v>2636.64</v>
      </c>
      <c r="N221" s="3">
        <v>718.38</v>
      </c>
      <c r="O221">
        <v>63.36</v>
      </c>
      <c r="P221" t="s">
        <v>63</v>
      </c>
      <c r="Q221" t="s">
        <v>22</v>
      </c>
      <c r="R221" t="s">
        <v>106</v>
      </c>
      <c r="S221" t="s">
        <v>464</v>
      </c>
    </row>
    <row r="222" spans="1:19" x14ac:dyDescent="0.25">
      <c r="A222">
        <v>221</v>
      </c>
      <c r="B222" s="1">
        <v>44191</v>
      </c>
      <c r="C222" s="4">
        <f>YEAR(Table1[[#This Row],[sale_date]])</f>
        <v>2020</v>
      </c>
      <c r="D222" t="str">
        <f t="shared" si="3"/>
        <v>dek</v>
      </c>
      <c r="E222" t="s">
        <v>24</v>
      </c>
      <c r="F222">
        <v>1619</v>
      </c>
      <c r="G222" t="s">
        <v>207</v>
      </c>
      <c r="H222" t="s">
        <v>312</v>
      </c>
      <c r="I222" t="s">
        <v>56</v>
      </c>
      <c r="J222" s="4">
        <v>17</v>
      </c>
      <c r="K222" s="3">
        <v>102.54</v>
      </c>
      <c r="L222" s="3">
        <v>153.18</v>
      </c>
      <c r="M222" s="2">
        <v>2604.06</v>
      </c>
      <c r="N222" s="3">
        <v>860.88</v>
      </c>
      <c r="O222">
        <v>246.56</v>
      </c>
      <c r="P222" t="s">
        <v>34</v>
      </c>
      <c r="Q222" t="s">
        <v>46</v>
      </c>
      <c r="R222" t="s">
        <v>67</v>
      </c>
      <c r="S222" t="s">
        <v>464</v>
      </c>
    </row>
    <row r="223" spans="1:19" x14ac:dyDescent="0.25">
      <c r="A223">
        <v>222</v>
      </c>
      <c r="B223" s="1">
        <v>44624</v>
      </c>
      <c r="C223" s="4">
        <f>YEAR(Table1[[#This Row],[sale_date]])</f>
        <v>2022</v>
      </c>
      <c r="D223" t="str">
        <f t="shared" si="3"/>
        <v>mar</v>
      </c>
      <c r="E223" t="s">
        <v>68</v>
      </c>
      <c r="F223">
        <v>8193</v>
      </c>
      <c r="G223" t="s">
        <v>410</v>
      </c>
      <c r="H223" t="s">
        <v>148</v>
      </c>
      <c r="I223" t="s">
        <v>136</v>
      </c>
      <c r="J223" s="4">
        <v>11</v>
      </c>
      <c r="K223" s="3">
        <v>220.11</v>
      </c>
      <c r="L223" s="3">
        <v>367.52</v>
      </c>
      <c r="M223" s="2">
        <v>4042.72</v>
      </c>
      <c r="N223" s="3">
        <v>1621.51</v>
      </c>
      <c r="O223">
        <v>1086.31</v>
      </c>
      <c r="P223" t="s">
        <v>57</v>
      </c>
      <c r="Q223" t="s">
        <v>46</v>
      </c>
      <c r="R223" t="s">
        <v>58</v>
      </c>
      <c r="S223" t="s">
        <v>29</v>
      </c>
    </row>
    <row r="224" spans="1:19" x14ac:dyDescent="0.25">
      <c r="A224">
        <v>223</v>
      </c>
      <c r="B224" s="1">
        <v>43904</v>
      </c>
      <c r="C224" s="4">
        <f>YEAR(Table1[[#This Row],[sale_date]])</f>
        <v>2020</v>
      </c>
      <c r="D224" t="str">
        <f t="shared" si="3"/>
        <v>mar</v>
      </c>
      <c r="E224" t="s">
        <v>47</v>
      </c>
      <c r="F224">
        <v>9267</v>
      </c>
      <c r="G224" t="s">
        <v>262</v>
      </c>
      <c r="H224" t="s">
        <v>282</v>
      </c>
      <c r="I224" t="s">
        <v>38</v>
      </c>
      <c r="J224" s="4">
        <v>7</v>
      </c>
      <c r="K224" s="3">
        <v>98.43</v>
      </c>
      <c r="L224" s="3">
        <v>126.57</v>
      </c>
      <c r="M224" s="2">
        <v>885.99</v>
      </c>
      <c r="N224" s="3">
        <v>196.98</v>
      </c>
      <c r="O224">
        <v>86.94</v>
      </c>
      <c r="P224" t="s">
        <v>21</v>
      </c>
      <c r="Q224" t="s">
        <v>46</v>
      </c>
      <c r="R224" t="s">
        <v>101</v>
      </c>
      <c r="S224" t="s">
        <v>29</v>
      </c>
    </row>
    <row r="225" spans="1:19" x14ac:dyDescent="0.25">
      <c r="A225">
        <v>224</v>
      </c>
      <c r="B225" s="1">
        <v>44543</v>
      </c>
      <c r="C225" s="4">
        <f>YEAR(Table1[[#This Row],[sale_date]])</f>
        <v>2021</v>
      </c>
      <c r="D225" t="str">
        <f t="shared" si="3"/>
        <v>dek</v>
      </c>
      <c r="E225" t="s">
        <v>116</v>
      </c>
      <c r="F225">
        <v>9531</v>
      </c>
      <c r="G225" t="s">
        <v>190</v>
      </c>
      <c r="H225" t="s">
        <v>153</v>
      </c>
      <c r="I225" t="s">
        <v>66</v>
      </c>
      <c r="J225" s="4">
        <v>9</v>
      </c>
      <c r="K225" s="3">
        <v>221.71</v>
      </c>
      <c r="L225" s="3">
        <v>273.70999999999998</v>
      </c>
      <c r="M225" s="2">
        <v>2463.39</v>
      </c>
      <c r="N225" s="3">
        <v>468</v>
      </c>
      <c r="O225">
        <v>520.36</v>
      </c>
      <c r="P225" t="s">
        <v>21</v>
      </c>
      <c r="Q225" t="s">
        <v>22</v>
      </c>
      <c r="R225" t="s">
        <v>67</v>
      </c>
      <c r="S225" t="s">
        <v>29</v>
      </c>
    </row>
    <row r="226" spans="1:19" x14ac:dyDescent="0.25">
      <c r="A226">
        <v>225</v>
      </c>
      <c r="B226" s="1">
        <v>44121</v>
      </c>
      <c r="C226" s="4">
        <f>YEAR(Table1[[#This Row],[sale_date]])</f>
        <v>2020</v>
      </c>
      <c r="D226" t="str">
        <f t="shared" si="3"/>
        <v>okt</v>
      </c>
      <c r="E226" t="s">
        <v>68</v>
      </c>
      <c r="F226">
        <v>6263</v>
      </c>
      <c r="G226" t="s">
        <v>343</v>
      </c>
      <c r="H226" t="s">
        <v>239</v>
      </c>
      <c r="I226" t="s">
        <v>136</v>
      </c>
      <c r="J226" s="4">
        <v>6</v>
      </c>
      <c r="K226" s="3">
        <v>159.38999999999999</v>
      </c>
      <c r="L226" s="3">
        <v>246.24</v>
      </c>
      <c r="M226" s="2">
        <v>1477.44</v>
      </c>
      <c r="N226" s="3">
        <v>521.1</v>
      </c>
      <c r="O226">
        <v>165.94</v>
      </c>
      <c r="P226" t="s">
        <v>21</v>
      </c>
      <c r="Q226" t="s">
        <v>46</v>
      </c>
      <c r="R226" t="s">
        <v>189</v>
      </c>
      <c r="S226" t="s">
        <v>464</v>
      </c>
    </row>
    <row r="227" spans="1:19" x14ac:dyDescent="0.25">
      <c r="A227">
        <v>226</v>
      </c>
      <c r="B227" s="1">
        <v>45643</v>
      </c>
      <c r="C227" s="4">
        <f>YEAR(Table1[[#This Row],[sale_date]])</f>
        <v>2024</v>
      </c>
      <c r="D227" t="str">
        <f t="shared" si="3"/>
        <v>dek</v>
      </c>
      <c r="E227" t="s">
        <v>167</v>
      </c>
      <c r="F227">
        <v>7751</v>
      </c>
      <c r="G227" t="s">
        <v>233</v>
      </c>
      <c r="H227" t="s">
        <v>199</v>
      </c>
      <c r="I227" t="s">
        <v>111</v>
      </c>
      <c r="J227" s="4">
        <v>5</v>
      </c>
      <c r="K227" s="3">
        <v>108.88</v>
      </c>
      <c r="L227" s="3">
        <v>166.66</v>
      </c>
      <c r="M227" s="2">
        <v>833.3</v>
      </c>
      <c r="N227" s="3">
        <v>288.89999999999998</v>
      </c>
      <c r="O227">
        <v>13.98</v>
      </c>
      <c r="P227" t="s">
        <v>57</v>
      </c>
      <c r="Q227" t="s">
        <v>46</v>
      </c>
      <c r="R227" t="s">
        <v>101</v>
      </c>
      <c r="S227" t="s">
        <v>29</v>
      </c>
    </row>
    <row r="228" spans="1:19" x14ac:dyDescent="0.25">
      <c r="A228">
        <v>227</v>
      </c>
      <c r="B228" s="1">
        <v>44661</v>
      </c>
      <c r="C228" s="4">
        <f>YEAR(Table1[[#This Row],[sale_date]])</f>
        <v>2022</v>
      </c>
      <c r="D228" t="str">
        <f t="shared" si="3"/>
        <v>apr</v>
      </c>
      <c r="E228" t="s">
        <v>73</v>
      </c>
      <c r="F228">
        <v>1556</v>
      </c>
      <c r="G228" t="s">
        <v>417</v>
      </c>
      <c r="H228" t="s">
        <v>166</v>
      </c>
      <c r="I228" t="s">
        <v>146</v>
      </c>
      <c r="J228" s="4">
        <v>8</v>
      </c>
      <c r="K228" s="3">
        <v>106.8</v>
      </c>
      <c r="L228" s="3">
        <v>169.8</v>
      </c>
      <c r="M228" s="2">
        <v>1358.4</v>
      </c>
      <c r="N228" s="3">
        <v>504</v>
      </c>
      <c r="O228">
        <v>1.2</v>
      </c>
      <c r="P228" t="s">
        <v>21</v>
      </c>
      <c r="Q228" t="s">
        <v>22</v>
      </c>
      <c r="R228" t="s">
        <v>88</v>
      </c>
      <c r="S228" t="s">
        <v>29</v>
      </c>
    </row>
    <row r="229" spans="1:19" x14ac:dyDescent="0.25">
      <c r="A229">
        <v>228</v>
      </c>
      <c r="B229" s="1">
        <v>45542</v>
      </c>
      <c r="C229" s="4">
        <f>YEAR(Table1[[#This Row],[sale_date]])</f>
        <v>2024</v>
      </c>
      <c r="D229" t="str">
        <f t="shared" si="3"/>
        <v>sen</v>
      </c>
      <c r="E229" t="s">
        <v>149</v>
      </c>
      <c r="F229">
        <v>5361</v>
      </c>
      <c r="G229" t="s">
        <v>152</v>
      </c>
      <c r="H229" t="s">
        <v>402</v>
      </c>
      <c r="I229" t="s">
        <v>38</v>
      </c>
      <c r="J229" s="4">
        <v>3</v>
      </c>
      <c r="K229" s="3">
        <v>179.71</v>
      </c>
      <c r="L229" s="3">
        <v>271.86</v>
      </c>
      <c r="M229" s="2">
        <v>815.58</v>
      </c>
      <c r="N229" s="3">
        <v>276.45</v>
      </c>
      <c r="O229">
        <v>170.3</v>
      </c>
      <c r="P229" t="s">
        <v>57</v>
      </c>
      <c r="Q229" t="s">
        <v>46</v>
      </c>
      <c r="R229" t="s">
        <v>101</v>
      </c>
      <c r="S229" t="s">
        <v>29</v>
      </c>
    </row>
    <row r="230" spans="1:19" x14ac:dyDescent="0.25">
      <c r="A230">
        <v>229</v>
      </c>
      <c r="B230" s="1">
        <v>44707</v>
      </c>
      <c r="C230" s="4">
        <f>YEAR(Table1[[#This Row],[sale_date]])</f>
        <v>2022</v>
      </c>
      <c r="D230" t="str">
        <f t="shared" si="3"/>
        <v>may</v>
      </c>
      <c r="E230" t="s">
        <v>122</v>
      </c>
      <c r="F230">
        <v>8739</v>
      </c>
      <c r="G230" t="s">
        <v>74</v>
      </c>
      <c r="H230" t="s">
        <v>409</v>
      </c>
      <c r="I230" t="s">
        <v>20</v>
      </c>
      <c r="J230" s="4">
        <v>6</v>
      </c>
      <c r="K230" s="3">
        <v>363.4</v>
      </c>
      <c r="L230" s="3">
        <v>694.22</v>
      </c>
      <c r="M230" s="2">
        <v>4165.32</v>
      </c>
      <c r="N230" s="3">
        <v>1984.92</v>
      </c>
      <c r="O230">
        <v>654.02</v>
      </c>
      <c r="P230" t="s">
        <v>51</v>
      </c>
      <c r="Q230" t="s">
        <v>46</v>
      </c>
      <c r="R230" t="s">
        <v>82</v>
      </c>
      <c r="S230" t="s">
        <v>29</v>
      </c>
    </row>
    <row r="231" spans="1:19" x14ac:dyDescent="0.25">
      <c r="A231">
        <v>230</v>
      </c>
      <c r="B231" s="1">
        <v>44543</v>
      </c>
      <c r="C231" s="4">
        <f>YEAR(Table1[[#This Row],[sale_date]])</f>
        <v>2021</v>
      </c>
      <c r="D231" t="str">
        <f t="shared" si="3"/>
        <v>dek</v>
      </c>
      <c r="E231" t="s">
        <v>116</v>
      </c>
      <c r="F231">
        <v>9531</v>
      </c>
      <c r="G231" t="s">
        <v>226</v>
      </c>
      <c r="H231" t="s">
        <v>153</v>
      </c>
      <c r="I231" t="s">
        <v>111</v>
      </c>
      <c r="J231" s="4">
        <v>9</v>
      </c>
      <c r="K231" s="3">
        <v>221.71</v>
      </c>
      <c r="L231" s="3">
        <v>273.70999999999998</v>
      </c>
      <c r="M231" s="2">
        <v>2463.39</v>
      </c>
      <c r="N231" s="3">
        <v>468</v>
      </c>
      <c r="O231">
        <v>520.36</v>
      </c>
      <c r="P231" t="s">
        <v>21</v>
      </c>
      <c r="Q231" t="s">
        <v>22</v>
      </c>
      <c r="R231" t="s">
        <v>90</v>
      </c>
      <c r="S231" t="s">
        <v>29</v>
      </c>
    </row>
    <row r="232" spans="1:19" x14ac:dyDescent="0.25">
      <c r="A232">
        <v>231</v>
      </c>
      <c r="B232" s="1">
        <v>44467</v>
      </c>
      <c r="C232" s="4">
        <f>YEAR(Table1[[#This Row],[sale_date]])</f>
        <v>2021</v>
      </c>
      <c r="D232" t="str">
        <f t="shared" si="3"/>
        <v>sen</v>
      </c>
      <c r="E232" t="s">
        <v>94</v>
      </c>
      <c r="F232">
        <v>7311</v>
      </c>
      <c r="G232" t="s">
        <v>366</v>
      </c>
      <c r="H232" t="s">
        <v>96</v>
      </c>
      <c r="I232" t="s">
        <v>140</v>
      </c>
      <c r="J232" s="4">
        <v>8</v>
      </c>
      <c r="K232" s="3">
        <v>471.88</v>
      </c>
      <c r="L232" s="3">
        <v>838.05</v>
      </c>
      <c r="M232" s="2">
        <v>6704.4</v>
      </c>
      <c r="N232" s="3">
        <v>2929.36</v>
      </c>
      <c r="O232">
        <v>438.5</v>
      </c>
      <c r="P232" t="s">
        <v>34</v>
      </c>
      <c r="Q232" t="s">
        <v>22</v>
      </c>
      <c r="R232" t="s">
        <v>88</v>
      </c>
      <c r="S232" t="s">
        <v>29</v>
      </c>
    </row>
    <row r="233" spans="1:19" x14ac:dyDescent="0.25">
      <c r="A233">
        <v>232</v>
      </c>
      <c r="B233" s="1">
        <v>45396</v>
      </c>
      <c r="C233" s="4">
        <f>YEAR(Table1[[#This Row],[sale_date]])</f>
        <v>2024</v>
      </c>
      <c r="D233" t="str">
        <f t="shared" si="3"/>
        <v>apr</v>
      </c>
      <c r="E233" t="s">
        <v>47</v>
      </c>
      <c r="F233">
        <v>8354</v>
      </c>
      <c r="G233" t="s">
        <v>418</v>
      </c>
      <c r="H233" t="s">
        <v>195</v>
      </c>
      <c r="I233" t="s">
        <v>42</v>
      </c>
      <c r="J233" s="4">
        <v>14</v>
      </c>
      <c r="K233" s="3">
        <v>160.16</v>
      </c>
      <c r="L233" s="3">
        <v>217.52</v>
      </c>
      <c r="M233" s="2">
        <v>3045.28</v>
      </c>
      <c r="N233" s="3">
        <v>803.04</v>
      </c>
      <c r="O233">
        <v>542.27</v>
      </c>
      <c r="P233" t="s">
        <v>51</v>
      </c>
      <c r="Q233" t="s">
        <v>22</v>
      </c>
      <c r="R233" t="s">
        <v>247</v>
      </c>
      <c r="S233" t="s">
        <v>464</v>
      </c>
    </row>
    <row r="234" spans="1:19" x14ac:dyDescent="0.25">
      <c r="A234">
        <v>233</v>
      </c>
      <c r="B234" s="1">
        <v>45361</v>
      </c>
      <c r="C234" s="4">
        <f>YEAR(Table1[[#This Row],[sale_date]])</f>
        <v>2024</v>
      </c>
      <c r="D234" t="str">
        <f t="shared" si="3"/>
        <v>mar</v>
      </c>
      <c r="E234" t="s">
        <v>203</v>
      </c>
      <c r="F234">
        <v>2043</v>
      </c>
      <c r="G234" t="s">
        <v>109</v>
      </c>
      <c r="H234" t="s">
        <v>333</v>
      </c>
      <c r="I234" t="s">
        <v>242</v>
      </c>
      <c r="J234" s="4">
        <v>1</v>
      </c>
      <c r="K234" s="3">
        <v>431.41</v>
      </c>
      <c r="L234" s="3">
        <v>803.63</v>
      </c>
      <c r="M234" s="2">
        <v>803.63</v>
      </c>
      <c r="N234" s="3">
        <v>372.22</v>
      </c>
      <c r="O234">
        <v>154.66999999999999</v>
      </c>
      <c r="P234" t="s">
        <v>57</v>
      </c>
      <c r="Q234" t="s">
        <v>46</v>
      </c>
      <c r="R234" t="s">
        <v>82</v>
      </c>
      <c r="S234" t="s">
        <v>29</v>
      </c>
    </row>
    <row r="235" spans="1:19" x14ac:dyDescent="0.25">
      <c r="A235">
        <v>234</v>
      </c>
      <c r="B235" s="1">
        <v>44581</v>
      </c>
      <c r="C235" s="4">
        <f>YEAR(Table1[[#This Row],[sale_date]])</f>
        <v>2022</v>
      </c>
      <c r="D235" t="str">
        <f t="shared" si="3"/>
        <v>yan</v>
      </c>
      <c r="E235" t="s">
        <v>73</v>
      </c>
      <c r="F235">
        <v>9842</v>
      </c>
      <c r="G235" t="s">
        <v>411</v>
      </c>
      <c r="H235" t="s">
        <v>357</v>
      </c>
      <c r="I235" t="s">
        <v>131</v>
      </c>
      <c r="J235" s="4">
        <v>12</v>
      </c>
      <c r="K235" s="3">
        <v>265.81</v>
      </c>
      <c r="L235" s="3">
        <v>359.24</v>
      </c>
      <c r="M235" s="2">
        <v>4310.88</v>
      </c>
      <c r="N235" s="3">
        <v>1121.1600000000001</v>
      </c>
      <c r="O235">
        <v>177.92</v>
      </c>
      <c r="P235" t="s">
        <v>21</v>
      </c>
      <c r="Q235" t="s">
        <v>46</v>
      </c>
      <c r="R235" t="s">
        <v>247</v>
      </c>
      <c r="S235" t="s">
        <v>464</v>
      </c>
    </row>
    <row r="236" spans="1:19" x14ac:dyDescent="0.25">
      <c r="A236">
        <v>235</v>
      </c>
      <c r="B236" s="1">
        <v>45396</v>
      </c>
      <c r="C236" s="4">
        <f>YEAR(Table1[[#This Row],[sale_date]])</f>
        <v>2024</v>
      </c>
      <c r="D236" t="str">
        <f t="shared" si="3"/>
        <v>apr</v>
      </c>
      <c r="E236" t="s">
        <v>47</v>
      </c>
      <c r="F236">
        <v>8354</v>
      </c>
      <c r="G236" t="s">
        <v>224</v>
      </c>
      <c r="H236" t="s">
        <v>195</v>
      </c>
      <c r="I236" t="s">
        <v>56</v>
      </c>
      <c r="J236" s="4">
        <v>14</v>
      </c>
      <c r="K236" s="3">
        <v>160.16</v>
      </c>
      <c r="L236" s="3">
        <v>217.52</v>
      </c>
      <c r="M236" s="2">
        <v>3045.28</v>
      </c>
      <c r="N236" s="3">
        <v>803.04</v>
      </c>
      <c r="O236">
        <v>542.27</v>
      </c>
      <c r="P236" t="s">
        <v>51</v>
      </c>
      <c r="Q236" t="s">
        <v>22</v>
      </c>
      <c r="R236" t="s">
        <v>76</v>
      </c>
      <c r="S236" t="s">
        <v>464</v>
      </c>
    </row>
    <row r="237" spans="1:19" x14ac:dyDescent="0.25">
      <c r="A237">
        <v>236</v>
      </c>
      <c r="B237" s="1">
        <v>43992</v>
      </c>
      <c r="C237" s="4">
        <f>YEAR(Table1[[#This Row],[sale_date]])</f>
        <v>2020</v>
      </c>
      <c r="D237" t="str">
        <f t="shared" si="3"/>
        <v>iyn</v>
      </c>
      <c r="E237" t="s">
        <v>157</v>
      </c>
      <c r="F237">
        <v>7556</v>
      </c>
      <c r="G237" t="s">
        <v>393</v>
      </c>
      <c r="H237" t="s">
        <v>360</v>
      </c>
      <c r="I237" t="s">
        <v>242</v>
      </c>
      <c r="J237" s="4">
        <v>11</v>
      </c>
      <c r="K237" s="3">
        <v>37.04</v>
      </c>
      <c r="L237" s="3">
        <v>70.040000000000006</v>
      </c>
      <c r="M237" s="2">
        <v>770.44</v>
      </c>
      <c r="N237" s="3">
        <v>363</v>
      </c>
      <c r="O237">
        <v>104.59</v>
      </c>
      <c r="P237" t="s">
        <v>51</v>
      </c>
      <c r="Q237" t="s">
        <v>22</v>
      </c>
      <c r="R237" t="s">
        <v>52</v>
      </c>
      <c r="S237" t="s">
        <v>29</v>
      </c>
    </row>
    <row r="238" spans="1:19" x14ac:dyDescent="0.25">
      <c r="A238">
        <v>237</v>
      </c>
      <c r="B238" s="1">
        <v>45444</v>
      </c>
      <c r="C238" s="4">
        <f>YEAR(Table1[[#This Row],[sale_date]])</f>
        <v>2024</v>
      </c>
      <c r="D238" t="str">
        <f t="shared" si="3"/>
        <v>iyn</v>
      </c>
      <c r="E238" t="s">
        <v>73</v>
      </c>
      <c r="F238">
        <v>3110</v>
      </c>
      <c r="G238" t="s">
        <v>294</v>
      </c>
      <c r="H238" t="s">
        <v>75</v>
      </c>
      <c r="I238" t="s">
        <v>105</v>
      </c>
      <c r="J238" s="4">
        <v>14</v>
      </c>
      <c r="K238" s="3">
        <v>214.45</v>
      </c>
      <c r="L238" s="3">
        <v>315</v>
      </c>
      <c r="M238" s="2">
        <v>4410</v>
      </c>
      <c r="N238" s="3">
        <v>1407.7</v>
      </c>
      <c r="O238">
        <v>967.21</v>
      </c>
      <c r="P238" t="s">
        <v>34</v>
      </c>
      <c r="Q238" t="s">
        <v>46</v>
      </c>
      <c r="R238" t="s">
        <v>76</v>
      </c>
      <c r="S238" t="s">
        <v>29</v>
      </c>
    </row>
    <row r="239" spans="1:19" x14ac:dyDescent="0.25">
      <c r="A239">
        <v>238</v>
      </c>
      <c r="B239" s="1">
        <v>44140</v>
      </c>
      <c r="C239" s="4">
        <f>YEAR(Table1[[#This Row],[sale_date]])</f>
        <v>2020</v>
      </c>
      <c r="D239" t="str">
        <f t="shared" si="3"/>
        <v>noy</v>
      </c>
      <c r="E239" t="s">
        <v>83</v>
      </c>
      <c r="F239">
        <v>2894</v>
      </c>
      <c r="G239" t="s">
        <v>64</v>
      </c>
      <c r="H239" t="s">
        <v>241</v>
      </c>
      <c r="I239" t="s">
        <v>66</v>
      </c>
      <c r="J239" s="4">
        <v>15</v>
      </c>
      <c r="K239" s="3">
        <v>254.54</v>
      </c>
      <c r="L239" s="3">
        <v>487.23</v>
      </c>
      <c r="M239" s="2">
        <v>7308.45</v>
      </c>
      <c r="N239" s="3">
        <v>3490.35</v>
      </c>
      <c r="O239">
        <v>1574.02</v>
      </c>
      <c r="P239" t="s">
        <v>57</v>
      </c>
      <c r="Q239" t="s">
        <v>46</v>
      </c>
      <c r="R239" t="s">
        <v>119</v>
      </c>
      <c r="S239" t="s">
        <v>464</v>
      </c>
    </row>
    <row r="240" spans="1:19" x14ac:dyDescent="0.25">
      <c r="A240">
        <v>239</v>
      </c>
      <c r="B240" s="1">
        <v>45006</v>
      </c>
      <c r="C240" s="4">
        <f>YEAR(Table1[[#This Row],[sale_date]])</f>
        <v>2023</v>
      </c>
      <c r="D240" t="str">
        <f t="shared" si="3"/>
        <v>mar</v>
      </c>
      <c r="E240" t="s">
        <v>73</v>
      </c>
      <c r="F240">
        <v>7980</v>
      </c>
      <c r="G240" t="s">
        <v>240</v>
      </c>
      <c r="H240" t="s">
        <v>274</v>
      </c>
      <c r="I240" t="s">
        <v>242</v>
      </c>
      <c r="J240" s="4">
        <v>3</v>
      </c>
      <c r="K240" s="3">
        <v>385.01</v>
      </c>
      <c r="L240" s="3">
        <v>644.72</v>
      </c>
      <c r="M240" s="2">
        <v>1934.16</v>
      </c>
      <c r="N240" s="3">
        <v>779.13</v>
      </c>
      <c r="O240">
        <v>336.31</v>
      </c>
      <c r="P240" t="s">
        <v>57</v>
      </c>
      <c r="Q240" t="s">
        <v>22</v>
      </c>
      <c r="R240" t="s">
        <v>76</v>
      </c>
      <c r="S240" t="s">
        <v>29</v>
      </c>
    </row>
    <row r="241" spans="1:19" x14ac:dyDescent="0.25">
      <c r="A241">
        <v>240</v>
      </c>
      <c r="B241" s="1">
        <v>43977</v>
      </c>
      <c r="C241" s="4">
        <f>YEAR(Table1[[#This Row],[sale_date]])</f>
        <v>2020</v>
      </c>
      <c r="D241" t="str">
        <f t="shared" si="3"/>
        <v>may</v>
      </c>
      <c r="E241" t="s">
        <v>157</v>
      </c>
      <c r="F241">
        <v>8405</v>
      </c>
      <c r="G241" t="s">
        <v>172</v>
      </c>
      <c r="H241" t="s">
        <v>391</v>
      </c>
      <c r="I241" t="s">
        <v>140</v>
      </c>
      <c r="J241" s="4">
        <v>1</v>
      </c>
      <c r="K241" s="3">
        <v>278.88</v>
      </c>
      <c r="L241" s="3">
        <v>349.51</v>
      </c>
      <c r="M241" s="2">
        <v>349.51</v>
      </c>
      <c r="N241" s="3">
        <v>70.63</v>
      </c>
      <c r="O241">
        <v>70.510000000000005</v>
      </c>
      <c r="P241" t="s">
        <v>34</v>
      </c>
      <c r="Q241" t="s">
        <v>46</v>
      </c>
      <c r="R241" t="s">
        <v>58</v>
      </c>
      <c r="S241" t="s">
        <v>29</v>
      </c>
    </row>
    <row r="242" spans="1:19" x14ac:dyDescent="0.25">
      <c r="A242">
        <v>241</v>
      </c>
      <c r="B242" s="1">
        <v>44553</v>
      </c>
      <c r="C242" s="4">
        <f>YEAR(Table1[[#This Row],[sale_date]])</f>
        <v>2021</v>
      </c>
      <c r="D242" t="str">
        <f t="shared" si="3"/>
        <v>dek</v>
      </c>
      <c r="E242" t="s">
        <v>171</v>
      </c>
      <c r="F242">
        <v>2918</v>
      </c>
      <c r="G242" t="s">
        <v>44</v>
      </c>
      <c r="H242" t="s">
        <v>202</v>
      </c>
      <c r="I242" t="s">
        <v>20</v>
      </c>
      <c r="J242" s="4">
        <v>11</v>
      </c>
      <c r="K242" s="3">
        <v>191.37</v>
      </c>
      <c r="L242" s="3">
        <v>282.77999999999997</v>
      </c>
      <c r="M242" s="2">
        <v>3110.58</v>
      </c>
      <c r="N242" s="3">
        <v>1005.51</v>
      </c>
      <c r="O242">
        <v>779.56</v>
      </c>
      <c r="P242" t="s">
        <v>21</v>
      </c>
      <c r="Q242" t="s">
        <v>22</v>
      </c>
      <c r="R242" t="s">
        <v>67</v>
      </c>
      <c r="S242" t="s">
        <v>29</v>
      </c>
    </row>
    <row r="243" spans="1:19" x14ac:dyDescent="0.25">
      <c r="A243">
        <v>242</v>
      </c>
      <c r="B243" s="1">
        <v>44071</v>
      </c>
      <c r="C243" s="4">
        <f>YEAR(Table1[[#This Row],[sale_date]])</f>
        <v>2020</v>
      </c>
      <c r="D243" t="str">
        <f t="shared" si="3"/>
        <v>avq</v>
      </c>
      <c r="E243" t="s">
        <v>24</v>
      </c>
      <c r="F243">
        <v>2634</v>
      </c>
      <c r="G243" t="s">
        <v>418</v>
      </c>
      <c r="H243" t="s">
        <v>215</v>
      </c>
      <c r="I243" t="s">
        <v>42</v>
      </c>
      <c r="J243" s="4">
        <v>4</v>
      </c>
      <c r="K243" s="3">
        <v>283.5</v>
      </c>
      <c r="L243" s="3">
        <v>362.77</v>
      </c>
      <c r="M243" s="2">
        <v>1451.08</v>
      </c>
      <c r="N243" s="3">
        <v>317.08</v>
      </c>
      <c r="O243">
        <v>0.4</v>
      </c>
      <c r="P243" t="s">
        <v>34</v>
      </c>
      <c r="Q243" t="s">
        <v>22</v>
      </c>
      <c r="R243" t="s">
        <v>88</v>
      </c>
      <c r="S243" t="s">
        <v>29</v>
      </c>
    </row>
    <row r="244" spans="1:19" x14ac:dyDescent="0.25">
      <c r="A244">
        <v>243</v>
      </c>
      <c r="B244" s="1">
        <v>44411</v>
      </c>
      <c r="C244" s="4">
        <f>YEAR(Table1[[#This Row],[sale_date]])</f>
        <v>2021</v>
      </c>
      <c r="D244" t="str">
        <f t="shared" si="3"/>
        <v>avq</v>
      </c>
      <c r="E244" t="s">
        <v>203</v>
      </c>
      <c r="F244">
        <v>5763</v>
      </c>
      <c r="G244" t="s">
        <v>386</v>
      </c>
      <c r="H244" t="s">
        <v>268</v>
      </c>
      <c r="I244" t="s">
        <v>66</v>
      </c>
      <c r="J244" s="4">
        <v>10</v>
      </c>
      <c r="K244" s="3">
        <v>92.07</v>
      </c>
      <c r="L244" s="3">
        <v>183.16</v>
      </c>
      <c r="M244" s="2">
        <v>1831.6</v>
      </c>
      <c r="N244" s="3">
        <v>910.9</v>
      </c>
      <c r="O244">
        <v>165.33</v>
      </c>
      <c r="P244" t="s">
        <v>57</v>
      </c>
      <c r="Q244" t="s">
        <v>22</v>
      </c>
      <c r="R244" t="s">
        <v>119</v>
      </c>
      <c r="S244" t="s">
        <v>464</v>
      </c>
    </row>
    <row r="245" spans="1:19" x14ac:dyDescent="0.25">
      <c r="A245">
        <v>244</v>
      </c>
      <c r="B245" s="1">
        <v>44262</v>
      </c>
      <c r="C245" s="4">
        <f>YEAR(Table1[[#This Row],[sale_date]])</f>
        <v>2021</v>
      </c>
      <c r="D245" t="str">
        <f t="shared" si="3"/>
        <v>mar</v>
      </c>
      <c r="E245" t="s">
        <v>24</v>
      </c>
      <c r="F245">
        <v>7373</v>
      </c>
      <c r="G245" t="s">
        <v>95</v>
      </c>
      <c r="H245" t="s">
        <v>288</v>
      </c>
      <c r="I245" t="s">
        <v>20</v>
      </c>
      <c r="J245" s="4">
        <v>2</v>
      </c>
      <c r="K245" s="3">
        <v>99.49</v>
      </c>
      <c r="L245" s="3">
        <v>182.72</v>
      </c>
      <c r="M245" s="2">
        <v>365.44</v>
      </c>
      <c r="N245" s="3">
        <v>166.46</v>
      </c>
      <c r="O245">
        <v>59.85</v>
      </c>
      <c r="P245" t="s">
        <v>21</v>
      </c>
      <c r="Q245" t="s">
        <v>46</v>
      </c>
      <c r="R245" t="s">
        <v>39</v>
      </c>
      <c r="S245" t="s">
        <v>464</v>
      </c>
    </row>
    <row r="246" spans="1:19" x14ac:dyDescent="0.25">
      <c r="A246">
        <v>245</v>
      </c>
      <c r="B246" s="1">
        <v>45483</v>
      </c>
      <c r="C246" s="4">
        <f>YEAR(Table1[[#This Row],[sale_date]])</f>
        <v>2024</v>
      </c>
      <c r="D246" t="str">
        <f t="shared" si="3"/>
        <v>iyl</v>
      </c>
      <c r="E246" t="s">
        <v>53</v>
      </c>
      <c r="F246">
        <v>3672</v>
      </c>
      <c r="G246" t="s">
        <v>419</v>
      </c>
      <c r="H246" t="s">
        <v>248</v>
      </c>
      <c r="I246" t="s">
        <v>33</v>
      </c>
      <c r="J246" s="4">
        <v>15</v>
      </c>
      <c r="K246" s="3">
        <v>289.51</v>
      </c>
      <c r="L246" s="3">
        <v>504.23</v>
      </c>
      <c r="M246" s="2">
        <v>7563.45</v>
      </c>
      <c r="N246" s="3">
        <v>3220.8</v>
      </c>
      <c r="O246">
        <v>753.63</v>
      </c>
      <c r="P246" t="s">
        <v>63</v>
      </c>
      <c r="Q246" t="s">
        <v>46</v>
      </c>
      <c r="R246" t="s">
        <v>28</v>
      </c>
      <c r="S246" t="s">
        <v>29</v>
      </c>
    </row>
    <row r="247" spans="1:19" x14ac:dyDescent="0.25">
      <c r="A247">
        <v>246</v>
      </c>
      <c r="B247" s="1">
        <v>44239</v>
      </c>
      <c r="C247" s="4">
        <f>YEAR(Table1[[#This Row],[sale_date]])</f>
        <v>2021</v>
      </c>
      <c r="D247" t="str">
        <f t="shared" si="3"/>
        <v>fev</v>
      </c>
      <c r="E247" t="s">
        <v>30</v>
      </c>
      <c r="F247">
        <v>9003</v>
      </c>
      <c r="G247" t="s">
        <v>420</v>
      </c>
      <c r="H247" t="s">
        <v>364</v>
      </c>
      <c r="I247" t="s">
        <v>50</v>
      </c>
      <c r="J247" s="4">
        <v>5</v>
      </c>
      <c r="K247" s="3">
        <v>197.04</v>
      </c>
      <c r="L247" s="3">
        <v>292</v>
      </c>
      <c r="M247" s="2">
        <v>1460</v>
      </c>
      <c r="N247" s="3">
        <v>474.8</v>
      </c>
      <c r="O247">
        <v>235.48</v>
      </c>
      <c r="P247" t="s">
        <v>57</v>
      </c>
      <c r="Q247" t="s">
        <v>22</v>
      </c>
      <c r="R247" t="s">
        <v>67</v>
      </c>
      <c r="S247" t="s">
        <v>29</v>
      </c>
    </row>
    <row r="248" spans="1:19" x14ac:dyDescent="0.25">
      <c r="A248">
        <v>247</v>
      </c>
      <c r="B248" s="1">
        <v>44948</v>
      </c>
      <c r="C248" s="4">
        <f>YEAR(Table1[[#This Row],[sale_date]])</f>
        <v>2023</v>
      </c>
      <c r="D248" t="str">
        <f t="shared" si="3"/>
        <v>yan</v>
      </c>
      <c r="E248" t="s">
        <v>91</v>
      </c>
      <c r="F248">
        <v>8979</v>
      </c>
      <c r="G248" t="s">
        <v>217</v>
      </c>
      <c r="H248" t="s">
        <v>264</v>
      </c>
      <c r="I248" t="s">
        <v>66</v>
      </c>
      <c r="J248" s="4">
        <v>13</v>
      </c>
      <c r="K248" s="3">
        <v>157.22</v>
      </c>
      <c r="L248" s="3">
        <v>301.83999999999997</v>
      </c>
      <c r="M248" s="2">
        <v>3923.92</v>
      </c>
      <c r="N248" s="3">
        <v>1880.06</v>
      </c>
      <c r="O248">
        <v>987.72</v>
      </c>
      <c r="P248" t="s">
        <v>57</v>
      </c>
      <c r="Q248" t="s">
        <v>46</v>
      </c>
      <c r="R248" t="s">
        <v>196</v>
      </c>
      <c r="S248" t="s">
        <v>29</v>
      </c>
    </row>
    <row r="249" spans="1:19" x14ac:dyDescent="0.25">
      <c r="A249">
        <v>248</v>
      </c>
      <c r="B249" s="1">
        <v>43886</v>
      </c>
      <c r="C249" s="4">
        <f>YEAR(Table1[[#This Row],[sale_date]])</f>
        <v>2020</v>
      </c>
      <c r="D249" t="str">
        <f t="shared" si="3"/>
        <v>fev</v>
      </c>
      <c r="E249" t="s">
        <v>177</v>
      </c>
      <c r="F249">
        <v>7168</v>
      </c>
      <c r="G249" t="s">
        <v>74</v>
      </c>
      <c r="H249" t="s">
        <v>347</v>
      </c>
      <c r="I249" t="s">
        <v>20</v>
      </c>
      <c r="J249" s="4">
        <v>9</v>
      </c>
      <c r="K249" s="3">
        <v>271.24</v>
      </c>
      <c r="L249" s="3">
        <v>534.72</v>
      </c>
      <c r="M249" s="2">
        <v>4812.4799999999996</v>
      </c>
      <c r="N249" s="3">
        <v>2371.3200000000002</v>
      </c>
      <c r="O249">
        <v>909.96</v>
      </c>
      <c r="P249" t="s">
        <v>57</v>
      </c>
      <c r="Q249" t="s">
        <v>46</v>
      </c>
      <c r="R249" t="s">
        <v>176</v>
      </c>
      <c r="S249" t="s">
        <v>464</v>
      </c>
    </row>
    <row r="250" spans="1:19" x14ac:dyDescent="0.25">
      <c r="A250">
        <v>249</v>
      </c>
      <c r="B250" s="1">
        <v>44935</v>
      </c>
      <c r="C250" s="4">
        <f>YEAR(Table1[[#This Row],[sale_date]])</f>
        <v>2023</v>
      </c>
      <c r="D250" t="str">
        <f t="shared" si="3"/>
        <v>yan</v>
      </c>
      <c r="E250" t="s">
        <v>30</v>
      </c>
      <c r="F250">
        <v>6633</v>
      </c>
      <c r="G250" t="s">
        <v>411</v>
      </c>
      <c r="H250" t="s">
        <v>65</v>
      </c>
      <c r="I250" t="s">
        <v>131</v>
      </c>
      <c r="J250" s="4">
        <v>10</v>
      </c>
      <c r="K250" s="3">
        <v>203.93</v>
      </c>
      <c r="L250" s="3">
        <v>394.19</v>
      </c>
      <c r="M250" s="2">
        <v>3941.9</v>
      </c>
      <c r="N250" s="3">
        <v>1902.6</v>
      </c>
      <c r="O250">
        <v>1007.31</v>
      </c>
      <c r="P250" t="s">
        <v>57</v>
      </c>
      <c r="Q250" t="s">
        <v>22</v>
      </c>
      <c r="R250" t="s">
        <v>80</v>
      </c>
      <c r="S250" t="s">
        <v>464</v>
      </c>
    </row>
    <row r="251" spans="1:19" x14ac:dyDescent="0.25">
      <c r="A251">
        <v>250</v>
      </c>
      <c r="B251" s="1">
        <v>44801</v>
      </c>
      <c r="C251" s="4">
        <f>YEAR(Table1[[#This Row],[sale_date]])</f>
        <v>2022</v>
      </c>
      <c r="D251" t="str">
        <f t="shared" si="3"/>
        <v>avq</v>
      </c>
      <c r="E251" t="s">
        <v>91</v>
      </c>
      <c r="F251">
        <v>2739</v>
      </c>
      <c r="G251" t="s">
        <v>421</v>
      </c>
      <c r="H251" t="s">
        <v>93</v>
      </c>
      <c r="I251" t="s">
        <v>111</v>
      </c>
      <c r="J251" s="4">
        <v>5</v>
      </c>
      <c r="K251" s="3">
        <v>187.39</v>
      </c>
      <c r="L251" s="3">
        <v>307.7</v>
      </c>
      <c r="M251" s="2">
        <v>1538.5</v>
      </c>
      <c r="N251" s="3">
        <v>601.54999999999995</v>
      </c>
      <c r="O251">
        <v>371.96</v>
      </c>
      <c r="P251" t="s">
        <v>57</v>
      </c>
      <c r="Q251" t="s">
        <v>46</v>
      </c>
      <c r="R251" t="s">
        <v>58</v>
      </c>
      <c r="S251" t="s">
        <v>464</v>
      </c>
    </row>
    <row r="252" spans="1:19" x14ac:dyDescent="0.25">
      <c r="A252">
        <v>251</v>
      </c>
      <c r="B252" s="1">
        <v>44960</v>
      </c>
      <c r="C252" s="4">
        <f>YEAR(Table1[[#This Row],[sale_date]])</f>
        <v>2023</v>
      </c>
      <c r="D252" t="str">
        <f t="shared" si="3"/>
        <v>fev</v>
      </c>
      <c r="E252" t="s">
        <v>203</v>
      </c>
      <c r="F252">
        <v>1764</v>
      </c>
      <c r="G252" t="s">
        <v>304</v>
      </c>
      <c r="H252" t="s">
        <v>396</v>
      </c>
      <c r="I252" t="s">
        <v>62</v>
      </c>
      <c r="J252" s="4">
        <v>3</v>
      </c>
      <c r="K252" s="3">
        <v>258.47000000000003</v>
      </c>
      <c r="L252" s="3">
        <v>368.75</v>
      </c>
      <c r="M252" s="2">
        <v>1106.25</v>
      </c>
      <c r="N252" s="3">
        <v>330.84</v>
      </c>
      <c r="O252">
        <v>168.61</v>
      </c>
      <c r="P252" t="s">
        <v>21</v>
      </c>
      <c r="Q252" t="s">
        <v>46</v>
      </c>
      <c r="R252" t="s">
        <v>247</v>
      </c>
      <c r="S252" t="s">
        <v>29</v>
      </c>
    </row>
    <row r="253" spans="1:19" x14ac:dyDescent="0.25">
      <c r="A253">
        <v>252</v>
      </c>
      <c r="B253" s="1">
        <v>45102</v>
      </c>
      <c r="C253" s="4">
        <f>YEAR(Table1[[#This Row],[sale_date]])</f>
        <v>2023</v>
      </c>
      <c r="D253" t="str">
        <f t="shared" si="3"/>
        <v>iyn</v>
      </c>
      <c r="E253" t="s">
        <v>125</v>
      </c>
      <c r="F253">
        <v>7726</v>
      </c>
      <c r="G253" t="s">
        <v>147</v>
      </c>
      <c r="H253" t="s">
        <v>175</v>
      </c>
      <c r="I253" t="s">
        <v>38</v>
      </c>
      <c r="J253" s="4">
        <v>9</v>
      </c>
      <c r="K253" s="3">
        <v>459.68</v>
      </c>
      <c r="L253" s="3">
        <v>724.55</v>
      </c>
      <c r="M253" s="2">
        <v>6520.95</v>
      </c>
      <c r="N253" s="3">
        <v>2383.83</v>
      </c>
      <c r="O253">
        <v>181.38</v>
      </c>
      <c r="P253" t="s">
        <v>34</v>
      </c>
      <c r="Q253" t="s">
        <v>46</v>
      </c>
      <c r="R253" t="s">
        <v>176</v>
      </c>
      <c r="S253" t="s">
        <v>464</v>
      </c>
    </row>
    <row r="254" spans="1:19" x14ac:dyDescent="0.25">
      <c r="A254">
        <v>253</v>
      </c>
      <c r="B254" s="1">
        <v>45349</v>
      </c>
      <c r="C254" s="4">
        <f>YEAR(Table1[[#This Row],[sale_date]])</f>
        <v>2024</v>
      </c>
      <c r="D254" t="str">
        <f t="shared" si="3"/>
        <v>fev</v>
      </c>
      <c r="E254" t="s">
        <v>47</v>
      </c>
      <c r="F254">
        <v>8026</v>
      </c>
      <c r="G254" t="s">
        <v>109</v>
      </c>
      <c r="H254" t="s">
        <v>317</v>
      </c>
      <c r="I254" t="s">
        <v>111</v>
      </c>
      <c r="J254" s="4">
        <v>10</v>
      </c>
      <c r="K254" s="3">
        <v>51.26</v>
      </c>
      <c r="L254" s="3">
        <v>100.12</v>
      </c>
      <c r="M254" s="2">
        <v>1001.2</v>
      </c>
      <c r="N254" s="3">
        <v>488.6</v>
      </c>
      <c r="O254">
        <v>203.2</v>
      </c>
      <c r="P254" t="s">
        <v>34</v>
      </c>
      <c r="Q254" t="s">
        <v>46</v>
      </c>
      <c r="R254" t="s">
        <v>67</v>
      </c>
      <c r="S254" t="s">
        <v>464</v>
      </c>
    </row>
    <row r="255" spans="1:19" x14ac:dyDescent="0.25">
      <c r="A255">
        <v>254</v>
      </c>
      <c r="B255" s="1">
        <v>45205</v>
      </c>
      <c r="C255" s="4">
        <f>YEAR(Table1[[#This Row],[sale_date]])</f>
        <v>2023</v>
      </c>
      <c r="D255" t="str">
        <f t="shared" si="3"/>
        <v>okt</v>
      </c>
      <c r="E255" t="s">
        <v>73</v>
      </c>
      <c r="F255">
        <v>6480</v>
      </c>
      <c r="G255" t="s">
        <v>422</v>
      </c>
      <c r="H255" t="s">
        <v>244</v>
      </c>
      <c r="I255" t="s">
        <v>242</v>
      </c>
      <c r="J255" s="4">
        <v>9</v>
      </c>
      <c r="K255" s="3">
        <v>253.49</v>
      </c>
      <c r="L255" s="3">
        <v>361.52</v>
      </c>
      <c r="M255" s="2">
        <v>3253.68</v>
      </c>
      <c r="N255" s="3">
        <v>972.27</v>
      </c>
      <c r="O255">
        <v>160.66999999999999</v>
      </c>
      <c r="P255" t="s">
        <v>63</v>
      </c>
      <c r="Q255" t="s">
        <v>22</v>
      </c>
      <c r="R255" t="s">
        <v>106</v>
      </c>
      <c r="S255" t="s">
        <v>464</v>
      </c>
    </row>
    <row r="256" spans="1:19" x14ac:dyDescent="0.25">
      <c r="A256">
        <v>255</v>
      </c>
      <c r="B256" s="1">
        <v>45407</v>
      </c>
      <c r="C256" s="4">
        <f>YEAR(Table1[[#This Row],[sale_date]])</f>
        <v>2024</v>
      </c>
      <c r="D256" t="str">
        <f t="shared" si="3"/>
        <v>apr</v>
      </c>
      <c r="E256" t="s">
        <v>125</v>
      </c>
      <c r="F256">
        <v>8050</v>
      </c>
      <c r="G256" t="s">
        <v>343</v>
      </c>
      <c r="H256" t="s">
        <v>385</v>
      </c>
      <c r="I256" t="s">
        <v>136</v>
      </c>
      <c r="J256" s="4">
        <v>2</v>
      </c>
      <c r="K256" s="3">
        <v>488.61</v>
      </c>
      <c r="L256" s="3">
        <v>848.66</v>
      </c>
      <c r="M256" s="2">
        <v>1697.32</v>
      </c>
      <c r="N256" s="3">
        <v>720.1</v>
      </c>
      <c r="O256">
        <v>453.34</v>
      </c>
      <c r="P256" t="s">
        <v>51</v>
      </c>
      <c r="Q256" t="s">
        <v>46</v>
      </c>
      <c r="R256" t="s">
        <v>76</v>
      </c>
      <c r="S256" t="s">
        <v>464</v>
      </c>
    </row>
    <row r="257" spans="1:19" x14ac:dyDescent="0.25">
      <c r="A257">
        <v>256</v>
      </c>
      <c r="B257" s="1">
        <v>44779</v>
      </c>
      <c r="C257" s="4">
        <f>YEAR(Table1[[#This Row],[sale_date]])</f>
        <v>2022</v>
      </c>
      <c r="D257" t="str">
        <f t="shared" si="3"/>
        <v>avq</v>
      </c>
      <c r="E257" t="s">
        <v>167</v>
      </c>
      <c r="F257">
        <v>7199</v>
      </c>
      <c r="G257" t="s">
        <v>423</v>
      </c>
      <c r="H257" t="s">
        <v>379</v>
      </c>
      <c r="I257" t="s">
        <v>140</v>
      </c>
      <c r="J257" s="4">
        <v>5</v>
      </c>
      <c r="K257" s="3">
        <v>485.83</v>
      </c>
      <c r="L257" s="3">
        <v>947</v>
      </c>
      <c r="M257" s="2">
        <v>4735</v>
      </c>
      <c r="N257" s="3">
        <v>2305.85</v>
      </c>
      <c r="O257">
        <v>1399.44</v>
      </c>
      <c r="P257" t="s">
        <v>57</v>
      </c>
      <c r="Q257" t="s">
        <v>46</v>
      </c>
      <c r="R257" t="s">
        <v>196</v>
      </c>
      <c r="S257" t="s">
        <v>464</v>
      </c>
    </row>
    <row r="258" spans="1:19" x14ac:dyDescent="0.25">
      <c r="A258">
        <v>257</v>
      </c>
      <c r="B258" s="1">
        <v>44935</v>
      </c>
      <c r="C258" s="4">
        <f>YEAR(Table1[[#This Row],[sale_date]])</f>
        <v>2023</v>
      </c>
      <c r="D258" t="str">
        <f t="shared" ref="D258:D321" si="4">TEXT(B258,"MMM")</f>
        <v>yan</v>
      </c>
      <c r="E258" t="s">
        <v>125</v>
      </c>
      <c r="F258">
        <v>3087</v>
      </c>
      <c r="G258" t="s">
        <v>311</v>
      </c>
      <c r="H258" t="s">
        <v>193</v>
      </c>
      <c r="I258" t="s">
        <v>143</v>
      </c>
      <c r="J258" s="4">
        <v>19</v>
      </c>
      <c r="K258" s="3">
        <v>398.44</v>
      </c>
      <c r="L258" s="3">
        <v>539.86</v>
      </c>
      <c r="M258" s="2">
        <v>10257.34</v>
      </c>
      <c r="N258" s="3">
        <v>2686.98</v>
      </c>
      <c r="O258">
        <v>2411.23</v>
      </c>
      <c r="P258" t="s">
        <v>21</v>
      </c>
      <c r="Q258" t="s">
        <v>22</v>
      </c>
      <c r="R258" t="s">
        <v>43</v>
      </c>
      <c r="S258" t="s">
        <v>29</v>
      </c>
    </row>
    <row r="259" spans="1:19" x14ac:dyDescent="0.25">
      <c r="A259">
        <v>258</v>
      </c>
      <c r="B259" s="1">
        <v>45192</v>
      </c>
      <c r="C259" s="4">
        <f>YEAR(Table1[[#This Row],[sale_date]])</f>
        <v>2023</v>
      </c>
      <c r="D259" t="str">
        <f t="shared" si="4"/>
        <v>sen</v>
      </c>
      <c r="E259" t="s">
        <v>73</v>
      </c>
      <c r="F259">
        <v>8218</v>
      </c>
      <c r="G259" t="s">
        <v>201</v>
      </c>
      <c r="H259" t="s">
        <v>345</v>
      </c>
      <c r="I259" t="s">
        <v>140</v>
      </c>
      <c r="J259" s="4">
        <v>4</v>
      </c>
      <c r="K259" s="3">
        <v>231.34</v>
      </c>
      <c r="L259" s="3">
        <v>417.26</v>
      </c>
      <c r="M259" s="2">
        <v>1669.04</v>
      </c>
      <c r="N259" s="3">
        <v>743.68</v>
      </c>
      <c r="O259">
        <v>368.3</v>
      </c>
      <c r="P259" t="s">
        <v>34</v>
      </c>
      <c r="Q259" t="s">
        <v>22</v>
      </c>
      <c r="R259" t="s">
        <v>119</v>
      </c>
      <c r="S259" t="s">
        <v>29</v>
      </c>
    </row>
    <row r="260" spans="1:19" x14ac:dyDescent="0.25">
      <c r="A260">
        <v>259</v>
      </c>
      <c r="B260" s="1">
        <v>44975</v>
      </c>
      <c r="C260" s="4">
        <f>YEAR(Table1[[#This Row],[sale_date]])</f>
        <v>2023</v>
      </c>
      <c r="D260" t="str">
        <f t="shared" si="4"/>
        <v>fev</v>
      </c>
      <c r="E260" t="s">
        <v>59</v>
      </c>
      <c r="F260">
        <v>8577</v>
      </c>
      <c r="G260" t="s">
        <v>120</v>
      </c>
      <c r="H260" t="s">
        <v>266</v>
      </c>
      <c r="I260" t="s">
        <v>50</v>
      </c>
      <c r="J260" s="4">
        <v>7</v>
      </c>
      <c r="K260" s="3">
        <v>192.8</v>
      </c>
      <c r="L260" s="3">
        <v>361.66</v>
      </c>
      <c r="M260" s="2">
        <v>2531.62</v>
      </c>
      <c r="N260" s="3">
        <v>1182.02</v>
      </c>
      <c r="O260">
        <v>263.51</v>
      </c>
      <c r="P260" t="s">
        <v>51</v>
      </c>
      <c r="Q260" t="s">
        <v>22</v>
      </c>
      <c r="R260" t="s">
        <v>82</v>
      </c>
      <c r="S260" t="s">
        <v>464</v>
      </c>
    </row>
    <row r="261" spans="1:19" x14ac:dyDescent="0.25">
      <c r="A261">
        <v>260</v>
      </c>
      <c r="B261" s="1">
        <v>45392</v>
      </c>
      <c r="C261" s="4">
        <f>YEAR(Table1[[#This Row],[sale_date]])</f>
        <v>2024</v>
      </c>
      <c r="D261" t="str">
        <f t="shared" si="4"/>
        <v>apr</v>
      </c>
      <c r="E261" t="s">
        <v>122</v>
      </c>
      <c r="F261">
        <v>8206</v>
      </c>
      <c r="G261" t="s">
        <v>229</v>
      </c>
      <c r="H261" t="s">
        <v>331</v>
      </c>
      <c r="I261" t="s">
        <v>56</v>
      </c>
      <c r="J261" s="4">
        <v>14</v>
      </c>
      <c r="K261" s="3">
        <v>43.84</v>
      </c>
      <c r="L261" s="3">
        <v>54.13</v>
      </c>
      <c r="M261" s="2">
        <v>757.82</v>
      </c>
      <c r="N261" s="3">
        <v>144.06</v>
      </c>
      <c r="O261">
        <v>206.43</v>
      </c>
      <c r="P261" t="s">
        <v>57</v>
      </c>
      <c r="Q261" t="s">
        <v>46</v>
      </c>
      <c r="R261" t="s">
        <v>176</v>
      </c>
      <c r="S261" t="s">
        <v>464</v>
      </c>
    </row>
    <row r="262" spans="1:19" x14ac:dyDescent="0.25">
      <c r="A262">
        <v>261</v>
      </c>
      <c r="B262" s="1">
        <v>44960</v>
      </c>
      <c r="C262" s="4">
        <f>YEAR(Table1[[#This Row],[sale_date]])</f>
        <v>2023</v>
      </c>
      <c r="D262" t="str">
        <f t="shared" si="4"/>
        <v>fev</v>
      </c>
      <c r="E262" t="s">
        <v>203</v>
      </c>
      <c r="F262">
        <v>1764</v>
      </c>
      <c r="G262" t="s">
        <v>304</v>
      </c>
      <c r="H262" t="s">
        <v>396</v>
      </c>
      <c r="I262" t="s">
        <v>62</v>
      </c>
      <c r="J262" s="4">
        <v>3</v>
      </c>
      <c r="K262" s="3">
        <v>258.47000000000003</v>
      </c>
      <c r="L262" s="3">
        <v>368.75</v>
      </c>
      <c r="M262" s="2">
        <v>1106.25</v>
      </c>
      <c r="N262" s="3">
        <v>330.84</v>
      </c>
      <c r="O262">
        <v>168.61</v>
      </c>
      <c r="P262" t="s">
        <v>21</v>
      </c>
      <c r="Q262" t="s">
        <v>46</v>
      </c>
      <c r="R262" t="s">
        <v>189</v>
      </c>
      <c r="S262" t="s">
        <v>29</v>
      </c>
    </row>
    <row r="263" spans="1:19" x14ac:dyDescent="0.25">
      <c r="A263">
        <v>262</v>
      </c>
      <c r="B263" s="1">
        <v>45643</v>
      </c>
      <c r="C263" s="4">
        <f>YEAR(Table1[[#This Row],[sale_date]])</f>
        <v>2024</v>
      </c>
      <c r="D263" t="str">
        <f t="shared" si="4"/>
        <v>dek</v>
      </c>
      <c r="E263" t="s">
        <v>167</v>
      </c>
      <c r="F263">
        <v>7751</v>
      </c>
      <c r="G263" t="s">
        <v>424</v>
      </c>
      <c r="H263" t="s">
        <v>199</v>
      </c>
      <c r="I263" t="s">
        <v>143</v>
      </c>
      <c r="J263" s="4">
        <v>5</v>
      </c>
      <c r="K263" s="3">
        <v>108.88</v>
      </c>
      <c r="L263" s="3">
        <v>166.66</v>
      </c>
      <c r="M263" s="2">
        <v>833.3</v>
      </c>
      <c r="N263" s="3">
        <v>288.89999999999998</v>
      </c>
      <c r="O263">
        <v>13.98</v>
      </c>
      <c r="P263" t="s">
        <v>57</v>
      </c>
      <c r="Q263" t="s">
        <v>46</v>
      </c>
      <c r="R263" t="s">
        <v>247</v>
      </c>
      <c r="S263" t="s">
        <v>29</v>
      </c>
    </row>
    <row r="264" spans="1:19" x14ac:dyDescent="0.25">
      <c r="A264">
        <v>263</v>
      </c>
      <c r="B264" s="1">
        <v>44877</v>
      </c>
      <c r="C264" s="4">
        <f>YEAR(Table1[[#This Row],[sale_date]])</f>
        <v>2022</v>
      </c>
      <c r="D264" t="str">
        <f t="shared" si="4"/>
        <v>noy</v>
      </c>
      <c r="E264" t="s">
        <v>53</v>
      </c>
      <c r="F264">
        <v>9899</v>
      </c>
      <c r="G264" t="s">
        <v>129</v>
      </c>
      <c r="H264" t="s">
        <v>310</v>
      </c>
      <c r="I264" t="s">
        <v>131</v>
      </c>
      <c r="J264" s="4">
        <v>2</v>
      </c>
      <c r="K264" s="3">
        <v>16.079999999999998</v>
      </c>
      <c r="L264" s="3">
        <v>29.79</v>
      </c>
      <c r="M264" s="2">
        <v>59.58</v>
      </c>
      <c r="N264" s="3">
        <v>27.42</v>
      </c>
      <c r="O264">
        <v>9.2899999999999991</v>
      </c>
      <c r="P264" t="s">
        <v>57</v>
      </c>
      <c r="Q264" t="s">
        <v>46</v>
      </c>
      <c r="R264" t="s">
        <v>67</v>
      </c>
      <c r="S264" t="s">
        <v>29</v>
      </c>
    </row>
    <row r="265" spans="1:19" x14ac:dyDescent="0.25">
      <c r="A265">
        <v>264</v>
      </c>
      <c r="B265" s="1">
        <v>44748</v>
      </c>
      <c r="C265" s="4">
        <f>YEAR(Table1[[#This Row],[sale_date]])</f>
        <v>2022</v>
      </c>
      <c r="D265" t="str">
        <f t="shared" si="4"/>
        <v>iyl</v>
      </c>
      <c r="E265" t="s">
        <v>73</v>
      </c>
      <c r="F265">
        <v>8757</v>
      </c>
      <c r="G265" t="s">
        <v>103</v>
      </c>
      <c r="H265" t="s">
        <v>392</v>
      </c>
      <c r="I265" t="s">
        <v>105</v>
      </c>
      <c r="J265" s="4">
        <v>14</v>
      </c>
      <c r="K265" s="3">
        <v>195.04</v>
      </c>
      <c r="L265" s="3">
        <v>238.53</v>
      </c>
      <c r="M265" s="2">
        <v>3339.42</v>
      </c>
      <c r="N265" s="3">
        <v>608.86</v>
      </c>
      <c r="O265">
        <v>179.41</v>
      </c>
      <c r="P265" t="s">
        <v>51</v>
      </c>
      <c r="Q265" t="s">
        <v>22</v>
      </c>
      <c r="R265" t="s">
        <v>39</v>
      </c>
      <c r="S265" t="s">
        <v>464</v>
      </c>
    </row>
    <row r="266" spans="1:19" x14ac:dyDescent="0.25">
      <c r="A266">
        <v>265</v>
      </c>
      <c r="B266" s="1">
        <v>44877</v>
      </c>
      <c r="C266" s="4">
        <f>YEAR(Table1[[#This Row],[sale_date]])</f>
        <v>2022</v>
      </c>
      <c r="D266" t="str">
        <f t="shared" si="4"/>
        <v>noy</v>
      </c>
      <c r="E266" t="s">
        <v>53</v>
      </c>
      <c r="F266">
        <v>9899</v>
      </c>
      <c r="G266" t="s">
        <v>298</v>
      </c>
      <c r="H266" t="s">
        <v>310</v>
      </c>
      <c r="I266" t="s">
        <v>62</v>
      </c>
      <c r="J266" s="4">
        <v>2</v>
      </c>
      <c r="K266" s="3">
        <v>16.079999999999998</v>
      </c>
      <c r="L266" s="3">
        <v>29.79</v>
      </c>
      <c r="M266" s="2">
        <v>59.58</v>
      </c>
      <c r="N266" s="3">
        <v>27.42</v>
      </c>
      <c r="O266">
        <v>9.2899999999999991</v>
      </c>
      <c r="P266" t="s">
        <v>57</v>
      </c>
      <c r="Q266" t="s">
        <v>46</v>
      </c>
      <c r="R266" t="s">
        <v>28</v>
      </c>
      <c r="S266" t="s">
        <v>29</v>
      </c>
    </row>
    <row r="267" spans="1:19" x14ac:dyDescent="0.25">
      <c r="A267">
        <v>266</v>
      </c>
      <c r="B267" s="1">
        <v>44206</v>
      </c>
      <c r="C267" s="4">
        <f>YEAR(Table1[[#This Row],[sale_date]])</f>
        <v>2021</v>
      </c>
      <c r="D267" t="str">
        <f t="shared" si="4"/>
        <v>yan</v>
      </c>
      <c r="E267" t="s">
        <v>94</v>
      </c>
      <c r="F267">
        <v>4869</v>
      </c>
      <c r="G267" t="s">
        <v>144</v>
      </c>
      <c r="H267" t="s">
        <v>302</v>
      </c>
      <c r="I267" t="s">
        <v>146</v>
      </c>
      <c r="J267" s="4">
        <v>6</v>
      </c>
      <c r="K267" s="3">
        <v>469.82</v>
      </c>
      <c r="L267" s="3">
        <v>577.80999999999995</v>
      </c>
      <c r="M267" s="2">
        <v>3466.86</v>
      </c>
      <c r="N267" s="3">
        <v>647.94000000000005</v>
      </c>
      <c r="O267">
        <v>792.49</v>
      </c>
      <c r="P267" t="s">
        <v>63</v>
      </c>
      <c r="Q267" t="s">
        <v>22</v>
      </c>
      <c r="R267" t="s">
        <v>28</v>
      </c>
      <c r="S267" t="s">
        <v>29</v>
      </c>
    </row>
    <row r="268" spans="1:19" x14ac:dyDescent="0.25">
      <c r="A268">
        <v>267</v>
      </c>
      <c r="B268" s="1">
        <v>44960</v>
      </c>
      <c r="C268" s="4">
        <f>YEAR(Table1[[#This Row],[sale_date]])</f>
        <v>2023</v>
      </c>
      <c r="D268" t="str">
        <f t="shared" si="4"/>
        <v>fev</v>
      </c>
      <c r="E268" t="s">
        <v>203</v>
      </c>
      <c r="F268">
        <v>1764</v>
      </c>
      <c r="G268" t="s">
        <v>348</v>
      </c>
      <c r="H268" t="s">
        <v>396</v>
      </c>
      <c r="I268" t="s">
        <v>140</v>
      </c>
      <c r="J268" s="4">
        <v>3</v>
      </c>
      <c r="K268" s="3">
        <v>258.47000000000003</v>
      </c>
      <c r="L268" s="3">
        <v>368.75</v>
      </c>
      <c r="M268" s="2">
        <v>1106.25</v>
      </c>
      <c r="N268" s="3">
        <v>330.84</v>
      </c>
      <c r="O268">
        <v>168.61</v>
      </c>
      <c r="P268" t="s">
        <v>21</v>
      </c>
      <c r="Q268" t="s">
        <v>46</v>
      </c>
      <c r="R268" t="s">
        <v>43</v>
      </c>
      <c r="S268" t="s">
        <v>29</v>
      </c>
    </row>
    <row r="269" spans="1:19" x14ac:dyDescent="0.25">
      <c r="A269">
        <v>268</v>
      </c>
      <c r="B269" s="1">
        <v>45349</v>
      </c>
      <c r="C269" s="4">
        <f>YEAR(Table1[[#This Row],[sale_date]])</f>
        <v>2024</v>
      </c>
      <c r="D269" t="str">
        <f t="shared" si="4"/>
        <v>fev</v>
      </c>
      <c r="E269" t="s">
        <v>47</v>
      </c>
      <c r="F269">
        <v>8026</v>
      </c>
      <c r="G269" t="s">
        <v>219</v>
      </c>
      <c r="H269" t="s">
        <v>317</v>
      </c>
      <c r="I269" t="s">
        <v>105</v>
      </c>
      <c r="J269" s="4">
        <v>10</v>
      </c>
      <c r="K269" s="3">
        <v>51.26</v>
      </c>
      <c r="L269" s="3">
        <v>100.12</v>
      </c>
      <c r="M269" s="2">
        <v>1001.2</v>
      </c>
      <c r="N269" s="3">
        <v>488.6</v>
      </c>
      <c r="O269">
        <v>203.2</v>
      </c>
      <c r="P269" t="s">
        <v>34</v>
      </c>
      <c r="Q269" t="s">
        <v>46</v>
      </c>
      <c r="R269" t="s">
        <v>23</v>
      </c>
      <c r="S269" t="s">
        <v>464</v>
      </c>
    </row>
    <row r="270" spans="1:19" x14ac:dyDescent="0.25">
      <c r="A270">
        <v>269</v>
      </c>
      <c r="B270" s="1">
        <v>44726</v>
      </c>
      <c r="C270" s="4">
        <f>YEAR(Table1[[#This Row],[sale_date]])</f>
        <v>2022</v>
      </c>
      <c r="D270" t="str">
        <f t="shared" si="4"/>
        <v>iyn</v>
      </c>
      <c r="E270" t="s">
        <v>91</v>
      </c>
      <c r="F270">
        <v>2954</v>
      </c>
      <c r="G270" t="s">
        <v>132</v>
      </c>
      <c r="H270" t="s">
        <v>308</v>
      </c>
      <c r="I270" t="s">
        <v>111</v>
      </c>
      <c r="J270" s="4">
        <v>7</v>
      </c>
      <c r="K270" s="3">
        <v>225.41</v>
      </c>
      <c r="L270" s="3">
        <v>339.22</v>
      </c>
      <c r="M270" s="2">
        <v>2374.54</v>
      </c>
      <c r="N270" s="3">
        <v>796.67</v>
      </c>
      <c r="O270">
        <v>87.22</v>
      </c>
      <c r="P270" t="s">
        <v>63</v>
      </c>
      <c r="Q270" t="s">
        <v>22</v>
      </c>
      <c r="R270" t="s">
        <v>39</v>
      </c>
      <c r="S270" t="s">
        <v>464</v>
      </c>
    </row>
    <row r="271" spans="1:19" x14ac:dyDescent="0.25">
      <c r="A271">
        <v>270</v>
      </c>
      <c r="B271" s="1">
        <v>45144</v>
      </c>
      <c r="C271" s="4">
        <f>YEAR(Table1[[#This Row],[sale_date]])</f>
        <v>2023</v>
      </c>
      <c r="D271" t="str">
        <f t="shared" si="4"/>
        <v>avq</v>
      </c>
      <c r="E271" t="s">
        <v>59</v>
      </c>
      <c r="F271">
        <v>7018</v>
      </c>
      <c r="G271" t="s">
        <v>147</v>
      </c>
      <c r="H271" t="s">
        <v>61</v>
      </c>
      <c r="I271" t="s">
        <v>38</v>
      </c>
      <c r="J271" s="4">
        <v>16</v>
      </c>
      <c r="K271" s="3">
        <v>270.06</v>
      </c>
      <c r="L271" s="3">
        <v>482.08</v>
      </c>
      <c r="M271" s="2">
        <v>7713.28</v>
      </c>
      <c r="N271" s="3">
        <v>3392.32</v>
      </c>
      <c r="O271">
        <v>1787.09</v>
      </c>
      <c r="P271" t="s">
        <v>63</v>
      </c>
      <c r="Q271" t="s">
        <v>22</v>
      </c>
      <c r="R271" t="s">
        <v>106</v>
      </c>
      <c r="S271" t="s">
        <v>29</v>
      </c>
    </row>
    <row r="272" spans="1:19" x14ac:dyDescent="0.25">
      <c r="A272">
        <v>271</v>
      </c>
      <c r="B272" s="1">
        <v>44410</v>
      </c>
      <c r="C272" s="4">
        <f>YEAR(Table1[[#This Row],[sale_date]])</f>
        <v>2021</v>
      </c>
      <c r="D272" t="str">
        <f t="shared" si="4"/>
        <v>avq</v>
      </c>
      <c r="E272" t="s">
        <v>112</v>
      </c>
      <c r="F272">
        <v>4677</v>
      </c>
      <c r="G272" t="s">
        <v>397</v>
      </c>
      <c r="H272" t="s">
        <v>374</v>
      </c>
      <c r="I272" t="s">
        <v>42</v>
      </c>
      <c r="J272" s="4">
        <v>10</v>
      </c>
      <c r="K272" s="3">
        <v>277.31</v>
      </c>
      <c r="L272" s="3">
        <v>374.06</v>
      </c>
      <c r="M272" s="2">
        <v>3740.6</v>
      </c>
      <c r="N272" s="3">
        <v>967.5</v>
      </c>
      <c r="O272">
        <v>427.55</v>
      </c>
      <c r="P272" t="s">
        <v>34</v>
      </c>
      <c r="Q272" t="s">
        <v>22</v>
      </c>
      <c r="R272" t="s">
        <v>97</v>
      </c>
      <c r="S272" t="s">
        <v>29</v>
      </c>
    </row>
    <row r="273" spans="1:19" x14ac:dyDescent="0.25">
      <c r="A273">
        <v>272</v>
      </c>
      <c r="B273" s="1">
        <v>44114</v>
      </c>
      <c r="C273" s="4">
        <f>YEAR(Table1[[#This Row],[sale_date]])</f>
        <v>2020</v>
      </c>
      <c r="D273" t="str">
        <f t="shared" si="4"/>
        <v>okt</v>
      </c>
      <c r="E273" t="s">
        <v>30</v>
      </c>
      <c r="F273">
        <v>1860</v>
      </c>
      <c r="G273" t="s">
        <v>425</v>
      </c>
      <c r="H273" t="s">
        <v>110</v>
      </c>
      <c r="I273" t="s">
        <v>66</v>
      </c>
      <c r="J273" s="4">
        <v>6</v>
      </c>
      <c r="K273" s="3">
        <v>64.760000000000005</v>
      </c>
      <c r="L273" s="3">
        <v>99.39</v>
      </c>
      <c r="M273" s="2">
        <v>596.34</v>
      </c>
      <c r="N273" s="3">
        <v>207.78</v>
      </c>
      <c r="O273">
        <v>144.91</v>
      </c>
      <c r="P273" t="s">
        <v>51</v>
      </c>
      <c r="Q273" t="s">
        <v>46</v>
      </c>
      <c r="R273" t="s">
        <v>43</v>
      </c>
      <c r="S273" t="s">
        <v>29</v>
      </c>
    </row>
    <row r="274" spans="1:19" x14ac:dyDescent="0.25">
      <c r="A274">
        <v>273</v>
      </c>
      <c r="B274" s="1">
        <v>44246</v>
      </c>
      <c r="C274" s="4">
        <f>YEAR(Table1[[#This Row],[sale_date]])</f>
        <v>2021</v>
      </c>
      <c r="D274" t="str">
        <f t="shared" si="4"/>
        <v>fev</v>
      </c>
      <c r="E274" t="s">
        <v>137</v>
      </c>
      <c r="F274">
        <v>3982</v>
      </c>
      <c r="G274" t="s">
        <v>155</v>
      </c>
      <c r="H274" t="s">
        <v>352</v>
      </c>
      <c r="I274" t="s">
        <v>42</v>
      </c>
      <c r="J274" s="4">
        <v>3</v>
      </c>
      <c r="K274" s="3">
        <v>342.19</v>
      </c>
      <c r="L274" s="3">
        <v>489.74</v>
      </c>
      <c r="M274" s="2">
        <v>1469.22</v>
      </c>
      <c r="N274" s="3">
        <v>442.65</v>
      </c>
      <c r="O274">
        <v>81.709999999999994</v>
      </c>
      <c r="P274" t="s">
        <v>57</v>
      </c>
      <c r="Q274" t="s">
        <v>22</v>
      </c>
      <c r="R274" t="s">
        <v>28</v>
      </c>
      <c r="S274" t="s">
        <v>29</v>
      </c>
    </row>
    <row r="275" spans="1:19" x14ac:dyDescent="0.25">
      <c r="A275">
        <v>274</v>
      </c>
      <c r="B275" s="1">
        <v>45537</v>
      </c>
      <c r="C275" s="4">
        <f>YEAR(Table1[[#This Row],[sale_date]])</f>
        <v>2024</v>
      </c>
      <c r="D275" t="str">
        <f t="shared" si="4"/>
        <v>sen</v>
      </c>
      <c r="E275" t="s">
        <v>102</v>
      </c>
      <c r="F275">
        <v>7955</v>
      </c>
      <c r="G275" t="s">
        <v>348</v>
      </c>
      <c r="H275" t="s">
        <v>401</v>
      </c>
      <c r="I275" t="s">
        <v>140</v>
      </c>
      <c r="J275" s="4">
        <v>14</v>
      </c>
      <c r="K275" s="3">
        <v>259.73</v>
      </c>
      <c r="L275" s="3">
        <v>387.15</v>
      </c>
      <c r="M275" s="2">
        <v>5420.1</v>
      </c>
      <c r="N275" s="3">
        <v>1783.88</v>
      </c>
      <c r="O275">
        <v>413.81</v>
      </c>
      <c r="P275" t="s">
        <v>21</v>
      </c>
      <c r="Q275" t="s">
        <v>22</v>
      </c>
      <c r="R275" t="s">
        <v>67</v>
      </c>
      <c r="S275" t="s">
        <v>29</v>
      </c>
    </row>
    <row r="276" spans="1:19" x14ac:dyDescent="0.25">
      <c r="A276">
        <v>275</v>
      </c>
      <c r="B276" s="1">
        <v>44543</v>
      </c>
      <c r="C276" s="4">
        <f>YEAR(Table1[[#This Row],[sale_date]])</f>
        <v>2021</v>
      </c>
      <c r="D276" t="str">
        <f t="shared" si="4"/>
        <v>dek</v>
      </c>
      <c r="E276" t="s">
        <v>116</v>
      </c>
      <c r="F276">
        <v>9531</v>
      </c>
      <c r="G276" t="s">
        <v>74</v>
      </c>
      <c r="H276" t="s">
        <v>153</v>
      </c>
      <c r="I276" t="s">
        <v>20</v>
      </c>
      <c r="J276" s="4">
        <v>9</v>
      </c>
      <c r="K276" s="3">
        <v>221.71</v>
      </c>
      <c r="L276" s="3">
        <v>273.70999999999998</v>
      </c>
      <c r="M276" s="2">
        <v>2463.39</v>
      </c>
      <c r="N276" s="3">
        <v>468</v>
      </c>
      <c r="O276">
        <v>520.36</v>
      </c>
      <c r="P276" t="s">
        <v>21</v>
      </c>
      <c r="Q276" t="s">
        <v>22</v>
      </c>
      <c r="R276" t="s">
        <v>82</v>
      </c>
      <c r="S276" t="s">
        <v>29</v>
      </c>
    </row>
    <row r="277" spans="1:19" x14ac:dyDescent="0.25">
      <c r="A277">
        <v>276</v>
      </c>
      <c r="B277" s="1">
        <v>44246</v>
      </c>
      <c r="C277" s="4">
        <f>YEAR(Table1[[#This Row],[sale_date]])</f>
        <v>2021</v>
      </c>
      <c r="D277" t="str">
        <f t="shared" si="4"/>
        <v>fev</v>
      </c>
      <c r="E277" t="s">
        <v>137</v>
      </c>
      <c r="F277">
        <v>3982</v>
      </c>
      <c r="G277" t="s">
        <v>426</v>
      </c>
      <c r="H277" t="s">
        <v>352</v>
      </c>
      <c r="I277" t="s">
        <v>131</v>
      </c>
      <c r="J277" s="4">
        <v>3</v>
      </c>
      <c r="K277" s="3">
        <v>342.19</v>
      </c>
      <c r="L277" s="3">
        <v>489.74</v>
      </c>
      <c r="M277" s="2">
        <v>1469.22</v>
      </c>
      <c r="N277" s="3">
        <v>442.65</v>
      </c>
      <c r="O277">
        <v>81.709999999999994</v>
      </c>
      <c r="P277" t="s">
        <v>57</v>
      </c>
      <c r="Q277" t="s">
        <v>22</v>
      </c>
      <c r="R277" t="s">
        <v>67</v>
      </c>
      <c r="S277" t="s">
        <v>29</v>
      </c>
    </row>
    <row r="278" spans="1:19" x14ac:dyDescent="0.25">
      <c r="A278">
        <v>277</v>
      </c>
      <c r="B278" s="1">
        <v>44414</v>
      </c>
      <c r="C278" s="4">
        <f>YEAR(Table1[[#This Row],[sale_date]])</f>
        <v>2021</v>
      </c>
      <c r="D278" t="str">
        <f t="shared" si="4"/>
        <v>avq</v>
      </c>
      <c r="E278" t="s">
        <v>94</v>
      </c>
      <c r="F278">
        <v>7133</v>
      </c>
      <c r="G278" t="s">
        <v>348</v>
      </c>
      <c r="H278" t="s">
        <v>373</v>
      </c>
      <c r="I278" t="s">
        <v>140</v>
      </c>
      <c r="J278" s="4">
        <v>8</v>
      </c>
      <c r="K278" s="3">
        <v>192.07</v>
      </c>
      <c r="L278" s="3">
        <v>304.02</v>
      </c>
      <c r="M278" s="2">
        <v>2432.16</v>
      </c>
      <c r="N278" s="3">
        <v>895.6</v>
      </c>
      <c r="O278">
        <v>371.76</v>
      </c>
      <c r="P278" t="s">
        <v>57</v>
      </c>
      <c r="Q278" t="s">
        <v>22</v>
      </c>
      <c r="R278" t="s">
        <v>82</v>
      </c>
      <c r="S278" t="s">
        <v>464</v>
      </c>
    </row>
    <row r="279" spans="1:19" x14ac:dyDescent="0.25">
      <c r="A279">
        <v>278</v>
      </c>
      <c r="B279" s="1">
        <v>45580</v>
      </c>
      <c r="C279" s="4">
        <f>YEAR(Table1[[#This Row],[sale_date]])</f>
        <v>2024</v>
      </c>
      <c r="D279" t="str">
        <f t="shared" si="4"/>
        <v>okt</v>
      </c>
      <c r="E279" t="s">
        <v>83</v>
      </c>
      <c r="F279">
        <v>2287</v>
      </c>
      <c r="G279" t="s">
        <v>36</v>
      </c>
      <c r="H279" t="s">
        <v>220</v>
      </c>
      <c r="I279" t="s">
        <v>38</v>
      </c>
      <c r="J279" s="4">
        <v>9</v>
      </c>
      <c r="K279" s="3">
        <v>485.73</v>
      </c>
      <c r="L279" s="3">
        <v>891.17</v>
      </c>
      <c r="M279" s="2">
        <v>8020.53</v>
      </c>
      <c r="N279" s="3">
        <v>3648.96</v>
      </c>
      <c r="O279">
        <v>1927.91</v>
      </c>
      <c r="P279" t="s">
        <v>57</v>
      </c>
      <c r="Q279" t="s">
        <v>22</v>
      </c>
      <c r="R279" t="s">
        <v>28</v>
      </c>
      <c r="S279" t="s">
        <v>464</v>
      </c>
    </row>
    <row r="280" spans="1:19" x14ac:dyDescent="0.25">
      <c r="A280">
        <v>279</v>
      </c>
      <c r="B280" s="1">
        <v>45326</v>
      </c>
      <c r="C280" s="4">
        <f>YEAR(Table1[[#This Row],[sale_date]])</f>
        <v>2024</v>
      </c>
      <c r="D280" t="str">
        <f t="shared" si="4"/>
        <v>fev</v>
      </c>
      <c r="E280" t="s">
        <v>47</v>
      </c>
      <c r="F280">
        <v>2553</v>
      </c>
      <c r="G280" t="s">
        <v>390</v>
      </c>
      <c r="H280" t="s">
        <v>327</v>
      </c>
      <c r="I280" t="s">
        <v>131</v>
      </c>
      <c r="J280" s="4">
        <v>18</v>
      </c>
      <c r="K280" s="3">
        <v>126.19</v>
      </c>
      <c r="L280" s="3">
        <v>184.95</v>
      </c>
      <c r="M280" s="2">
        <v>3329.1</v>
      </c>
      <c r="N280" s="3">
        <v>1057.68</v>
      </c>
      <c r="O280">
        <v>796.57</v>
      </c>
      <c r="P280" t="s">
        <v>51</v>
      </c>
      <c r="Q280" t="s">
        <v>22</v>
      </c>
      <c r="R280" t="s">
        <v>39</v>
      </c>
      <c r="S280" t="s">
        <v>29</v>
      </c>
    </row>
    <row r="281" spans="1:19" x14ac:dyDescent="0.25">
      <c r="A281">
        <v>280</v>
      </c>
      <c r="B281" s="1">
        <v>44696</v>
      </c>
      <c r="C281" s="4">
        <f>YEAR(Table1[[#This Row],[sale_date]])</f>
        <v>2022</v>
      </c>
      <c r="D281" t="str">
        <f t="shared" si="4"/>
        <v>may</v>
      </c>
      <c r="E281" t="s">
        <v>171</v>
      </c>
      <c r="F281">
        <v>2733</v>
      </c>
      <c r="G281" t="s">
        <v>134</v>
      </c>
      <c r="H281" t="s">
        <v>254</v>
      </c>
      <c r="I281" t="s">
        <v>136</v>
      </c>
      <c r="J281" s="4">
        <v>3</v>
      </c>
      <c r="K281" s="3">
        <v>394.66</v>
      </c>
      <c r="L281" s="3">
        <v>517.16</v>
      </c>
      <c r="M281" s="2">
        <v>1551.48</v>
      </c>
      <c r="N281" s="3">
        <v>367.5</v>
      </c>
      <c r="O281">
        <v>449.22</v>
      </c>
      <c r="P281" t="s">
        <v>63</v>
      </c>
      <c r="Q281" t="s">
        <v>46</v>
      </c>
      <c r="R281" t="s">
        <v>52</v>
      </c>
      <c r="S281" t="s">
        <v>464</v>
      </c>
    </row>
    <row r="282" spans="1:19" x14ac:dyDescent="0.25">
      <c r="A282">
        <v>281</v>
      </c>
      <c r="B282" s="1">
        <v>45236</v>
      </c>
      <c r="C282" s="4">
        <f>YEAR(Table1[[#This Row],[sale_date]])</f>
        <v>2023</v>
      </c>
      <c r="D282" t="str">
        <f t="shared" si="4"/>
        <v>noy</v>
      </c>
      <c r="E282" t="s">
        <v>116</v>
      </c>
      <c r="F282">
        <v>9120</v>
      </c>
      <c r="G282" t="s">
        <v>338</v>
      </c>
      <c r="H282" t="s">
        <v>128</v>
      </c>
      <c r="I282" t="s">
        <v>242</v>
      </c>
      <c r="J282" s="4">
        <v>2</v>
      </c>
      <c r="K282" s="3">
        <v>167.03</v>
      </c>
      <c r="L282" s="3">
        <v>261.08</v>
      </c>
      <c r="M282" s="2">
        <v>522.16</v>
      </c>
      <c r="N282" s="3">
        <v>188.1</v>
      </c>
      <c r="O282">
        <v>4.29</v>
      </c>
      <c r="P282" t="s">
        <v>51</v>
      </c>
      <c r="Q282" t="s">
        <v>22</v>
      </c>
      <c r="R282" t="s">
        <v>82</v>
      </c>
      <c r="S282" t="s">
        <v>464</v>
      </c>
    </row>
    <row r="283" spans="1:19" x14ac:dyDescent="0.25">
      <c r="A283">
        <v>282</v>
      </c>
      <c r="B283" s="1">
        <v>44624</v>
      </c>
      <c r="C283" s="4">
        <f>YEAR(Table1[[#This Row],[sale_date]])</f>
        <v>2022</v>
      </c>
      <c r="D283" t="str">
        <f t="shared" si="4"/>
        <v>mar</v>
      </c>
      <c r="E283" t="s">
        <v>68</v>
      </c>
      <c r="F283">
        <v>8193</v>
      </c>
      <c r="G283" t="s">
        <v>103</v>
      </c>
      <c r="H283" t="s">
        <v>148</v>
      </c>
      <c r="I283" t="s">
        <v>105</v>
      </c>
      <c r="J283" s="4">
        <v>11</v>
      </c>
      <c r="K283" s="3">
        <v>220.11</v>
      </c>
      <c r="L283" s="3">
        <v>367.52</v>
      </c>
      <c r="M283" s="2">
        <v>4042.72</v>
      </c>
      <c r="N283" s="3">
        <v>1621.51</v>
      </c>
      <c r="O283">
        <v>1086.31</v>
      </c>
      <c r="P283" t="s">
        <v>57</v>
      </c>
      <c r="Q283" t="s">
        <v>46</v>
      </c>
      <c r="R283" t="s">
        <v>23</v>
      </c>
      <c r="S283" t="s">
        <v>29</v>
      </c>
    </row>
    <row r="284" spans="1:19" x14ac:dyDescent="0.25">
      <c r="A284">
        <v>283</v>
      </c>
      <c r="B284" s="1">
        <v>45115</v>
      </c>
      <c r="C284" s="4">
        <f>YEAR(Table1[[#This Row],[sale_date]])</f>
        <v>2023</v>
      </c>
      <c r="D284" t="str">
        <f t="shared" si="4"/>
        <v>iyl</v>
      </c>
      <c r="E284" t="s">
        <v>259</v>
      </c>
      <c r="F284">
        <v>4220</v>
      </c>
      <c r="G284" t="s">
        <v>187</v>
      </c>
      <c r="H284" t="s">
        <v>261</v>
      </c>
      <c r="I284" t="s">
        <v>62</v>
      </c>
      <c r="J284" s="4">
        <v>20</v>
      </c>
      <c r="K284" s="3">
        <v>206.17</v>
      </c>
      <c r="L284" s="3">
        <v>361.27</v>
      </c>
      <c r="M284" s="2">
        <v>7225.4</v>
      </c>
      <c r="N284" s="3">
        <v>3102</v>
      </c>
      <c r="O284">
        <v>2018.65</v>
      </c>
      <c r="P284" t="s">
        <v>57</v>
      </c>
      <c r="Q284" t="s">
        <v>22</v>
      </c>
      <c r="R284" t="s">
        <v>189</v>
      </c>
      <c r="S284" t="s">
        <v>464</v>
      </c>
    </row>
    <row r="285" spans="1:19" x14ac:dyDescent="0.25">
      <c r="A285">
        <v>284</v>
      </c>
      <c r="B285" s="1">
        <v>44543</v>
      </c>
      <c r="C285" s="4">
        <f>YEAR(Table1[[#This Row],[sale_date]])</f>
        <v>2021</v>
      </c>
      <c r="D285" t="str">
        <f t="shared" si="4"/>
        <v>dek</v>
      </c>
      <c r="E285" t="s">
        <v>116</v>
      </c>
      <c r="F285">
        <v>9531</v>
      </c>
      <c r="G285" t="s">
        <v>60</v>
      </c>
      <c r="H285" t="s">
        <v>153</v>
      </c>
      <c r="I285" t="s">
        <v>62</v>
      </c>
      <c r="J285" s="4">
        <v>9</v>
      </c>
      <c r="K285" s="3">
        <v>221.71</v>
      </c>
      <c r="L285" s="3">
        <v>273.70999999999998</v>
      </c>
      <c r="M285" s="2">
        <v>2463.39</v>
      </c>
      <c r="N285" s="3">
        <v>468</v>
      </c>
      <c r="O285">
        <v>520.36</v>
      </c>
      <c r="P285" t="s">
        <v>21</v>
      </c>
      <c r="Q285" t="s">
        <v>22</v>
      </c>
      <c r="R285" t="s">
        <v>90</v>
      </c>
      <c r="S285" t="s">
        <v>29</v>
      </c>
    </row>
    <row r="286" spans="1:19" x14ac:dyDescent="0.25">
      <c r="A286">
        <v>285</v>
      </c>
      <c r="B286" s="1">
        <v>44696</v>
      </c>
      <c r="C286" s="4">
        <f>YEAR(Table1[[#This Row],[sale_date]])</f>
        <v>2022</v>
      </c>
      <c r="D286" t="str">
        <f t="shared" si="4"/>
        <v>may</v>
      </c>
      <c r="E286" t="s">
        <v>171</v>
      </c>
      <c r="F286">
        <v>2733</v>
      </c>
      <c r="G286" t="s">
        <v>418</v>
      </c>
      <c r="H286" t="s">
        <v>254</v>
      </c>
      <c r="I286" t="s">
        <v>42</v>
      </c>
      <c r="J286" s="4">
        <v>3</v>
      </c>
      <c r="K286" s="3">
        <v>394.66</v>
      </c>
      <c r="L286" s="3">
        <v>517.16</v>
      </c>
      <c r="M286" s="2">
        <v>1551.48</v>
      </c>
      <c r="N286" s="3">
        <v>367.5</v>
      </c>
      <c r="O286">
        <v>449.22</v>
      </c>
      <c r="P286" t="s">
        <v>63</v>
      </c>
      <c r="Q286" t="s">
        <v>46</v>
      </c>
      <c r="R286" t="s">
        <v>176</v>
      </c>
      <c r="S286" t="s">
        <v>464</v>
      </c>
    </row>
    <row r="287" spans="1:19" x14ac:dyDescent="0.25">
      <c r="A287">
        <v>286</v>
      </c>
      <c r="B287" s="1">
        <v>43864</v>
      </c>
      <c r="C287" s="4">
        <f>YEAR(Table1[[#This Row],[sale_date]])</f>
        <v>2020</v>
      </c>
      <c r="D287" t="str">
        <f t="shared" si="4"/>
        <v>fev</v>
      </c>
      <c r="E287" t="s">
        <v>47</v>
      </c>
      <c r="F287">
        <v>8534</v>
      </c>
      <c r="G287" t="s">
        <v>427</v>
      </c>
      <c r="H287" t="s">
        <v>394</v>
      </c>
      <c r="I287" t="s">
        <v>38</v>
      </c>
      <c r="J287" s="4">
        <v>17</v>
      </c>
      <c r="K287" s="3">
        <v>341.72</v>
      </c>
      <c r="L287" s="3">
        <v>494.28</v>
      </c>
      <c r="M287" s="2">
        <v>8402.76</v>
      </c>
      <c r="N287" s="3">
        <v>2593.52</v>
      </c>
      <c r="O287">
        <v>62.25</v>
      </c>
      <c r="P287" t="s">
        <v>34</v>
      </c>
      <c r="Q287" t="s">
        <v>46</v>
      </c>
      <c r="R287" t="s">
        <v>82</v>
      </c>
      <c r="S287" t="s">
        <v>29</v>
      </c>
    </row>
    <row r="288" spans="1:19" x14ac:dyDescent="0.25">
      <c r="A288">
        <v>287</v>
      </c>
      <c r="B288" s="1">
        <v>45115</v>
      </c>
      <c r="C288" s="4">
        <f>YEAR(Table1[[#This Row],[sale_date]])</f>
        <v>2023</v>
      </c>
      <c r="D288" t="str">
        <f t="shared" si="4"/>
        <v>iyl</v>
      </c>
      <c r="E288" t="s">
        <v>259</v>
      </c>
      <c r="F288">
        <v>4220</v>
      </c>
      <c r="G288" t="s">
        <v>403</v>
      </c>
      <c r="H288" t="s">
        <v>261</v>
      </c>
      <c r="I288" t="s">
        <v>62</v>
      </c>
      <c r="J288" s="4">
        <v>20</v>
      </c>
      <c r="K288" s="3">
        <v>206.17</v>
      </c>
      <c r="L288" s="3">
        <v>361.27</v>
      </c>
      <c r="M288" s="2">
        <v>7225.4</v>
      </c>
      <c r="N288" s="3">
        <v>3102</v>
      </c>
      <c r="O288">
        <v>2018.65</v>
      </c>
      <c r="P288" t="s">
        <v>57</v>
      </c>
      <c r="Q288" t="s">
        <v>22</v>
      </c>
      <c r="R288" t="s">
        <v>76</v>
      </c>
      <c r="S288" t="s">
        <v>464</v>
      </c>
    </row>
    <row r="289" spans="1:19" x14ac:dyDescent="0.25">
      <c r="A289">
        <v>288</v>
      </c>
      <c r="B289" s="1">
        <v>44411</v>
      </c>
      <c r="C289" s="4">
        <f>YEAR(Table1[[#This Row],[sale_date]])</f>
        <v>2021</v>
      </c>
      <c r="D289" t="str">
        <f t="shared" si="4"/>
        <v>avq</v>
      </c>
      <c r="E289" t="s">
        <v>203</v>
      </c>
      <c r="F289">
        <v>5763</v>
      </c>
      <c r="G289" t="s">
        <v>243</v>
      </c>
      <c r="H289" t="s">
        <v>268</v>
      </c>
      <c r="I289" t="s">
        <v>111</v>
      </c>
      <c r="J289" s="4">
        <v>10</v>
      </c>
      <c r="K289" s="3">
        <v>92.07</v>
      </c>
      <c r="L289" s="3">
        <v>183.16</v>
      </c>
      <c r="M289" s="2">
        <v>1831.6</v>
      </c>
      <c r="N289" s="3">
        <v>910.9</v>
      </c>
      <c r="O289">
        <v>165.33</v>
      </c>
      <c r="P289" t="s">
        <v>57</v>
      </c>
      <c r="Q289" t="s">
        <v>22</v>
      </c>
      <c r="R289" t="s">
        <v>52</v>
      </c>
      <c r="S289" t="s">
        <v>464</v>
      </c>
    </row>
    <row r="290" spans="1:19" x14ac:dyDescent="0.25">
      <c r="A290">
        <v>289</v>
      </c>
      <c r="B290" s="1">
        <v>44301</v>
      </c>
      <c r="C290" s="4">
        <f>YEAR(Table1[[#This Row],[sale_date]])</f>
        <v>2021</v>
      </c>
      <c r="D290" t="str">
        <f t="shared" si="4"/>
        <v>apr</v>
      </c>
      <c r="E290" t="s">
        <v>94</v>
      </c>
      <c r="F290">
        <v>4436</v>
      </c>
      <c r="G290" t="s">
        <v>103</v>
      </c>
      <c r="H290" t="s">
        <v>232</v>
      </c>
      <c r="I290" t="s">
        <v>105</v>
      </c>
      <c r="J290" s="4">
        <v>7</v>
      </c>
      <c r="K290" s="3">
        <v>186.68</v>
      </c>
      <c r="L290" s="3">
        <v>265.64</v>
      </c>
      <c r="M290" s="2">
        <v>1859.48</v>
      </c>
      <c r="N290" s="3">
        <v>552.72</v>
      </c>
      <c r="O290">
        <v>500.63</v>
      </c>
      <c r="P290" t="s">
        <v>63</v>
      </c>
      <c r="Q290" t="s">
        <v>46</v>
      </c>
      <c r="R290" t="s">
        <v>28</v>
      </c>
      <c r="S290" t="s">
        <v>29</v>
      </c>
    </row>
    <row r="291" spans="1:19" x14ac:dyDescent="0.25">
      <c r="A291">
        <v>290</v>
      </c>
      <c r="B291" s="1">
        <v>44661</v>
      </c>
      <c r="C291" s="4">
        <f>YEAR(Table1[[#This Row],[sale_date]])</f>
        <v>2022</v>
      </c>
      <c r="D291" t="str">
        <f t="shared" si="4"/>
        <v>apr</v>
      </c>
      <c r="E291" t="s">
        <v>73</v>
      </c>
      <c r="F291">
        <v>1556</v>
      </c>
      <c r="G291" t="s">
        <v>163</v>
      </c>
      <c r="H291" t="s">
        <v>166</v>
      </c>
      <c r="I291" t="s">
        <v>42</v>
      </c>
      <c r="J291" s="4">
        <v>8</v>
      </c>
      <c r="K291" s="3">
        <v>106.8</v>
      </c>
      <c r="L291" s="3">
        <v>169.8</v>
      </c>
      <c r="M291" s="2">
        <v>1358.4</v>
      </c>
      <c r="N291" s="3">
        <v>504</v>
      </c>
      <c r="O291">
        <v>1.2</v>
      </c>
      <c r="P291" t="s">
        <v>21</v>
      </c>
      <c r="Q291" t="s">
        <v>22</v>
      </c>
      <c r="R291" t="s">
        <v>97</v>
      </c>
      <c r="S291" t="s">
        <v>29</v>
      </c>
    </row>
    <row r="292" spans="1:19" x14ac:dyDescent="0.25">
      <c r="A292">
        <v>291</v>
      </c>
      <c r="B292" s="1">
        <v>45537</v>
      </c>
      <c r="C292" s="4">
        <f>YEAR(Table1[[#This Row],[sale_date]])</f>
        <v>2024</v>
      </c>
      <c r="D292" t="str">
        <f t="shared" si="4"/>
        <v>sen</v>
      </c>
      <c r="E292" t="s">
        <v>102</v>
      </c>
      <c r="F292">
        <v>7955</v>
      </c>
      <c r="G292" t="s">
        <v>18</v>
      </c>
      <c r="H292" t="s">
        <v>401</v>
      </c>
      <c r="I292" t="s">
        <v>20</v>
      </c>
      <c r="J292" s="4">
        <v>14</v>
      </c>
      <c r="K292" s="3">
        <v>259.73</v>
      </c>
      <c r="L292" s="3">
        <v>387.15</v>
      </c>
      <c r="M292" s="2">
        <v>5420.1</v>
      </c>
      <c r="N292" s="3">
        <v>1783.88</v>
      </c>
      <c r="O292">
        <v>413.81</v>
      </c>
      <c r="P292" t="s">
        <v>21</v>
      </c>
      <c r="Q292" t="s">
        <v>22</v>
      </c>
      <c r="R292" t="s">
        <v>80</v>
      </c>
      <c r="S292" t="s">
        <v>29</v>
      </c>
    </row>
    <row r="293" spans="1:19" x14ac:dyDescent="0.25">
      <c r="A293">
        <v>292</v>
      </c>
      <c r="B293" s="1">
        <v>44579</v>
      </c>
      <c r="C293" s="4">
        <f>YEAR(Table1[[#This Row],[sale_date]])</f>
        <v>2022</v>
      </c>
      <c r="D293" t="str">
        <f t="shared" si="4"/>
        <v>yan</v>
      </c>
      <c r="E293" t="s">
        <v>98</v>
      </c>
      <c r="F293">
        <v>3763</v>
      </c>
      <c r="G293" t="s">
        <v>204</v>
      </c>
      <c r="H293" t="s">
        <v>100</v>
      </c>
      <c r="I293" t="s">
        <v>131</v>
      </c>
      <c r="J293" s="4">
        <v>3</v>
      </c>
      <c r="K293" s="3">
        <v>53.2</v>
      </c>
      <c r="L293" s="3">
        <v>97.81</v>
      </c>
      <c r="M293" s="2">
        <v>293.43</v>
      </c>
      <c r="N293" s="3">
        <v>133.83000000000001</v>
      </c>
      <c r="O293">
        <v>56.97</v>
      </c>
      <c r="P293" t="s">
        <v>21</v>
      </c>
      <c r="Q293" t="s">
        <v>46</v>
      </c>
      <c r="R293" t="s">
        <v>67</v>
      </c>
      <c r="S293" t="s">
        <v>464</v>
      </c>
    </row>
    <row r="294" spans="1:19" x14ac:dyDescent="0.25">
      <c r="A294">
        <v>293</v>
      </c>
      <c r="B294" s="1">
        <v>45396</v>
      </c>
      <c r="C294" s="4">
        <f>YEAR(Table1[[#This Row],[sale_date]])</f>
        <v>2024</v>
      </c>
      <c r="D294" t="str">
        <f t="shared" si="4"/>
        <v>apr</v>
      </c>
      <c r="E294" t="s">
        <v>47</v>
      </c>
      <c r="F294">
        <v>8354</v>
      </c>
      <c r="G294" t="s">
        <v>419</v>
      </c>
      <c r="H294" t="s">
        <v>195</v>
      </c>
      <c r="I294" t="s">
        <v>33</v>
      </c>
      <c r="J294" s="4">
        <v>14</v>
      </c>
      <c r="K294" s="3">
        <v>160.16</v>
      </c>
      <c r="L294" s="3">
        <v>217.52</v>
      </c>
      <c r="M294" s="2">
        <v>3045.28</v>
      </c>
      <c r="N294" s="3">
        <v>803.04</v>
      </c>
      <c r="O294">
        <v>542.27</v>
      </c>
      <c r="P294" t="s">
        <v>51</v>
      </c>
      <c r="Q294" t="s">
        <v>22</v>
      </c>
      <c r="R294" t="s">
        <v>76</v>
      </c>
      <c r="S294" t="s">
        <v>464</v>
      </c>
    </row>
    <row r="295" spans="1:19" x14ac:dyDescent="0.25">
      <c r="A295">
        <v>294</v>
      </c>
      <c r="B295" s="1">
        <v>44514</v>
      </c>
      <c r="C295" s="4">
        <f>YEAR(Table1[[#This Row],[sale_date]])</f>
        <v>2021</v>
      </c>
      <c r="D295" t="str">
        <f t="shared" si="4"/>
        <v>noy</v>
      </c>
      <c r="E295" t="s">
        <v>53</v>
      </c>
      <c r="F295">
        <v>4614</v>
      </c>
      <c r="G295" t="s">
        <v>428</v>
      </c>
      <c r="H295" t="s">
        <v>253</v>
      </c>
      <c r="I295" t="s">
        <v>105</v>
      </c>
      <c r="J295" s="4">
        <v>19</v>
      </c>
      <c r="K295" s="3">
        <v>368.99</v>
      </c>
      <c r="L295" s="3">
        <v>605.15</v>
      </c>
      <c r="M295" s="2">
        <v>11497.85</v>
      </c>
      <c r="N295" s="3">
        <v>4487.04</v>
      </c>
      <c r="O295">
        <v>2003.75</v>
      </c>
      <c r="P295" t="s">
        <v>21</v>
      </c>
      <c r="Q295" t="s">
        <v>22</v>
      </c>
      <c r="R295" t="s">
        <v>189</v>
      </c>
      <c r="S295" t="s">
        <v>29</v>
      </c>
    </row>
    <row r="296" spans="1:19" x14ac:dyDescent="0.25">
      <c r="A296">
        <v>295</v>
      </c>
      <c r="B296" s="1">
        <v>44514</v>
      </c>
      <c r="C296" s="4">
        <f>YEAR(Table1[[#This Row],[sale_date]])</f>
        <v>2021</v>
      </c>
      <c r="D296" t="str">
        <f t="shared" si="4"/>
        <v>noy</v>
      </c>
      <c r="E296" t="s">
        <v>53</v>
      </c>
      <c r="F296">
        <v>4614</v>
      </c>
      <c r="G296" t="s">
        <v>197</v>
      </c>
      <c r="H296" t="s">
        <v>253</v>
      </c>
      <c r="I296" t="s">
        <v>146</v>
      </c>
      <c r="J296" s="4">
        <v>19</v>
      </c>
      <c r="K296" s="3">
        <v>368.99</v>
      </c>
      <c r="L296" s="3">
        <v>605.15</v>
      </c>
      <c r="M296" s="2">
        <v>11497.85</v>
      </c>
      <c r="N296" s="3">
        <v>4487.04</v>
      </c>
      <c r="O296">
        <v>2003.75</v>
      </c>
      <c r="P296" t="s">
        <v>21</v>
      </c>
      <c r="Q296" t="s">
        <v>22</v>
      </c>
      <c r="R296" t="s">
        <v>189</v>
      </c>
      <c r="S296" t="s">
        <v>29</v>
      </c>
    </row>
    <row r="297" spans="1:19" x14ac:dyDescent="0.25">
      <c r="A297">
        <v>296</v>
      </c>
      <c r="B297" s="1">
        <v>44935</v>
      </c>
      <c r="C297" s="4">
        <f>YEAR(Table1[[#This Row],[sale_date]])</f>
        <v>2023</v>
      </c>
      <c r="D297" t="str">
        <f t="shared" si="4"/>
        <v>yan</v>
      </c>
      <c r="E297" t="s">
        <v>125</v>
      </c>
      <c r="F297">
        <v>3087</v>
      </c>
      <c r="G297" t="s">
        <v>265</v>
      </c>
      <c r="H297" t="s">
        <v>193</v>
      </c>
      <c r="I297" t="s">
        <v>27</v>
      </c>
      <c r="J297" s="4">
        <v>19</v>
      </c>
      <c r="K297" s="3">
        <v>398.44</v>
      </c>
      <c r="L297" s="3">
        <v>539.86</v>
      </c>
      <c r="M297" s="2">
        <v>10257.34</v>
      </c>
      <c r="N297" s="3">
        <v>2686.98</v>
      </c>
      <c r="O297">
        <v>2411.23</v>
      </c>
      <c r="P297" t="s">
        <v>21</v>
      </c>
      <c r="Q297" t="s">
        <v>22</v>
      </c>
      <c r="R297" t="s">
        <v>189</v>
      </c>
      <c r="S297" t="s">
        <v>29</v>
      </c>
    </row>
    <row r="298" spans="1:19" x14ac:dyDescent="0.25">
      <c r="A298">
        <v>297</v>
      </c>
      <c r="B298" s="1">
        <v>44642</v>
      </c>
      <c r="C298" s="4">
        <f>YEAR(Table1[[#This Row],[sale_date]])</f>
        <v>2022</v>
      </c>
      <c r="D298" t="str">
        <f t="shared" si="4"/>
        <v>mar</v>
      </c>
      <c r="E298" t="s">
        <v>125</v>
      </c>
      <c r="F298">
        <v>2268</v>
      </c>
      <c r="G298" t="s">
        <v>311</v>
      </c>
      <c r="H298" t="s">
        <v>399</v>
      </c>
      <c r="I298" t="s">
        <v>143</v>
      </c>
      <c r="J298" s="4">
        <v>6</v>
      </c>
      <c r="K298" s="3">
        <v>39.75</v>
      </c>
      <c r="L298" s="3">
        <v>77.97</v>
      </c>
      <c r="M298" s="2">
        <v>467.82</v>
      </c>
      <c r="N298" s="3">
        <v>229.32</v>
      </c>
      <c r="O298">
        <v>52.88</v>
      </c>
      <c r="P298" t="s">
        <v>51</v>
      </c>
      <c r="Q298" t="s">
        <v>46</v>
      </c>
      <c r="R298" t="s">
        <v>90</v>
      </c>
      <c r="S298" t="s">
        <v>464</v>
      </c>
    </row>
    <row r="299" spans="1:19" x14ac:dyDescent="0.25">
      <c r="A299">
        <v>298</v>
      </c>
      <c r="B299" s="1">
        <v>44505</v>
      </c>
      <c r="C299" s="4">
        <f>YEAR(Table1[[#This Row],[sale_date]])</f>
        <v>2021</v>
      </c>
      <c r="D299" t="str">
        <f t="shared" si="4"/>
        <v>noy</v>
      </c>
      <c r="E299" t="s">
        <v>53</v>
      </c>
      <c r="F299">
        <v>8872</v>
      </c>
      <c r="G299" t="s">
        <v>429</v>
      </c>
      <c r="H299" t="s">
        <v>404</v>
      </c>
      <c r="I299" t="s">
        <v>105</v>
      </c>
      <c r="J299" s="4">
        <v>18</v>
      </c>
      <c r="K299" s="3">
        <v>94.6</v>
      </c>
      <c r="L299" s="3">
        <v>118.06</v>
      </c>
      <c r="M299" s="2">
        <v>2125.08</v>
      </c>
      <c r="N299" s="3">
        <v>422.28</v>
      </c>
      <c r="O299">
        <v>411.87</v>
      </c>
      <c r="P299" t="s">
        <v>21</v>
      </c>
      <c r="Q299" t="s">
        <v>46</v>
      </c>
      <c r="R299" t="s">
        <v>119</v>
      </c>
      <c r="S299" t="s">
        <v>29</v>
      </c>
    </row>
    <row r="300" spans="1:19" x14ac:dyDescent="0.25">
      <c r="A300">
        <v>299</v>
      </c>
      <c r="B300" s="1">
        <v>44768</v>
      </c>
      <c r="C300" s="4">
        <f>YEAR(Table1[[#This Row],[sale_date]])</f>
        <v>2022</v>
      </c>
      <c r="D300" t="str">
        <f t="shared" si="4"/>
        <v>iyl</v>
      </c>
      <c r="E300" t="s">
        <v>149</v>
      </c>
      <c r="F300">
        <v>6270</v>
      </c>
      <c r="G300" t="s">
        <v>201</v>
      </c>
      <c r="H300" t="s">
        <v>315</v>
      </c>
      <c r="I300" t="s">
        <v>140</v>
      </c>
      <c r="J300" s="4">
        <v>16</v>
      </c>
      <c r="K300" s="3">
        <v>134.51</v>
      </c>
      <c r="L300" s="3">
        <v>204.35</v>
      </c>
      <c r="M300" s="2">
        <v>3269.6</v>
      </c>
      <c r="N300" s="3">
        <v>1117.44</v>
      </c>
      <c r="O300">
        <v>932.28</v>
      </c>
      <c r="P300" t="s">
        <v>21</v>
      </c>
      <c r="Q300" t="s">
        <v>46</v>
      </c>
      <c r="R300" t="s">
        <v>58</v>
      </c>
      <c r="S300" t="s">
        <v>464</v>
      </c>
    </row>
    <row r="301" spans="1:19" x14ac:dyDescent="0.25">
      <c r="A301">
        <v>300</v>
      </c>
      <c r="B301" s="1">
        <v>45537</v>
      </c>
      <c r="C301" s="4">
        <f>YEAR(Table1[[#This Row],[sale_date]])</f>
        <v>2024</v>
      </c>
      <c r="D301" t="str">
        <f t="shared" si="4"/>
        <v>sen</v>
      </c>
      <c r="E301" t="s">
        <v>102</v>
      </c>
      <c r="F301">
        <v>7955</v>
      </c>
      <c r="G301" t="s">
        <v>348</v>
      </c>
      <c r="H301" t="s">
        <v>401</v>
      </c>
      <c r="I301" t="s">
        <v>140</v>
      </c>
      <c r="J301" s="4">
        <v>14</v>
      </c>
      <c r="K301" s="3">
        <v>259.73</v>
      </c>
      <c r="L301" s="3">
        <v>387.15</v>
      </c>
      <c r="M301" s="2">
        <v>5420.1</v>
      </c>
      <c r="N301" s="3">
        <v>1783.88</v>
      </c>
      <c r="O301">
        <v>413.81</v>
      </c>
      <c r="P301" t="s">
        <v>21</v>
      </c>
      <c r="Q301" t="s">
        <v>22</v>
      </c>
      <c r="R301" t="s">
        <v>176</v>
      </c>
      <c r="S301" t="s">
        <v>29</v>
      </c>
    </row>
    <row r="302" spans="1:19" x14ac:dyDescent="0.25">
      <c r="A302">
        <v>301</v>
      </c>
      <c r="B302" s="1">
        <v>43886</v>
      </c>
      <c r="C302" s="4">
        <f>YEAR(Table1[[#This Row],[sale_date]])</f>
        <v>2020</v>
      </c>
      <c r="D302" t="str">
        <f t="shared" si="4"/>
        <v>fev</v>
      </c>
      <c r="E302" t="s">
        <v>177</v>
      </c>
      <c r="F302">
        <v>7168</v>
      </c>
      <c r="G302" t="s">
        <v>405</v>
      </c>
      <c r="H302" t="s">
        <v>347</v>
      </c>
      <c r="I302" t="s">
        <v>131</v>
      </c>
      <c r="J302" s="4">
        <v>9</v>
      </c>
      <c r="K302" s="3">
        <v>271.24</v>
      </c>
      <c r="L302" s="3">
        <v>534.72</v>
      </c>
      <c r="M302" s="2">
        <v>4812.4799999999996</v>
      </c>
      <c r="N302" s="3">
        <v>2371.3200000000002</v>
      </c>
      <c r="O302">
        <v>909.96</v>
      </c>
      <c r="P302" t="s">
        <v>57</v>
      </c>
      <c r="Q302" t="s">
        <v>46</v>
      </c>
      <c r="R302" t="s">
        <v>119</v>
      </c>
      <c r="S302" t="s">
        <v>464</v>
      </c>
    </row>
    <row r="303" spans="1:19" x14ac:dyDescent="0.25">
      <c r="A303">
        <v>302</v>
      </c>
      <c r="B303" s="1">
        <v>44398</v>
      </c>
      <c r="C303" s="4">
        <f>YEAR(Table1[[#This Row],[sale_date]])</f>
        <v>2021</v>
      </c>
      <c r="D303" t="str">
        <f t="shared" si="4"/>
        <v>iyl</v>
      </c>
      <c r="E303" t="s">
        <v>94</v>
      </c>
      <c r="F303">
        <v>5881</v>
      </c>
      <c r="G303" t="s">
        <v>407</v>
      </c>
      <c r="H303" t="s">
        <v>408</v>
      </c>
      <c r="I303" t="s">
        <v>66</v>
      </c>
      <c r="J303" s="4">
        <v>19</v>
      </c>
      <c r="K303" s="3">
        <v>405.13</v>
      </c>
      <c r="L303" s="3">
        <v>627.70000000000005</v>
      </c>
      <c r="M303" s="2">
        <v>11926.3</v>
      </c>
      <c r="N303" s="3">
        <v>4228.83</v>
      </c>
      <c r="O303">
        <v>2722.01</v>
      </c>
      <c r="P303" t="s">
        <v>57</v>
      </c>
      <c r="Q303" t="s">
        <v>46</v>
      </c>
      <c r="R303" t="s">
        <v>119</v>
      </c>
      <c r="S303" t="s">
        <v>464</v>
      </c>
    </row>
    <row r="304" spans="1:19" x14ac:dyDescent="0.25">
      <c r="A304">
        <v>303</v>
      </c>
      <c r="B304" s="1">
        <v>44644</v>
      </c>
      <c r="C304" s="4">
        <f>YEAR(Table1[[#This Row],[sale_date]])</f>
        <v>2022</v>
      </c>
      <c r="D304" t="str">
        <f t="shared" si="4"/>
        <v>mar</v>
      </c>
      <c r="E304" t="s">
        <v>157</v>
      </c>
      <c r="F304">
        <v>9233</v>
      </c>
      <c r="G304" t="s">
        <v>160</v>
      </c>
      <c r="H304" t="s">
        <v>353</v>
      </c>
      <c r="I304" t="s">
        <v>143</v>
      </c>
      <c r="J304" s="4">
        <v>4</v>
      </c>
      <c r="K304" s="3">
        <v>224.35</v>
      </c>
      <c r="L304" s="3">
        <v>425.98</v>
      </c>
      <c r="M304" s="2">
        <v>1703.92</v>
      </c>
      <c r="N304" s="3">
        <v>806.52</v>
      </c>
      <c r="O304">
        <v>121.38</v>
      </c>
      <c r="P304" t="s">
        <v>51</v>
      </c>
      <c r="Q304" t="s">
        <v>22</v>
      </c>
      <c r="R304" t="s">
        <v>80</v>
      </c>
      <c r="S304" t="s">
        <v>464</v>
      </c>
    </row>
    <row r="305" spans="1:19" x14ac:dyDescent="0.25">
      <c r="A305">
        <v>304</v>
      </c>
      <c r="B305" s="1">
        <v>44477</v>
      </c>
      <c r="C305" s="4">
        <f>YEAR(Table1[[#This Row],[sale_date]])</f>
        <v>2021</v>
      </c>
      <c r="D305" t="str">
        <f t="shared" si="4"/>
        <v>okt</v>
      </c>
      <c r="E305" t="s">
        <v>53</v>
      </c>
      <c r="F305">
        <v>7909</v>
      </c>
      <c r="G305" t="s">
        <v>430</v>
      </c>
      <c r="H305" t="s">
        <v>183</v>
      </c>
      <c r="I305" t="s">
        <v>111</v>
      </c>
      <c r="J305" s="4">
        <v>16</v>
      </c>
      <c r="K305" s="3">
        <v>53.86</v>
      </c>
      <c r="L305" s="3">
        <v>81.14</v>
      </c>
      <c r="M305" s="2">
        <v>1298.24</v>
      </c>
      <c r="N305" s="3">
        <v>436.48</v>
      </c>
      <c r="O305">
        <v>158.91</v>
      </c>
      <c r="P305" t="s">
        <v>51</v>
      </c>
      <c r="Q305" t="s">
        <v>46</v>
      </c>
      <c r="R305" t="s">
        <v>119</v>
      </c>
      <c r="S305" t="s">
        <v>464</v>
      </c>
    </row>
    <row r="306" spans="1:19" x14ac:dyDescent="0.25">
      <c r="A306">
        <v>305</v>
      </c>
      <c r="B306" s="1">
        <v>44643</v>
      </c>
      <c r="C306" s="4">
        <f>YEAR(Table1[[#This Row],[sale_date]])</f>
        <v>2022</v>
      </c>
      <c r="D306" t="str">
        <f t="shared" si="4"/>
        <v>mar</v>
      </c>
      <c r="E306" t="s">
        <v>24</v>
      </c>
      <c r="F306">
        <v>1965</v>
      </c>
      <c r="G306" t="s">
        <v>267</v>
      </c>
      <c r="H306" t="s">
        <v>358</v>
      </c>
      <c r="I306" t="s">
        <v>136</v>
      </c>
      <c r="J306" s="4">
        <v>10</v>
      </c>
      <c r="K306" s="3">
        <v>369.08</v>
      </c>
      <c r="L306" s="3">
        <v>522.25</v>
      </c>
      <c r="M306" s="2">
        <v>5222.5</v>
      </c>
      <c r="N306" s="3">
        <v>1531.7</v>
      </c>
      <c r="O306">
        <v>810.3</v>
      </c>
      <c r="P306" t="s">
        <v>51</v>
      </c>
      <c r="Q306" t="s">
        <v>46</v>
      </c>
      <c r="R306" t="s">
        <v>39</v>
      </c>
      <c r="S306" t="s">
        <v>29</v>
      </c>
    </row>
    <row r="307" spans="1:19" x14ac:dyDescent="0.25">
      <c r="A307">
        <v>306</v>
      </c>
      <c r="B307" s="1">
        <v>44975</v>
      </c>
      <c r="C307" s="4">
        <f>YEAR(Table1[[#This Row],[sale_date]])</f>
        <v>2023</v>
      </c>
      <c r="D307" t="str">
        <f t="shared" si="4"/>
        <v>fev</v>
      </c>
      <c r="E307" t="s">
        <v>59</v>
      </c>
      <c r="F307">
        <v>8577</v>
      </c>
      <c r="G307" t="s">
        <v>99</v>
      </c>
      <c r="H307" t="s">
        <v>266</v>
      </c>
      <c r="I307" t="s">
        <v>42</v>
      </c>
      <c r="J307" s="4">
        <v>7</v>
      </c>
      <c r="K307" s="3">
        <v>192.8</v>
      </c>
      <c r="L307" s="3">
        <v>361.66</v>
      </c>
      <c r="M307" s="2">
        <v>2531.62</v>
      </c>
      <c r="N307" s="3">
        <v>1182.02</v>
      </c>
      <c r="O307">
        <v>263.51</v>
      </c>
      <c r="P307" t="s">
        <v>51</v>
      </c>
      <c r="Q307" t="s">
        <v>22</v>
      </c>
      <c r="R307" t="s">
        <v>106</v>
      </c>
      <c r="S307" t="s">
        <v>464</v>
      </c>
    </row>
    <row r="308" spans="1:19" x14ac:dyDescent="0.25">
      <c r="A308">
        <v>307</v>
      </c>
      <c r="B308" s="1">
        <v>44768</v>
      </c>
      <c r="C308" s="4">
        <f>YEAR(Table1[[#This Row],[sale_date]])</f>
        <v>2022</v>
      </c>
      <c r="D308" t="str">
        <f t="shared" si="4"/>
        <v>iyl</v>
      </c>
      <c r="E308" t="s">
        <v>149</v>
      </c>
      <c r="F308">
        <v>6270</v>
      </c>
      <c r="G308" t="s">
        <v>386</v>
      </c>
      <c r="H308" t="s">
        <v>315</v>
      </c>
      <c r="I308" t="s">
        <v>66</v>
      </c>
      <c r="J308" s="4">
        <v>16</v>
      </c>
      <c r="K308" s="3">
        <v>134.51</v>
      </c>
      <c r="L308" s="3">
        <v>204.35</v>
      </c>
      <c r="M308" s="2">
        <v>3269.6</v>
      </c>
      <c r="N308" s="3">
        <v>1117.44</v>
      </c>
      <c r="O308">
        <v>932.28</v>
      </c>
      <c r="P308" t="s">
        <v>21</v>
      </c>
      <c r="Q308" t="s">
        <v>46</v>
      </c>
      <c r="R308" t="s">
        <v>39</v>
      </c>
      <c r="S308" t="s">
        <v>464</v>
      </c>
    </row>
    <row r="309" spans="1:19" x14ac:dyDescent="0.25">
      <c r="A309">
        <v>308</v>
      </c>
      <c r="B309" s="1">
        <v>44581</v>
      </c>
      <c r="C309" s="4">
        <f>YEAR(Table1[[#This Row],[sale_date]])</f>
        <v>2022</v>
      </c>
      <c r="D309" t="str">
        <f t="shared" si="4"/>
        <v>yan</v>
      </c>
      <c r="E309" t="s">
        <v>73</v>
      </c>
      <c r="F309">
        <v>9842</v>
      </c>
      <c r="G309" t="s">
        <v>324</v>
      </c>
      <c r="H309" t="s">
        <v>357</v>
      </c>
      <c r="I309" t="s">
        <v>56</v>
      </c>
      <c r="J309" s="4">
        <v>12</v>
      </c>
      <c r="K309" s="3">
        <v>265.81</v>
      </c>
      <c r="L309" s="3">
        <v>359.24</v>
      </c>
      <c r="M309" s="2">
        <v>4310.88</v>
      </c>
      <c r="N309" s="3">
        <v>1121.1600000000001</v>
      </c>
      <c r="O309">
        <v>177.92</v>
      </c>
      <c r="P309" t="s">
        <v>21</v>
      </c>
      <c r="Q309" t="s">
        <v>46</v>
      </c>
      <c r="R309" t="s">
        <v>88</v>
      </c>
      <c r="S309" t="s">
        <v>464</v>
      </c>
    </row>
    <row r="310" spans="1:19" x14ac:dyDescent="0.25">
      <c r="A310">
        <v>309</v>
      </c>
      <c r="B310" s="1">
        <v>43864</v>
      </c>
      <c r="C310" s="4">
        <f>YEAR(Table1[[#This Row],[sale_date]])</f>
        <v>2020</v>
      </c>
      <c r="D310" t="str">
        <f t="shared" si="4"/>
        <v>fev</v>
      </c>
      <c r="E310" t="s">
        <v>47</v>
      </c>
      <c r="F310">
        <v>8534</v>
      </c>
      <c r="G310" t="s">
        <v>155</v>
      </c>
      <c r="H310" t="s">
        <v>394</v>
      </c>
      <c r="I310" t="s">
        <v>42</v>
      </c>
      <c r="J310" s="4">
        <v>17</v>
      </c>
      <c r="K310" s="3">
        <v>341.72</v>
      </c>
      <c r="L310" s="3">
        <v>494.28</v>
      </c>
      <c r="M310" s="2">
        <v>8402.76</v>
      </c>
      <c r="N310" s="3">
        <v>2593.52</v>
      </c>
      <c r="O310">
        <v>62.25</v>
      </c>
      <c r="P310" t="s">
        <v>34</v>
      </c>
      <c r="Q310" t="s">
        <v>46</v>
      </c>
      <c r="R310" t="s">
        <v>119</v>
      </c>
      <c r="S310" t="s">
        <v>29</v>
      </c>
    </row>
    <row r="311" spans="1:19" x14ac:dyDescent="0.25">
      <c r="A311">
        <v>310</v>
      </c>
      <c r="B311" s="1">
        <v>45537</v>
      </c>
      <c r="C311" s="4">
        <f>YEAR(Table1[[#This Row],[sale_date]])</f>
        <v>2024</v>
      </c>
      <c r="D311" t="str">
        <f t="shared" si="4"/>
        <v>sen</v>
      </c>
      <c r="E311" t="s">
        <v>102</v>
      </c>
      <c r="F311">
        <v>7955</v>
      </c>
      <c r="G311" t="s">
        <v>169</v>
      </c>
      <c r="H311" t="s">
        <v>401</v>
      </c>
      <c r="I311" t="s">
        <v>50</v>
      </c>
      <c r="J311" s="4">
        <v>14</v>
      </c>
      <c r="K311" s="3">
        <v>259.73</v>
      </c>
      <c r="L311" s="3">
        <v>387.15</v>
      </c>
      <c r="M311" s="2">
        <v>5420.1</v>
      </c>
      <c r="N311" s="3">
        <v>1783.88</v>
      </c>
      <c r="O311">
        <v>413.81</v>
      </c>
      <c r="P311" t="s">
        <v>21</v>
      </c>
      <c r="Q311" t="s">
        <v>22</v>
      </c>
      <c r="R311" t="s">
        <v>52</v>
      </c>
      <c r="S311" t="s">
        <v>29</v>
      </c>
    </row>
    <row r="312" spans="1:19" x14ac:dyDescent="0.25">
      <c r="A312">
        <v>311</v>
      </c>
      <c r="B312" s="1">
        <v>44301</v>
      </c>
      <c r="C312" s="4">
        <f>YEAR(Table1[[#This Row],[sale_date]])</f>
        <v>2021</v>
      </c>
      <c r="D312" t="str">
        <f t="shared" si="4"/>
        <v>apr</v>
      </c>
      <c r="E312" t="s">
        <v>94</v>
      </c>
      <c r="F312">
        <v>4436</v>
      </c>
      <c r="G312" t="s">
        <v>160</v>
      </c>
      <c r="H312" t="s">
        <v>232</v>
      </c>
      <c r="I312" t="s">
        <v>143</v>
      </c>
      <c r="J312" s="4">
        <v>7</v>
      </c>
      <c r="K312" s="3">
        <v>186.68</v>
      </c>
      <c r="L312" s="3">
        <v>265.64</v>
      </c>
      <c r="M312" s="2">
        <v>1859.48</v>
      </c>
      <c r="N312" s="3">
        <v>552.72</v>
      </c>
      <c r="O312">
        <v>500.63</v>
      </c>
      <c r="P312" t="s">
        <v>63</v>
      </c>
      <c r="Q312" t="s">
        <v>46</v>
      </c>
      <c r="R312" t="s">
        <v>97</v>
      </c>
      <c r="S312" t="s">
        <v>29</v>
      </c>
    </row>
    <row r="313" spans="1:19" x14ac:dyDescent="0.25">
      <c r="A313">
        <v>312</v>
      </c>
      <c r="B313" s="1">
        <v>44262</v>
      </c>
      <c r="C313" s="4">
        <f>YEAR(Table1[[#This Row],[sale_date]])</f>
        <v>2021</v>
      </c>
      <c r="D313" t="str">
        <f t="shared" si="4"/>
        <v>mar</v>
      </c>
      <c r="E313" t="s">
        <v>24</v>
      </c>
      <c r="F313">
        <v>7373</v>
      </c>
      <c r="G313" t="s">
        <v>152</v>
      </c>
      <c r="H313" t="s">
        <v>288</v>
      </c>
      <c r="I313" t="s">
        <v>38</v>
      </c>
      <c r="J313" s="4">
        <v>2</v>
      </c>
      <c r="K313" s="3">
        <v>99.49</v>
      </c>
      <c r="L313" s="3">
        <v>182.72</v>
      </c>
      <c r="M313" s="2">
        <v>365.44</v>
      </c>
      <c r="N313" s="3">
        <v>166.46</v>
      </c>
      <c r="O313">
        <v>59.85</v>
      </c>
      <c r="P313" t="s">
        <v>21</v>
      </c>
      <c r="Q313" t="s">
        <v>46</v>
      </c>
      <c r="R313" t="s">
        <v>88</v>
      </c>
      <c r="S313" t="s">
        <v>464</v>
      </c>
    </row>
    <row r="314" spans="1:19" x14ac:dyDescent="0.25">
      <c r="A314">
        <v>313</v>
      </c>
      <c r="B314" s="1">
        <v>43886</v>
      </c>
      <c r="C314" s="4">
        <f>YEAR(Table1[[#This Row],[sale_date]])</f>
        <v>2020</v>
      </c>
      <c r="D314" t="str">
        <f t="shared" si="4"/>
        <v>fev</v>
      </c>
      <c r="E314" t="s">
        <v>177</v>
      </c>
      <c r="F314">
        <v>7168</v>
      </c>
      <c r="G314" t="s">
        <v>400</v>
      </c>
      <c r="H314" t="s">
        <v>347</v>
      </c>
      <c r="I314" t="s">
        <v>140</v>
      </c>
      <c r="J314" s="4">
        <v>9</v>
      </c>
      <c r="K314" s="3">
        <v>271.24</v>
      </c>
      <c r="L314" s="3">
        <v>534.72</v>
      </c>
      <c r="M314" s="2">
        <v>4812.4799999999996</v>
      </c>
      <c r="N314" s="3">
        <v>2371.3200000000002</v>
      </c>
      <c r="O314">
        <v>909.96</v>
      </c>
      <c r="P314" t="s">
        <v>57</v>
      </c>
      <c r="Q314" t="s">
        <v>46</v>
      </c>
      <c r="R314" t="s">
        <v>101</v>
      </c>
      <c r="S314" t="s">
        <v>464</v>
      </c>
    </row>
    <row r="315" spans="1:19" x14ac:dyDescent="0.25">
      <c r="A315">
        <v>314</v>
      </c>
      <c r="B315" s="1">
        <v>44779</v>
      </c>
      <c r="C315" s="4">
        <f>YEAR(Table1[[#This Row],[sale_date]])</f>
        <v>2022</v>
      </c>
      <c r="D315" t="str">
        <f t="shared" si="4"/>
        <v>avq</v>
      </c>
      <c r="E315" t="s">
        <v>167</v>
      </c>
      <c r="F315">
        <v>7199</v>
      </c>
      <c r="G315" t="s">
        <v>431</v>
      </c>
      <c r="H315" t="s">
        <v>379</v>
      </c>
      <c r="I315" t="s">
        <v>146</v>
      </c>
      <c r="J315" s="4">
        <v>5</v>
      </c>
      <c r="K315" s="3">
        <v>485.83</v>
      </c>
      <c r="L315" s="3">
        <v>947</v>
      </c>
      <c r="M315" s="2">
        <v>4735</v>
      </c>
      <c r="N315" s="3">
        <v>2305.85</v>
      </c>
      <c r="O315">
        <v>1399.44</v>
      </c>
      <c r="P315" t="s">
        <v>57</v>
      </c>
      <c r="Q315" t="s">
        <v>46</v>
      </c>
      <c r="R315" t="s">
        <v>176</v>
      </c>
      <c r="S315" t="s">
        <v>464</v>
      </c>
    </row>
    <row r="316" spans="1:19" x14ac:dyDescent="0.25">
      <c r="A316">
        <v>315</v>
      </c>
      <c r="B316" s="1">
        <v>45392</v>
      </c>
      <c r="C316" s="4">
        <f>YEAR(Table1[[#This Row],[sale_date]])</f>
        <v>2024</v>
      </c>
      <c r="D316" t="str">
        <f t="shared" si="4"/>
        <v>apr</v>
      </c>
      <c r="E316" t="s">
        <v>122</v>
      </c>
      <c r="F316">
        <v>8206</v>
      </c>
      <c r="G316" t="s">
        <v>103</v>
      </c>
      <c r="H316" t="s">
        <v>331</v>
      </c>
      <c r="I316" t="s">
        <v>105</v>
      </c>
      <c r="J316" s="4">
        <v>14</v>
      </c>
      <c r="K316" s="3">
        <v>43.84</v>
      </c>
      <c r="L316" s="3">
        <v>54.13</v>
      </c>
      <c r="M316" s="2">
        <v>757.82</v>
      </c>
      <c r="N316" s="3">
        <v>144.06</v>
      </c>
      <c r="O316">
        <v>206.43</v>
      </c>
      <c r="P316" t="s">
        <v>57</v>
      </c>
      <c r="Q316" t="s">
        <v>46</v>
      </c>
      <c r="R316" t="s">
        <v>119</v>
      </c>
      <c r="S316" t="s">
        <v>464</v>
      </c>
    </row>
    <row r="317" spans="1:19" x14ac:dyDescent="0.25">
      <c r="A317">
        <v>316</v>
      </c>
      <c r="B317" s="1">
        <v>44384</v>
      </c>
      <c r="C317" s="4">
        <f>YEAR(Table1[[#This Row],[sale_date]])</f>
        <v>2021</v>
      </c>
      <c r="D317" t="str">
        <f t="shared" si="4"/>
        <v>iyl</v>
      </c>
      <c r="E317" t="s">
        <v>125</v>
      </c>
      <c r="F317">
        <v>2299</v>
      </c>
      <c r="G317" t="s">
        <v>432</v>
      </c>
      <c r="H317" t="s">
        <v>191</v>
      </c>
      <c r="I317" t="s">
        <v>131</v>
      </c>
      <c r="J317" s="4">
        <v>14</v>
      </c>
      <c r="K317" s="3">
        <v>106.36</v>
      </c>
      <c r="L317" s="3">
        <v>200.67</v>
      </c>
      <c r="M317" s="2">
        <v>2809.38</v>
      </c>
      <c r="N317" s="3">
        <v>1320.34</v>
      </c>
      <c r="O317">
        <v>272.32</v>
      </c>
      <c r="P317" t="s">
        <v>51</v>
      </c>
      <c r="Q317" t="s">
        <v>22</v>
      </c>
      <c r="R317" t="s">
        <v>58</v>
      </c>
      <c r="S317" t="s">
        <v>464</v>
      </c>
    </row>
    <row r="318" spans="1:19" x14ac:dyDescent="0.25">
      <c r="A318">
        <v>317</v>
      </c>
      <c r="B318" s="1">
        <v>44748</v>
      </c>
      <c r="C318" s="4">
        <f>YEAR(Table1[[#This Row],[sale_date]])</f>
        <v>2022</v>
      </c>
      <c r="D318" t="str">
        <f t="shared" si="4"/>
        <v>iyl</v>
      </c>
      <c r="E318" t="s">
        <v>73</v>
      </c>
      <c r="F318">
        <v>8757</v>
      </c>
      <c r="G318" t="s">
        <v>178</v>
      </c>
      <c r="H318" t="s">
        <v>392</v>
      </c>
      <c r="I318" t="s">
        <v>140</v>
      </c>
      <c r="J318" s="4">
        <v>14</v>
      </c>
      <c r="K318" s="3">
        <v>195.04</v>
      </c>
      <c r="L318" s="3">
        <v>238.53</v>
      </c>
      <c r="M318" s="2">
        <v>3339.42</v>
      </c>
      <c r="N318" s="3">
        <v>608.86</v>
      </c>
      <c r="O318">
        <v>179.41</v>
      </c>
      <c r="P318" t="s">
        <v>51</v>
      </c>
      <c r="Q318" t="s">
        <v>22</v>
      </c>
      <c r="R318" t="s">
        <v>67</v>
      </c>
      <c r="S318" t="s">
        <v>464</v>
      </c>
    </row>
    <row r="319" spans="1:19" x14ac:dyDescent="0.25">
      <c r="A319">
        <v>318</v>
      </c>
      <c r="B319" s="1">
        <v>44505</v>
      </c>
      <c r="C319" s="4">
        <f>YEAR(Table1[[#This Row],[sale_date]])</f>
        <v>2021</v>
      </c>
      <c r="D319" t="str">
        <f t="shared" si="4"/>
        <v>noy</v>
      </c>
      <c r="E319" t="s">
        <v>53</v>
      </c>
      <c r="F319">
        <v>8872</v>
      </c>
      <c r="G319" t="s">
        <v>48</v>
      </c>
      <c r="H319" t="s">
        <v>404</v>
      </c>
      <c r="I319" t="s">
        <v>50</v>
      </c>
      <c r="J319" s="4">
        <v>18</v>
      </c>
      <c r="K319" s="3">
        <v>94.6</v>
      </c>
      <c r="L319" s="3">
        <v>118.06</v>
      </c>
      <c r="M319" s="2">
        <v>2125.08</v>
      </c>
      <c r="N319" s="3">
        <v>422.28</v>
      </c>
      <c r="O319">
        <v>411.87</v>
      </c>
      <c r="P319" t="s">
        <v>21</v>
      </c>
      <c r="Q319" t="s">
        <v>46</v>
      </c>
      <c r="R319" t="s">
        <v>58</v>
      </c>
      <c r="S319" t="s">
        <v>29</v>
      </c>
    </row>
    <row r="320" spans="1:19" x14ac:dyDescent="0.25">
      <c r="A320">
        <v>319</v>
      </c>
      <c r="B320" s="1">
        <v>44935</v>
      </c>
      <c r="C320" s="4">
        <f>YEAR(Table1[[#This Row],[sale_date]])</f>
        <v>2023</v>
      </c>
      <c r="D320" t="str">
        <f t="shared" si="4"/>
        <v>yan</v>
      </c>
      <c r="E320" t="s">
        <v>30</v>
      </c>
      <c r="F320">
        <v>6633</v>
      </c>
      <c r="G320" t="s">
        <v>229</v>
      </c>
      <c r="H320" t="s">
        <v>65</v>
      </c>
      <c r="I320" t="s">
        <v>56</v>
      </c>
      <c r="J320" s="4">
        <v>10</v>
      </c>
      <c r="K320" s="3">
        <v>203.93</v>
      </c>
      <c r="L320" s="3">
        <v>394.19</v>
      </c>
      <c r="M320" s="2">
        <v>3941.9</v>
      </c>
      <c r="N320" s="3">
        <v>1902.6</v>
      </c>
      <c r="O320">
        <v>1007.31</v>
      </c>
      <c r="P320" t="s">
        <v>57</v>
      </c>
      <c r="Q320" t="s">
        <v>22</v>
      </c>
      <c r="R320" t="s">
        <v>106</v>
      </c>
      <c r="S320" t="s">
        <v>464</v>
      </c>
    </row>
    <row r="321" spans="1:19" x14ac:dyDescent="0.25">
      <c r="A321">
        <v>320</v>
      </c>
      <c r="B321" s="1">
        <v>43992</v>
      </c>
      <c r="C321" s="4">
        <f>YEAR(Table1[[#This Row],[sale_date]])</f>
        <v>2020</v>
      </c>
      <c r="D321" t="str">
        <f t="shared" si="4"/>
        <v>iyn</v>
      </c>
      <c r="E321" t="s">
        <v>157</v>
      </c>
      <c r="F321">
        <v>7556</v>
      </c>
      <c r="G321" t="s">
        <v>257</v>
      </c>
      <c r="H321" t="s">
        <v>360</v>
      </c>
      <c r="I321" t="s">
        <v>66</v>
      </c>
      <c r="J321" s="4">
        <v>11</v>
      </c>
      <c r="K321" s="3">
        <v>37.04</v>
      </c>
      <c r="L321" s="3">
        <v>70.040000000000006</v>
      </c>
      <c r="M321" s="2">
        <v>770.44</v>
      </c>
      <c r="N321" s="3">
        <v>363</v>
      </c>
      <c r="O321">
        <v>104.59</v>
      </c>
      <c r="P321" t="s">
        <v>51</v>
      </c>
      <c r="Q321" t="s">
        <v>22</v>
      </c>
      <c r="R321" t="s">
        <v>247</v>
      </c>
      <c r="S321" t="s">
        <v>29</v>
      </c>
    </row>
    <row r="322" spans="1:19" x14ac:dyDescent="0.25">
      <c r="A322">
        <v>321</v>
      </c>
      <c r="B322" s="1">
        <v>45361</v>
      </c>
      <c r="C322" s="4">
        <f>YEAR(Table1[[#This Row],[sale_date]])</f>
        <v>2024</v>
      </c>
      <c r="D322" t="str">
        <f t="shared" ref="D322:D385" si="5">TEXT(B322,"MMM")</f>
        <v>mar</v>
      </c>
      <c r="E322" t="s">
        <v>203</v>
      </c>
      <c r="F322">
        <v>2043</v>
      </c>
      <c r="G322" t="s">
        <v>433</v>
      </c>
      <c r="H322" t="s">
        <v>333</v>
      </c>
      <c r="I322" t="s">
        <v>105</v>
      </c>
      <c r="J322" s="4">
        <v>1</v>
      </c>
      <c r="K322" s="3">
        <v>431.41</v>
      </c>
      <c r="L322" s="3">
        <v>803.63</v>
      </c>
      <c r="M322" s="2">
        <v>803.63</v>
      </c>
      <c r="N322" s="3">
        <v>372.22</v>
      </c>
      <c r="O322">
        <v>154.66999999999999</v>
      </c>
      <c r="P322" t="s">
        <v>57</v>
      </c>
      <c r="Q322" t="s">
        <v>46</v>
      </c>
      <c r="R322" t="s">
        <v>176</v>
      </c>
      <c r="S322" t="s">
        <v>29</v>
      </c>
    </row>
    <row r="323" spans="1:19" x14ac:dyDescent="0.25">
      <c r="A323">
        <v>322</v>
      </c>
      <c r="B323" s="1">
        <v>44543</v>
      </c>
      <c r="C323" s="4">
        <f>YEAR(Table1[[#This Row],[sale_date]])</f>
        <v>2021</v>
      </c>
      <c r="D323" t="str">
        <f t="shared" si="5"/>
        <v>dek</v>
      </c>
      <c r="E323" t="s">
        <v>116</v>
      </c>
      <c r="F323">
        <v>9531</v>
      </c>
      <c r="G323" t="s">
        <v>271</v>
      </c>
      <c r="H323" t="s">
        <v>153</v>
      </c>
      <c r="I323" t="s">
        <v>56</v>
      </c>
      <c r="J323" s="4">
        <v>9</v>
      </c>
      <c r="K323" s="3">
        <v>221.71</v>
      </c>
      <c r="L323" s="3">
        <v>273.70999999999998</v>
      </c>
      <c r="M323" s="2">
        <v>2463.39</v>
      </c>
      <c r="N323" s="3">
        <v>468</v>
      </c>
      <c r="O323">
        <v>520.36</v>
      </c>
      <c r="P323" t="s">
        <v>21</v>
      </c>
      <c r="Q323" t="s">
        <v>22</v>
      </c>
      <c r="R323" t="s">
        <v>39</v>
      </c>
      <c r="S323" t="s">
        <v>29</v>
      </c>
    </row>
    <row r="324" spans="1:19" x14ac:dyDescent="0.25">
      <c r="A324">
        <v>323</v>
      </c>
      <c r="B324" s="1">
        <v>44696</v>
      </c>
      <c r="C324" s="4">
        <f>YEAR(Table1[[#This Row],[sale_date]])</f>
        <v>2022</v>
      </c>
      <c r="D324" t="str">
        <f t="shared" si="5"/>
        <v>may</v>
      </c>
      <c r="E324" t="s">
        <v>30</v>
      </c>
      <c r="F324">
        <v>1821</v>
      </c>
      <c r="G324" t="s">
        <v>433</v>
      </c>
      <c r="H324" t="s">
        <v>368</v>
      </c>
      <c r="I324" t="s">
        <v>105</v>
      </c>
      <c r="J324" s="4">
        <v>11</v>
      </c>
      <c r="K324" s="3">
        <v>266.45</v>
      </c>
      <c r="L324" s="3">
        <v>373.33</v>
      </c>
      <c r="M324" s="2">
        <v>4106.63</v>
      </c>
      <c r="N324" s="3">
        <v>1175.68</v>
      </c>
      <c r="O324">
        <v>426.18</v>
      </c>
      <c r="P324" t="s">
        <v>63</v>
      </c>
      <c r="Q324" t="s">
        <v>22</v>
      </c>
      <c r="R324" t="s">
        <v>90</v>
      </c>
      <c r="S324" t="s">
        <v>29</v>
      </c>
    </row>
    <row r="325" spans="1:19" x14ac:dyDescent="0.25">
      <c r="A325">
        <v>324</v>
      </c>
      <c r="B325" s="1">
        <v>44960</v>
      </c>
      <c r="C325" s="4">
        <f>YEAR(Table1[[#This Row],[sale_date]])</f>
        <v>2023</v>
      </c>
      <c r="D325" t="str">
        <f t="shared" si="5"/>
        <v>fev</v>
      </c>
      <c r="E325" t="s">
        <v>203</v>
      </c>
      <c r="F325">
        <v>1764</v>
      </c>
      <c r="G325" t="s">
        <v>423</v>
      </c>
      <c r="H325" t="s">
        <v>396</v>
      </c>
      <c r="I325" t="s">
        <v>140</v>
      </c>
      <c r="J325" s="4">
        <v>3</v>
      </c>
      <c r="K325" s="3">
        <v>258.47000000000003</v>
      </c>
      <c r="L325" s="3">
        <v>368.75</v>
      </c>
      <c r="M325" s="2">
        <v>1106.25</v>
      </c>
      <c r="N325" s="3">
        <v>330.84</v>
      </c>
      <c r="O325">
        <v>168.61</v>
      </c>
      <c r="P325" t="s">
        <v>21</v>
      </c>
      <c r="Q325" t="s">
        <v>46</v>
      </c>
      <c r="R325" t="s">
        <v>76</v>
      </c>
      <c r="S325" t="s">
        <v>29</v>
      </c>
    </row>
    <row r="326" spans="1:19" x14ac:dyDescent="0.25">
      <c r="A326">
        <v>325</v>
      </c>
      <c r="B326" s="1">
        <v>45323</v>
      </c>
      <c r="C326" s="4">
        <f>YEAR(Table1[[#This Row],[sale_date]])</f>
        <v>2024</v>
      </c>
      <c r="D326" t="str">
        <f t="shared" si="5"/>
        <v>fev</v>
      </c>
      <c r="E326" t="s">
        <v>83</v>
      </c>
      <c r="F326">
        <v>2904</v>
      </c>
      <c r="G326" t="s">
        <v>427</v>
      </c>
      <c r="H326" t="s">
        <v>314</v>
      </c>
      <c r="I326" t="s">
        <v>38</v>
      </c>
      <c r="J326" s="4">
        <v>11</v>
      </c>
      <c r="K326" s="3">
        <v>315.52999999999997</v>
      </c>
      <c r="L326" s="3">
        <v>598</v>
      </c>
      <c r="M326" s="2">
        <v>6578</v>
      </c>
      <c r="N326" s="3">
        <v>3107.17</v>
      </c>
      <c r="O326">
        <v>1586.1</v>
      </c>
      <c r="P326" t="s">
        <v>34</v>
      </c>
      <c r="Q326" t="s">
        <v>22</v>
      </c>
      <c r="R326" t="s">
        <v>43</v>
      </c>
      <c r="S326" t="s">
        <v>464</v>
      </c>
    </row>
    <row r="327" spans="1:19" x14ac:dyDescent="0.25">
      <c r="A327">
        <v>326</v>
      </c>
      <c r="B327" s="1">
        <v>44262</v>
      </c>
      <c r="C327" s="4">
        <f>YEAR(Table1[[#This Row],[sale_date]])</f>
        <v>2021</v>
      </c>
      <c r="D327" t="str">
        <f t="shared" si="5"/>
        <v>mar</v>
      </c>
      <c r="E327" t="s">
        <v>24</v>
      </c>
      <c r="F327">
        <v>7373</v>
      </c>
      <c r="G327" t="s">
        <v>298</v>
      </c>
      <c r="H327" t="s">
        <v>288</v>
      </c>
      <c r="I327" t="s">
        <v>62</v>
      </c>
      <c r="J327" s="4">
        <v>2</v>
      </c>
      <c r="K327" s="3">
        <v>99.49</v>
      </c>
      <c r="L327" s="3">
        <v>182.72</v>
      </c>
      <c r="M327" s="2">
        <v>365.44</v>
      </c>
      <c r="N327" s="3">
        <v>166.46</v>
      </c>
      <c r="O327">
        <v>59.85</v>
      </c>
      <c r="P327" t="s">
        <v>21</v>
      </c>
      <c r="Q327" t="s">
        <v>46</v>
      </c>
      <c r="R327" t="s">
        <v>176</v>
      </c>
      <c r="S327" t="s">
        <v>464</v>
      </c>
    </row>
    <row r="328" spans="1:19" x14ac:dyDescent="0.25">
      <c r="A328">
        <v>327</v>
      </c>
      <c r="B328" s="1">
        <v>44948</v>
      </c>
      <c r="C328" s="4">
        <f>YEAR(Table1[[#This Row],[sale_date]])</f>
        <v>2023</v>
      </c>
      <c r="D328" t="str">
        <f t="shared" si="5"/>
        <v>yan</v>
      </c>
      <c r="E328" t="s">
        <v>91</v>
      </c>
      <c r="F328">
        <v>8979</v>
      </c>
      <c r="G328" t="s">
        <v>434</v>
      </c>
      <c r="H328" t="s">
        <v>264</v>
      </c>
      <c r="I328" t="s">
        <v>56</v>
      </c>
      <c r="J328" s="4">
        <v>13</v>
      </c>
      <c r="K328" s="3">
        <v>157.22</v>
      </c>
      <c r="L328" s="3">
        <v>301.83999999999997</v>
      </c>
      <c r="M328" s="2">
        <v>3923.92</v>
      </c>
      <c r="N328" s="3">
        <v>1880.06</v>
      </c>
      <c r="O328">
        <v>987.72</v>
      </c>
      <c r="P328" t="s">
        <v>57</v>
      </c>
      <c r="Q328" t="s">
        <v>46</v>
      </c>
      <c r="R328" t="s">
        <v>88</v>
      </c>
      <c r="S328" t="s">
        <v>29</v>
      </c>
    </row>
    <row r="329" spans="1:19" x14ac:dyDescent="0.25">
      <c r="A329">
        <v>328</v>
      </c>
      <c r="B329" s="1">
        <v>44414</v>
      </c>
      <c r="C329" s="4">
        <f>YEAR(Table1[[#This Row],[sale_date]])</f>
        <v>2021</v>
      </c>
      <c r="D329" t="str">
        <f t="shared" si="5"/>
        <v>avq</v>
      </c>
      <c r="E329" t="s">
        <v>94</v>
      </c>
      <c r="F329">
        <v>7133</v>
      </c>
      <c r="G329" t="s">
        <v>306</v>
      </c>
      <c r="H329" t="s">
        <v>373</v>
      </c>
      <c r="I329" t="s">
        <v>146</v>
      </c>
      <c r="J329" s="4">
        <v>8</v>
      </c>
      <c r="K329" s="3">
        <v>192.07</v>
      </c>
      <c r="L329" s="3">
        <v>304.02</v>
      </c>
      <c r="M329" s="2">
        <v>2432.16</v>
      </c>
      <c r="N329" s="3">
        <v>895.6</v>
      </c>
      <c r="O329">
        <v>371.76</v>
      </c>
      <c r="P329" t="s">
        <v>57</v>
      </c>
      <c r="Q329" t="s">
        <v>22</v>
      </c>
      <c r="R329" t="s">
        <v>43</v>
      </c>
      <c r="S329" t="s">
        <v>464</v>
      </c>
    </row>
    <row r="330" spans="1:19" x14ac:dyDescent="0.25">
      <c r="A330">
        <v>329</v>
      </c>
      <c r="B330" s="1">
        <v>45362</v>
      </c>
      <c r="C330" s="4">
        <f>YEAR(Table1[[#This Row],[sale_date]])</f>
        <v>2024</v>
      </c>
      <c r="D330" t="str">
        <f t="shared" si="5"/>
        <v>mar</v>
      </c>
      <c r="E330" t="s">
        <v>47</v>
      </c>
      <c r="F330">
        <v>3067</v>
      </c>
      <c r="G330" t="s">
        <v>417</v>
      </c>
      <c r="H330" t="s">
        <v>256</v>
      </c>
      <c r="I330" t="s">
        <v>146</v>
      </c>
      <c r="J330" s="4">
        <v>17</v>
      </c>
      <c r="K330" s="3">
        <v>79.66</v>
      </c>
      <c r="L330" s="3">
        <v>117.75</v>
      </c>
      <c r="M330" s="2">
        <v>2001.75</v>
      </c>
      <c r="N330" s="3">
        <v>647.53</v>
      </c>
      <c r="O330">
        <v>291.92</v>
      </c>
      <c r="P330" t="s">
        <v>51</v>
      </c>
      <c r="Q330" t="s">
        <v>22</v>
      </c>
      <c r="R330" t="s">
        <v>97</v>
      </c>
      <c r="S330" t="s">
        <v>29</v>
      </c>
    </row>
    <row r="331" spans="1:19" x14ac:dyDescent="0.25">
      <c r="A331">
        <v>330</v>
      </c>
      <c r="B331" s="1">
        <v>43838</v>
      </c>
      <c r="C331" s="4">
        <f>YEAR(Table1[[#This Row],[sale_date]])</f>
        <v>2020</v>
      </c>
      <c r="D331" t="str">
        <f t="shared" si="5"/>
        <v>yan</v>
      </c>
      <c r="E331" t="s">
        <v>102</v>
      </c>
      <c r="F331">
        <v>1647</v>
      </c>
      <c r="G331" t="s">
        <v>169</v>
      </c>
      <c r="H331" t="s">
        <v>234</v>
      </c>
      <c r="I331" t="s">
        <v>50</v>
      </c>
      <c r="J331" s="4">
        <v>7</v>
      </c>
      <c r="K331" s="3">
        <v>461.19</v>
      </c>
      <c r="L331" s="3">
        <v>895.6</v>
      </c>
      <c r="M331" s="2">
        <v>6269.2</v>
      </c>
      <c r="N331" s="3">
        <v>3040.87</v>
      </c>
      <c r="O331">
        <v>1615.23</v>
      </c>
      <c r="P331" t="s">
        <v>51</v>
      </c>
      <c r="Q331" t="s">
        <v>22</v>
      </c>
      <c r="R331" t="s">
        <v>247</v>
      </c>
      <c r="S331" t="s">
        <v>29</v>
      </c>
    </row>
    <row r="332" spans="1:19" x14ac:dyDescent="0.25">
      <c r="A332">
        <v>331</v>
      </c>
      <c r="B332" s="1">
        <v>44768</v>
      </c>
      <c r="C332" s="4">
        <f>YEAR(Table1[[#This Row],[sale_date]])</f>
        <v>2022</v>
      </c>
      <c r="D332" t="str">
        <f t="shared" si="5"/>
        <v>iyl</v>
      </c>
      <c r="E332" t="s">
        <v>149</v>
      </c>
      <c r="F332">
        <v>6270</v>
      </c>
      <c r="G332" t="s">
        <v>407</v>
      </c>
      <c r="H332" t="s">
        <v>315</v>
      </c>
      <c r="I332" t="s">
        <v>66</v>
      </c>
      <c r="J332" s="4">
        <v>16</v>
      </c>
      <c r="K332" s="3">
        <v>134.51</v>
      </c>
      <c r="L332" s="3">
        <v>204.35</v>
      </c>
      <c r="M332" s="2">
        <v>3269.6</v>
      </c>
      <c r="N332" s="3">
        <v>1117.44</v>
      </c>
      <c r="O332">
        <v>932.28</v>
      </c>
      <c r="P332" t="s">
        <v>21</v>
      </c>
      <c r="Q332" t="s">
        <v>46</v>
      </c>
      <c r="R332" t="s">
        <v>176</v>
      </c>
      <c r="S332" t="s">
        <v>464</v>
      </c>
    </row>
    <row r="333" spans="1:19" x14ac:dyDescent="0.25">
      <c r="A333">
        <v>332</v>
      </c>
      <c r="B333" s="1">
        <v>44246</v>
      </c>
      <c r="C333" s="4">
        <f>YEAR(Table1[[#This Row],[sale_date]])</f>
        <v>2021</v>
      </c>
      <c r="D333" t="str">
        <f t="shared" si="5"/>
        <v>fev</v>
      </c>
      <c r="E333" t="s">
        <v>137</v>
      </c>
      <c r="F333">
        <v>3982</v>
      </c>
      <c r="G333" t="s">
        <v>155</v>
      </c>
      <c r="H333" t="s">
        <v>352</v>
      </c>
      <c r="I333" t="s">
        <v>42</v>
      </c>
      <c r="J333" s="4">
        <v>3</v>
      </c>
      <c r="K333" s="3">
        <v>342.19</v>
      </c>
      <c r="L333" s="3">
        <v>489.74</v>
      </c>
      <c r="M333" s="2">
        <v>1469.22</v>
      </c>
      <c r="N333" s="3">
        <v>442.65</v>
      </c>
      <c r="O333">
        <v>81.709999999999994</v>
      </c>
      <c r="P333" t="s">
        <v>57</v>
      </c>
      <c r="Q333" t="s">
        <v>22</v>
      </c>
      <c r="R333" t="s">
        <v>88</v>
      </c>
      <c r="S333" t="s">
        <v>29</v>
      </c>
    </row>
    <row r="334" spans="1:19" x14ac:dyDescent="0.25">
      <c r="A334">
        <v>333</v>
      </c>
      <c r="B334" s="1">
        <v>45349</v>
      </c>
      <c r="C334" s="4">
        <f>YEAR(Table1[[#This Row],[sale_date]])</f>
        <v>2024</v>
      </c>
      <c r="D334" t="str">
        <f t="shared" si="5"/>
        <v>fev</v>
      </c>
      <c r="E334" t="s">
        <v>47</v>
      </c>
      <c r="F334">
        <v>8026</v>
      </c>
      <c r="G334" t="s">
        <v>187</v>
      </c>
      <c r="H334" t="s">
        <v>317</v>
      </c>
      <c r="I334" t="s">
        <v>62</v>
      </c>
      <c r="J334" s="4">
        <v>10</v>
      </c>
      <c r="K334" s="3">
        <v>51.26</v>
      </c>
      <c r="L334" s="3">
        <v>100.12</v>
      </c>
      <c r="M334" s="2">
        <v>1001.2</v>
      </c>
      <c r="N334" s="3">
        <v>488.6</v>
      </c>
      <c r="O334">
        <v>203.2</v>
      </c>
      <c r="P334" t="s">
        <v>34</v>
      </c>
      <c r="Q334" t="s">
        <v>46</v>
      </c>
      <c r="R334" t="s">
        <v>43</v>
      </c>
      <c r="S334" t="s">
        <v>464</v>
      </c>
    </row>
    <row r="335" spans="1:19" x14ac:dyDescent="0.25">
      <c r="A335">
        <v>334</v>
      </c>
      <c r="B335" s="1">
        <v>44450</v>
      </c>
      <c r="C335" s="4">
        <f>YEAR(Table1[[#This Row],[sale_date]])</f>
        <v>2021</v>
      </c>
      <c r="D335" t="str">
        <f t="shared" si="5"/>
        <v>sen</v>
      </c>
      <c r="E335" t="s">
        <v>94</v>
      </c>
      <c r="F335">
        <v>5623</v>
      </c>
      <c r="G335" t="s">
        <v>212</v>
      </c>
      <c r="H335" t="s">
        <v>121</v>
      </c>
      <c r="I335" t="s">
        <v>62</v>
      </c>
      <c r="J335" s="4">
        <v>13</v>
      </c>
      <c r="K335" s="3">
        <v>261.82</v>
      </c>
      <c r="L335" s="3">
        <v>374.87</v>
      </c>
      <c r="M335" s="2">
        <v>4873.3100000000004</v>
      </c>
      <c r="N335" s="3">
        <v>1469.65</v>
      </c>
      <c r="O335">
        <v>499.23</v>
      </c>
      <c r="P335" t="s">
        <v>57</v>
      </c>
      <c r="Q335" t="s">
        <v>46</v>
      </c>
      <c r="R335" t="s">
        <v>90</v>
      </c>
      <c r="S335" t="s">
        <v>29</v>
      </c>
    </row>
    <row r="336" spans="1:19" x14ac:dyDescent="0.25">
      <c r="A336">
        <v>335</v>
      </c>
      <c r="B336" s="1">
        <v>45396</v>
      </c>
      <c r="C336" s="4">
        <f>YEAR(Table1[[#This Row],[sale_date]])</f>
        <v>2024</v>
      </c>
      <c r="D336" t="str">
        <f t="shared" si="5"/>
        <v>apr</v>
      </c>
      <c r="E336" t="s">
        <v>47</v>
      </c>
      <c r="F336">
        <v>8354</v>
      </c>
      <c r="G336" t="s">
        <v>435</v>
      </c>
      <c r="H336" t="s">
        <v>195</v>
      </c>
      <c r="I336" t="s">
        <v>105</v>
      </c>
      <c r="J336" s="4">
        <v>14</v>
      </c>
      <c r="K336" s="3">
        <v>160.16</v>
      </c>
      <c r="L336" s="3">
        <v>217.52</v>
      </c>
      <c r="M336" s="2">
        <v>3045.28</v>
      </c>
      <c r="N336" s="3">
        <v>803.04</v>
      </c>
      <c r="O336">
        <v>542.27</v>
      </c>
      <c r="P336" t="s">
        <v>51</v>
      </c>
      <c r="Q336" t="s">
        <v>22</v>
      </c>
      <c r="R336" t="s">
        <v>119</v>
      </c>
      <c r="S336" t="s">
        <v>464</v>
      </c>
    </row>
    <row r="337" spans="1:19" x14ac:dyDescent="0.25">
      <c r="A337">
        <v>336</v>
      </c>
      <c r="B337" s="1">
        <v>44948</v>
      </c>
      <c r="C337" s="4">
        <f>YEAR(Table1[[#This Row],[sale_date]])</f>
        <v>2023</v>
      </c>
      <c r="D337" t="str">
        <f t="shared" si="5"/>
        <v>yan</v>
      </c>
      <c r="E337" t="s">
        <v>91</v>
      </c>
      <c r="F337">
        <v>8979</v>
      </c>
      <c r="G337" t="s">
        <v>103</v>
      </c>
      <c r="H337" t="s">
        <v>264</v>
      </c>
      <c r="I337" t="s">
        <v>105</v>
      </c>
      <c r="J337" s="4">
        <v>13</v>
      </c>
      <c r="K337" s="3">
        <v>157.22</v>
      </c>
      <c r="L337" s="3">
        <v>301.83999999999997</v>
      </c>
      <c r="M337" s="2">
        <v>3923.92</v>
      </c>
      <c r="N337" s="3">
        <v>1880.06</v>
      </c>
      <c r="O337">
        <v>987.72</v>
      </c>
      <c r="P337" t="s">
        <v>57</v>
      </c>
      <c r="Q337" t="s">
        <v>46</v>
      </c>
      <c r="R337" t="s">
        <v>76</v>
      </c>
      <c r="S337" t="s">
        <v>29</v>
      </c>
    </row>
    <row r="338" spans="1:19" x14ac:dyDescent="0.25">
      <c r="A338">
        <v>337</v>
      </c>
      <c r="B338" s="1">
        <v>44748</v>
      </c>
      <c r="C338" s="4">
        <f>YEAR(Table1[[#This Row],[sale_date]])</f>
        <v>2022</v>
      </c>
      <c r="D338" t="str">
        <f t="shared" si="5"/>
        <v>iyl</v>
      </c>
      <c r="E338" t="s">
        <v>73</v>
      </c>
      <c r="F338">
        <v>8757</v>
      </c>
      <c r="G338" t="s">
        <v>222</v>
      </c>
      <c r="H338" t="s">
        <v>392</v>
      </c>
      <c r="I338" t="s">
        <v>143</v>
      </c>
      <c r="J338" s="4">
        <v>14</v>
      </c>
      <c r="K338" s="3">
        <v>195.04</v>
      </c>
      <c r="L338" s="3">
        <v>238.53</v>
      </c>
      <c r="M338" s="2">
        <v>3339.42</v>
      </c>
      <c r="N338" s="3">
        <v>608.86</v>
      </c>
      <c r="O338">
        <v>179.41</v>
      </c>
      <c r="P338" t="s">
        <v>51</v>
      </c>
      <c r="Q338" t="s">
        <v>22</v>
      </c>
      <c r="R338" t="s">
        <v>23</v>
      </c>
      <c r="S338" t="s">
        <v>464</v>
      </c>
    </row>
    <row r="339" spans="1:19" x14ac:dyDescent="0.25">
      <c r="A339">
        <v>338</v>
      </c>
      <c r="B339" s="1">
        <v>44398</v>
      </c>
      <c r="C339" s="4">
        <f>YEAR(Table1[[#This Row],[sale_date]])</f>
        <v>2021</v>
      </c>
      <c r="D339" t="str">
        <f t="shared" si="5"/>
        <v>iyl</v>
      </c>
      <c r="E339" t="s">
        <v>94</v>
      </c>
      <c r="F339">
        <v>5881</v>
      </c>
      <c r="G339" t="s">
        <v>160</v>
      </c>
      <c r="H339" t="s">
        <v>408</v>
      </c>
      <c r="I339" t="s">
        <v>143</v>
      </c>
      <c r="J339" s="4">
        <v>19</v>
      </c>
      <c r="K339" s="3">
        <v>405.13</v>
      </c>
      <c r="L339" s="3">
        <v>627.70000000000005</v>
      </c>
      <c r="M339" s="2">
        <v>11926.3</v>
      </c>
      <c r="N339" s="3">
        <v>4228.83</v>
      </c>
      <c r="O339">
        <v>2722.01</v>
      </c>
      <c r="P339" t="s">
        <v>57</v>
      </c>
      <c r="Q339" t="s">
        <v>46</v>
      </c>
      <c r="R339" t="s">
        <v>58</v>
      </c>
      <c r="S339" t="s">
        <v>464</v>
      </c>
    </row>
    <row r="340" spans="1:19" x14ac:dyDescent="0.25">
      <c r="A340">
        <v>339</v>
      </c>
      <c r="B340" s="1">
        <v>44234</v>
      </c>
      <c r="C340" s="4">
        <f>YEAR(Table1[[#This Row],[sale_date]])</f>
        <v>2021</v>
      </c>
      <c r="D340" t="str">
        <f t="shared" si="5"/>
        <v>fev</v>
      </c>
      <c r="E340" t="s">
        <v>137</v>
      </c>
      <c r="F340">
        <v>6526</v>
      </c>
      <c r="G340" t="s">
        <v>74</v>
      </c>
      <c r="H340" t="s">
        <v>336</v>
      </c>
      <c r="I340" t="s">
        <v>20</v>
      </c>
      <c r="J340" s="4">
        <v>11</v>
      </c>
      <c r="K340" s="3">
        <v>58.46</v>
      </c>
      <c r="L340" s="3">
        <v>90.71</v>
      </c>
      <c r="M340" s="2">
        <v>997.81</v>
      </c>
      <c r="N340" s="3">
        <v>354.75</v>
      </c>
      <c r="O340">
        <v>229.06</v>
      </c>
      <c r="P340" t="s">
        <v>51</v>
      </c>
      <c r="Q340" t="s">
        <v>46</v>
      </c>
      <c r="R340" t="s">
        <v>101</v>
      </c>
      <c r="S340" t="s">
        <v>29</v>
      </c>
    </row>
    <row r="341" spans="1:19" x14ac:dyDescent="0.25">
      <c r="A341">
        <v>340</v>
      </c>
      <c r="B341" s="1">
        <v>45349</v>
      </c>
      <c r="C341" s="4">
        <f>YEAR(Table1[[#This Row],[sale_date]])</f>
        <v>2024</v>
      </c>
      <c r="D341" t="str">
        <f t="shared" si="5"/>
        <v>fev</v>
      </c>
      <c r="E341" t="s">
        <v>47</v>
      </c>
      <c r="F341">
        <v>8026</v>
      </c>
      <c r="G341" t="s">
        <v>172</v>
      </c>
      <c r="H341" t="s">
        <v>317</v>
      </c>
      <c r="I341" t="s">
        <v>140</v>
      </c>
      <c r="J341" s="4">
        <v>10</v>
      </c>
      <c r="K341" s="3">
        <v>51.26</v>
      </c>
      <c r="L341" s="3">
        <v>100.12</v>
      </c>
      <c r="M341" s="2">
        <v>1001.2</v>
      </c>
      <c r="N341" s="3">
        <v>488.6</v>
      </c>
      <c r="O341">
        <v>203.2</v>
      </c>
      <c r="P341" t="s">
        <v>34</v>
      </c>
      <c r="Q341" t="s">
        <v>46</v>
      </c>
      <c r="R341" t="s">
        <v>23</v>
      </c>
      <c r="S341" t="s">
        <v>464</v>
      </c>
    </row>
    <row r="342" spans="1:19" x14ac:dyDescent="0.25">
      <c r="A342">
        <v>341</v>
      </c>
      <c r="B342" s="1">
        <v>44410</v>
      </c>
      <c r="C342" s="4">
        <f>YEAR(Table1[[#This Row],[sale_date]])</f>
        <v>2021</v>
      </c>
      <c r="D342" t="str">
        <f t="shared" si="5"/>
        <v>avq</v>
      </c>
      <c r="E342" t="s">
        <v>112</v>
      </c>
      <c r="F342">
        <v>4677</v>
      </c>
      <c r="G342" t="s">
        <v>425</v>
      </c>
      <c r="H342" t="s">
        <v>374</v>
      </c>
      <c r="I342" t="s">
        <v>66</v>
      </c>
      <c r="J342" s="4">
        <v>10</v>
      </c>
      <c r="K342" s="3">
        <v>277.31</v>
      </c>
      <c r="L342" s="3">
        <v>374.06</v>
      </c>
      <c r="M342" s="2">
        <v>3740.6</v>
      </c>
      <c r="N342" s="3">
        <v>967.5</v>
      </c>
      <c r="O342">
        <v>427.55</v>
      </c>
      <c r="P342" t="s">
        <v>34</v>
      </c>
      <c r="Q342" t="s">
        <v>22</v>
      </c>
      <c r="R342" t="s">
        <v>247</v>
      </c>
      <c r="S342" t="s">
        <v>29</v>
      </c>
    </row>
    <row r="343" spans="1:19" x14ac:dyDescent="0.25">
      <c r="A343">
        <v>342</v>
      </c>
      <c r="B343" s="1">
        <v>43961</v>
      </c>
      <c r="C343" s="4">
        <f>YEAR(Table1[[#This Row],[sale_date]])</f>
        <v>2020</v>
      </c>
      <c r="D343" t="str">
        <f t="shared" si="5"/>
        <v>may</v>
      </c>
      <c r="E343" t="s">
        <v>125</v>
      </c>
      <c r="F343">
        <v>7946</v>
      </c>
      <c r="G343" t="s">
        <v>436</v>
      </c>
      <c r="H343" t="s">
        <v>127</v>
      </c>
      <c r="I343" t="s">
        <v>27</v>
      </c>
      <c r="J343" s="4">
        <v>16</v>
      </c>
      <c r="K343" s="3">
        <v>148.91</v>
      </c>
      <c r="L343" s="3">
        <v>258.47000000000003</v>
      </c>
      <c r="M343" s="2">
        <v>4135.5200000000004</v>
      </c>
      <c r="N343" s="3">
        <v>1752.96</v>
      </c>
      <c r="O343">
        <v>11.57</v>
      </c>
      <c r="P343" t="s">
        <v>63</v>
      </c>
      <c r="Q343" t="s">
        <v>22</v>
      </c>
      <c r="R343" t="s">
        <v>196</v>
      </c>
      <c r="S343" t="s">
        <v>29</v>
      </c>
    </row>
    <row r="344" spans="1:19" x14ac:dyDescent="0.25">
      <c r="A344">
        <v>343</v>
      </c>
      <c r="B344" s="1">
        <v>45642</v>
      </c>
      <c r="C344" s="4">
        <f>YEAR(Table1[[#This Row],[sale_date]])</f>
        <v>2024</v>
      </c>
      <c r="D344" t="str">
        <f t="shared" si="5"/>
        <v>dek</v>
      </c>
      <c r="E344" t="s">
        <v>171</v>
      </c>
      <c r="F344">
        <v>6648</v>
      </c>
      <c r="G344" t="s">
        <v>348</v>
      </c>
      <c r="H344" t="s">
        <v>376</v>
      </c>
      <c r="I344" t="s">
        <v>140</v>
      </c>
      <c r="J344" s="4">
        <v>15</v>
      </c>
      <c r="K344" s="3">
        <v>220.29</v>
      </c>
      <c r="L344" s="3">
        <v>366.18</v>
      </c>
      <c r="M344" s="2">
        <v>5492.7</v>
      </c>
      <c r="N344" s="3">
        <v>2188.35</v>
      </c>
      <c r="O344">
        <v>440.32</v>
      </c>
      <c r="P344" t="s">
        <v>51</v>
      </c>
      <c r="Q344" t="s">
        <v>22</v>
      </c>
      <c r="R344" t="s">
        <v>97</v>
      </c>
      <c r="S344" t="s">
        <v>29</v>
      </c>
    </row>
    <row r="345" spans="1:19" x14ac:dyDescent="0.25">
      <c r="A345">
        <v>344</v>
      </c>
      <c r="B345" s="1">
        <v>44239</v>
      </c>
      <c r="C345" s="4">
        <f>YEAR(Table1[[#This Row],[sale_date]])</f>
        <v>2021</v>
      </c>
      <c r="D345" t="str">
        <f t="shared" si="5"/>
        <v>fev</v>
      </c>
      <c r="E345" t="s">
        <v>30</v>
      </c>
      <c r="F345">
        <v>9003</v>
      </c>
      <c r="G345" t="s">
        <v>423</v>
      </c>
      <c r="H345" t="s">
        <v>364</v>
      </c>
      <c r="I345" t="s">
        <v>140</v>
      </c>
      <c r="J345" s="4">
        <v>5</v>
      </c>
      <c r="K345" s="3">
        <v>197.04</v>
      </c>
      <c r="L345" s="3">
        <v>292</v>
      </c>
      <c r="M345" s="2">
        <v>1460</v>
      </c>
      <c r="N345" s="3">
        <v>474.8</v>
      </c>
      <c r="O345">
        <v>235.48</v>
      </c>
      <c r="P345" t="s">
        <v>57</v>
      </c>
      <c r="Q345" t="s">
        <v>22</v>
      </c>
      <c r="R345" t="s">
        <v>97</v>
      </c>
      <c r="S345" t="s">
        <v>29</v>
      </c>
    </row>
    <row r="346" spans="1:19" x14ac:dyDescent="0.25">
      <c r="A346">
        <v>345</v>
      </c>
      <c r="B346" s="1">
        <v>43864</v>
      </c>
      <c r="C346" s="4">
        <f>YEAR(Table1[[#This Row],[sale_date]])</f>
        <v>2020</v>
      </c>
      <c r="D346" t="str">
        <f t="shared" si="5"/>
        <v>fev</v>
      </c>
      <c r="E346" t="s">
        <v>125</v>
      </c>
      <c r="F346">
        <v>6720</v>
      </c>
      <c r="G346" t="s">
        <v>229</v>
      </c>
      <c r="H346" t="s">
        <v>161</v>
      </c>
      <c r="I346" t="s">
        <v>56</v>
      </c>
      <c r="J346" s="4">
        <v>13</v>
      </c>
      <c r="K346" s="3">
        <v>175.31</v>
      </c>
      <c r="L346" s="3">
        <v>335.99</v>
      </c>
      <c r="M346" s="2">
        <v>4367.87</v>
      </c>
      <c r="N346" s="3">
        <v>2088.84</v>
      </c>
      <c r="O346">
        <v>992.94</v>
      </c>
      <c r="P346" t="s">
        <v>63</v>
      </c>
      <c r="Q346" t="s">
        <v>46</v>
      </c>
      <c r="R346" t="s">
        <v>101</v>
      </c>
      <c r="S346" t="s">
        <v>464</v>
      </c>
    </row>
    <row r="347" spans="1:19" x14ac:dyDescent="0.25">
      <c r="A347">
        <v>346</v>
      </c>
      <c r="B347" s="1">
        <v>44384</v>
      </c>
      <c r="C347" s="4">
        <f>YEAR(Table1[[#This Row],[sale_date]])</f>
        <v>2021</v>
      </c>
      <c r="D347" t="str">
        <f t="shared" si="5"/>
        <v>iyl</v>
      </c>
      <c r="E347" t="s">
        <v>125</v>
      </c>
      <c r="F347">
        <v>2299</v>
      </c>
      <c r="G347" t="s">
        <v>71</v>
      </c>
      <c r="H347" t="s">
        <v>191</v>
      </c>
      <c r="I347" t="s">
        <v>27</v>
      </c>
      <c r="J347" s="4">
        <v>14</v>
      </c>
      <c r="K347" s="3">
        <v>106.36</v>
      </c>
      <c r="L347" s="3">
        <v>200.67</v>
      </c>
      <c r="M347" s="2">
        <v>2809.38</v>
      </c>
      <c r="N347" s="3">
        <v>1320.34</v>
      </c>
      <c r="O347">
        <v>272.32</v>
      </c>
      <c r="P347" t="s">
        <v>51</v>
      </c>
      <c r="Q347" t="s">
        <v>22</v>
      </c>
      <c r="R347" t="s">
        <v>247</v>
      </c>
      <c r="S347" t="s">
        <v>464</v>
      </c>
    </row>
    <row r="348" spans="1:19" x14ac:dyDescent="0.25">
      <c r="A348">
        <v>347</v>
      </c>
      <c r="B348" s="1">
        <v>44424</v>
      </c>
      <c r="C348" s="4">
        <f>YEAR(Table1[[#This Row],[sale_date]])</f>
        <v>2021</v>
      </c>
      <c r="D348" t="str">
        <f t="shared" si="5"/>
        <v>avq</v>
      </c>
      <c r="E348" t="s">
        <v>91</v>
      </c>
      <c r="F348">
        <v>2837</v>
      </c>
      <c r="G348" t="s">
        <v>226</v>
      </c>
      <c r="H348" t="s">
        <v>272</v>
      </c>
      <c r="I348" t="s">
        <v>111</v>
      </c>
      <c r="J348" s="4">
        <v>4</v>
      </c>
      <c r="K348" s="3">
        <v>22.45</v>
      </c>
      <c r="L348" s="3">
        <v>31.66</v>
      </c>
      <c r="M348" s="2">
        <v>126.64</v>
      </c>
      <c r="N348" s="3">
        <v>36.840000000000003</v>
      </c>
      <c r="O348">
        <v>20.56</v>
      </c>
      <c r="P348" t="s">
        <v>21</v>
      </c>
      <c r="Q348" t="s">
        <v>46</v>
      </c>
      <c r="R348" t="s">
        <v>58</v>
      </c>
      <c r="S348" t="s">
        <v>464</v>
      </c>
    </row>
    <row r="349" spans="1:19" x14ac:dyDescent="0.25">
      <c r="A349">
        <v>348</v>
      </c>
      <c r="B349" s="1">
        <v>44543</v>
      </c>
      <c r="C349" s="4">
        <f>YEAR(Table1[[#This Row],[sale_date]])</f>
        <v>2021</v>
      </c>
      <c r="D349" t="str">
        <f t="shared" si="5"/>
        <v>dek</v>
      </c>
      <c r="E349" t="s">
        <v>116</v>
      </c>
      <c r="F349">
        <v>9531</v>
      </c>
      <c r="G349" t="s">
        <v>84</v>
      </c>
      <c r="H349" t="s">
        <v>153</v>
      </c>
      <c r="I349" t="s">
        <v>20</v>
      </c>
      <c r="J349" s="4">
        <v>9</v>
      </c>
      <c r="K349" s="3">
        <v>221.71</v>
      </c>
      <c r="L349" s="3">
        <v>273.70999999999998</v>
      </c>
      <c r="M349" s="2">
        <v>2463.39</v>
      </c>
      <c r="N349" s="3">
        <v>468</v>
      </c>
      <c r="O349">
        <v>520.36</v>
      </c>
      <c r="P349" t="s">
        <v>21</v>
      </c>
      <c r="Q349" t="s">
        <v>22</v>
      </c>
      <c r="R349" t="s">
        <v>28</v>
      </c>
      <c r="S349" t="s">
        <v>29</v>
      </c>
    </row>
    <row r="350" spans="1:19" x14ac:dyDescent="0.25">
      <c r="A350">
        <v>349</v>
      </c>
      <c r="B350" s="1">
        <v>45004</v>
      </c>
      <c r="C350" s="4">
        <f>YEAR(Table1[[#This Row],[sale_date]])</f>
        <v>2023</v>
      </c>
      <c r="D350" t="str">
        <f t="shared" si="5"/>
        <v>mar</v>
      </c>
      <c r="E350" t="s">
        <v>157</v>
      </c>
      <c r="F350">
        <v>2891</v>
      </c>
      <c r="G350" t="s">
        <v>48</v>
      </c>
      <c r="H350" t="s">
        <v>159</v>
      </c>
      <c r="I350" t="s">
        <v>50</v>
      </c>
      <c r="J350" s="4">
        <v>19</v>
      </c>
      <c r="K350" s="3">
        <v>396.3</v>
      </c>
      <c r="L350" s="3">
        <v>774.55</v>
      </c>
      <c r="M350" s="2">
        <v>14716.45</v>
      </c>
      <c r="N350" s="3">
        <v>7186.75</v>
      </c>
      <c r="O350">
        <v>602.78</v>
      </c>
      <c r="P350" t="s">
        <v>51</v>
      </c>
      <c r="Q350" t="s">
        <v>46</v>
      </c>
      <c r="R350" t="s">
        <v>28</v>
      </c>
      <c r="S350" t="s">
        <v>464</v>
      </c>
    </row>
    <row r="351" spans="1:19" x14ac:dyDescent="0.25">
      <c r="A351">
        <v>350</v>
      </c>
      <c r="B351" s="1">
        <v>44567</v>
      </c>
      <c r="C351" s="4">
        <f>YEAR(Table1[[#This Row],[sale_date]])</f>
        <v>2022</v>
      </c>
      <c r="D351" t="str">
        <f t="shared" si="5"/>
        <v>yan</v>
      </c>
      <c r="E351" t="s">
        <v>17</v>
      </c>
      <c r="F351">
        <v>1294</v>
      </c>
      <c r="G351" t="s">
        <v>245</v>
      </c>
      <c r="H351" t="s">
        <v>330</v>
      </c>
      <c r="I351" t="s">
        <v>66</v>
      </c>
      <c r="J351" s="4">
        <v>1</v>
      </c>
      <c r="K351" s="3">
        <v>489.48</v>
      </c>
      <c r="L351" s="3">
        <v>954.33</v>
      </c>
      <c r="M351" s="2">
        <v>954.33</v>
      </c>
      <c r="N351" s="3">
        <v>464.85</v>
      </c>
      <c r="O351">
        <v>285.77</v>
      </c>
      <c r="P351" t="s">
        <v>34</v>
      </c>
      <c r="Q351" t="s">
        <v>46</v>
      </c>
      <c r="R351" t="s">
        <v>76</v>
      </c>
      <c r="S351" t="s">
        <v>29</v>
      </c>
    </row>
    <row r="352" spans="1:19" x14ac:dyDescent="0.25">
      <c r="A352">
        <v>351</v>
      </c>
      <c r="B352" s="1">
        <v>44945</v>
      </c>
      <c r="C352" s="4">
        <f>YEAR(Table1[[#This Row],[sale_date]])</f>
        <v>2023</v>
      </c>
      <c r="D352" t="str">
        <f t="shared" si="5"/>
        <v>yan</v>
      </c>
      <c r="E352" t="s">
        <v>68</v>
      </c>
      <c r="F352">
        <v>9574</v>
      </c>
      <c r="G352" t="s">
        <v>233</v>
      </c>
      <c r="H352" t="s">
        <v>355</v>
      </c>
      <c r="I352" t="s">
        <v>111</v>
      </c>
      <c r="J352" s="4">
        <v>8</v>
      </c>
      <c r="K352" s="3">
        <v>414.36</v>
      </c>
      <c r="L352" s="3">
        <v>692.2</v>
      </c>
      <c r="M352" s="2">
        <v>5537.6</v>
      </c>
      <c r="N352" s="3">
        <v>2222.7199999999998</v>
      </c>
      <c r="O352">
        <v>67.06</v>
      </c>
      <c r="P352" t="s">
        <v>21</v>
      </c>
      <c r="Q352" t="s">
        <v>46</v>
      </c>
      <c r="R352" t="s">
        <v>43</v>
      </c>
      <c r="S352" t="s">
        <v>464</v>
      </c>
    </row>
    <row r="353" spans="1:19" x14ac:dyDescent="0.25">
      <c r="A353">
        <v>352</v>
      </c>
      <c r="B353" s="1">
        <v>44414</v>
      </c>
      <c r="C353" s="4">
        <f>YEAR(Table1[[#This Row],[sale_date]])</f>
        <v>2021</v>
      </c>
      <c r="D353" t="str">
        <f t="shared" si="5"/>
        <v>avq</v>
      </c>
      <c r="E353" t="s">
        <v>94</v>
      </c>
      <c r="F353">
        <v>7133</v>
      </c>
      <c r="G353" t="s">
        <v>48</v>
      </c>
      <c r="H353" t="s">
        <v>373</v>
      </c>
      <c r="I353" t="s">
        <v>50</v>
      </c>
      <c r="J353" s="4">
        <v>8</v>
      </c>
      <c r="K353" s="3">
        <v>192.07</v>
      </c>
      <c r="L353" s="3">
        <v>304.02</v>
      </c>
      <c r="M353" s="2">
        <v>2432.16</v>
      </c>
      <c r="N353" s="3">
        <v>895.6</v>
      </c>
      <c r="O353">
        <v>371.76</v>
      </c>
      <c r="P353" t="s">
        <v>57</v>
      </c>
      <c r="Q353" t="s">
        <v>22</v>
      </c>
      <c r="R353" t="s">
        <v>43</v>
      </c>
      <c r="S353" t="s">
        <v>464</v>
      </c>
    </row>
    <row r="354" spans="1:19" x14ac:dyDescent="0.25">
      <c r="A354">
        <v>353</v>
      </c>
      <c r="B354" s="1">
        <v>43864</v>
      </c>
      <c r="C354" s="4">
        <f>YEAR(Table1[[#This Row],[sale_date]])</f>
        <v>2020</v>
      </c>
      <c r="D354" t="str">
        <f t="shared" si="5"/>
        <v>fev</v>
      </c>
      <c r="E354" t="s">
        <v>47</v>
      </c>
      <c r="F354">
        <v>8534</v>
      </c>
      <c r="G354" t="s">
        <v>363</v>
      </c>
      <c r="H354" t="s">
        <v>394</v>
      </c>
      <c r="I354" t="s">
        <v>105</v>
      </c>
      <c r="J354" s="4">
        <v>17</v>
      </c>
      <c r="K354" s="3">
        <v>341.72</v>
      </c>
      <c r="L354" s="3">
        <v>494.28</v>
      </c>
      <c r="M354" s="2">
        <v>8402.76</v>
      </c>
      <c r="N354" s="3">
        <v>2593.52</v>
      </c>
      <c r="O354">
        <v>62.25</v>
      </c>
      <c r="P354" t="s">
        <v>34</v>
      </c>
      <c r="Q354" t="s">
        <v>46</v>
      </c>
      <c r="R354" t="s">
        <v>119</v>
      </c>
      <c r="S354" t="s">
        <v>29</v>
      </c>
    </row>
    <row r="355" spans="1:19" x14ac:dyDescent="0.25">
      <c r="A355">
        <v>354</v>
      </c>
      <c r="B355" s="1">
        <v>45444</v>
      </c>
      <c r="C355" s="4">
        <f>YEAR(Table1[[#This Row],[sale_date]])</f>
        <v>2024</v>
      </c>
      <c r="D355" t="str">
        <f t="shared" si="5"/>
        <v>iyn</v>
      </c>
      <c r="E355" t="s">
        <v>73</v>
      </c>
      <c r="F355">
        <v>3110</v>
      </c>
      <c r="G355" t="s">
        <v>356</v>
      </c>
      <c r="H355" t="s">
        <v>75</v>
      </c>
      <c r="I355" t="s">
        <v>136</v>
      </c>
      <c r="J355" s="4">
        <v>14</v>
      </c>
      <c r="K355" s="3">
        <v>214.45</v>
      </c>
      <c r="L355" s="3">
        <v>315</v>
      </c>
      <c r="M355" s="2">
        <v>4410</v>
      </c>
      <c r="N355" s="3">
        <v>1407.7</v>
      </c>
      <c r="O355">
        <v>967.21</v>
      </c>
      <c r="P355" t="s">
        <v>34</v>
      </c>
      <c r="Q355" t="s">
        <v>46</v>
      </c>
      <c r="R355" t="s">
        <v>23</v>
      </c>
      <c r="S355" t="s">
        <v>29</v>
      </c>
    </row>
    <row r="356" spans="1:19" x14ac:dyDescent="0.25">
      <c r="A356">
        <v>355</v>
      </c>
      <c r="B356" s="1">
        <v>44543</v>
      </c>
      <c r="C356" s="4">
        <f>YEAR(Table1[[#This Row],[sale_date]])</f>
        <v>2021</v>
      </c>
      <c r="D356" t="str">
        <f t="shared" si="5"/>
        <v>dek</v>
      </c>
      <c r="E356" t="s">
        <v>116</v>
      </c>
      <c r="F356">
        <v>9531</v>
      </c>
      <c r="G356" t="s">
        <v>311</v>
      </c>
      <c r="H356" t="s">
        <v>153</v>
      </c>
      <c r="I356" t="s">
        <v>143</v>
      </c>
      <c r="J356" s="4">
        <v>9</v>
      </c>
      <c r="K356" s="3">
        <v>221.71</v>
      </c>
      <c r="L356" s="3">
        <v>273.70999999999998</v>
      </c>
      <c r="M356" s="2">
        <v>2463.39</v>
      </c>
      <c r="N356" s="3">
        <v>468</v>
      </c>
      <c r="O356">
        <v>520.36</v>
      </c>
      <c r="P356" t="s">
        <v>21</v>
      </c>
      <c r="Q356" t="s">
        <v>22</v>
      </c>
      <c r="R356" t="s">
        <v>189</v>
      </c>
      <c r="S356" t="s">
        <v>29</v>
      </c>
    </row>
    <row r="357" spans="1:19" x14ac:dyDescent="0.25">
      <c r="A357">
        <v>356</v>
      </c>
      <c r="B357" s="1">
        <v>45006</v>
      </c>
      <c r="C357" s="4">
        <f>YEAR(Table1[[#This Row],[sale_date]])</f>
        <v>2023</v>
      </c>
      <c r="D357" t="str">
        <f t="shared" si="5"/>
        <v>mar</v>
      </c>
      <c r="E357" t="s">
        <v>73</v>
      </c>
      <c r="F357">
        <v>7980</v>
      </c>
      <c r="G357" t="s">
        <v>251</v>
      </c>
      <c r="H357" t="s">
        <v>274</v>
      </c>
      <c r="I357" t="s">
        <v>27</v>
      </c>
      <c r="J357" s="4">
        <v>3</v>
      </c>
      <c r="K357" s="3">
        <v>385.01</v>
      </c>
      <c r="L357" s="3">
        <v>644.72</v>
      </c>
      <c r="M357" s="2">
        <v>1934.16</v>
      </c>
      <c r="N357" s="3">
        <v>779.13</v>
      </c>
      <c r="O357">
        <v>336.31</v>
      </c>
      <c r="P357" t="s">
        <v>57</v>
      </c>
      <c r="Q357" t="s">
        <v>22</v>
      </c>
      <c r="R357" t="s">
        <v>23</v>
      </c>
      <c r="S357" t="s">
        <v>29</v>
      </c>
    </row>
    <row r="358" spans="1:19" x14ac:dyDescent="0.25">
      <c r="A358">
        <v>357</v>
      </c>
      <c r="B358" s="1">
        <v>44801</v>
      </c>
      <c r="C358" s="4">
        <f>YEAR(Table1[[#This Row],[sale_date]])</f>
        <v>2022</v>
      </c>
      <c r="D358" t="str">
        <f t="shared" si="5"/>
        <v>avq</v>
      </c>
      <c r="E358" t="s">
        <v>91</v>
      </c>
      <c r="F358">
        <v>2739</v>
      </c>
      <c r="G358" t="s">
        <v>212</v>
      </c>
      <c r="H358" t="s">
        <v>93</v>
      </c>
      <c r="I358" t="s">
        <v>62</v>
      </c>
      <c r="J358" s="4">
        <v>5</v>
      </c>
      <c r="K358" s="3">
        <v>187.39</v>
      </c>
      <c r="L358" s="3">
        <v>307.7</v>
      </c>
      <c r="M358" s="2">
        <v>1538.5</v>
      </c>
      <c r="N358" s="3">
        <v>601.54999999999995</v>
      </c>
      <c r="O358">
        <v>371.96</v>
      </c>
      <c r="P358" t="s">
        <v>57</v>
      </c>
      <c r="Q358" t="s">
        <v>46</v>
      </c>
      <c r="R358" t="s">
        <v>80</v>
      </c>
      <c r="S358" t="s">
        <v>464</v>
      </c>
    </row>
    <row r="359" spans="1:19" x14ac:dyDescent="0.25">
      <c r="A359">
        <v>358</v>
      </c>
      <c r="B359" s="1">
        <v>44669</v>
      </c>
      <c r="C359" s="4">
        <f>YEAR(Table1[[#This Row],[sale_date]])</f>
        <v>2022</v>
      </c>
      <c r="D359" t="str">
        <f t="shared" si="5"/>
        <v>apr</v>
      </c>
      <c r="E359" t="s">
        <v>167</v>
      </c>
      <c r="F359">
        <v>3297</v>
      </c>
      <c r="G359" t="s">
        <v>432</v>
      </c>
      <c r="H359" t="s">
        <v>227</v>
      </c>
      <c r="I359" t="s">
        <v>131</v>
      </c>
      <c r="J359" s="4">
        <v>20</v>
      </c>
      <c r="K359" s="3">
        <v>372.56</v>
      </c>
      <c r="L359" s="3">
        <v>471.32</v>
      </c>
      <c r="M359" s="2">
        <v>9426.4</v>
      </c>
      <c r="N359" s="3">
        <v>1975.2</v>
      </c>
      <c r="O359">
        <v>586.30999999999995</v>
      </c>
      <c r="P359" t="s">
        <v>51</v>
      </c>
      <c r="Q359" t="s">
        <v>46</v>
      </c>
      <c r="R359" t="s">
        <v>23</v>
      </c>
      <c r="S359" t="s">
        <v>464</v>
      </c>
    </row>
    <row r="360" spans="1:19" x14ac:dyDescent="0.25">
      <c r="A360">
        <v>359</v>
      </c>
      <c r="B360" s="1">
        <v>44450</v>
      </c>
      <c r="C360" s="4">
        <f>YEAR(Table1[[#This Row],[sale_date]])</f>
        <v>2021</v>
      </c>
      <c r="D360" t="str">
        <f t="shared" si="5"/>
        <v>sen</v>
      </c>
      <c r="E360" t="s">
        <v>94</v>
      </c>
      <c r="F360">
        <v>5623</v>
      </c>
      <c r="G360" t="s">
        <v>424</v>
      </c>
      <c r="H360" t="s">
        <v>121</v>
      </c>
      <c r="I360" t="s">
        <v>143</v>
      </c>
      <c r="J360" s="4">
        <v>13</v>
      </c>
      <c r="K360" s="3">
        <v>261.82</v>
      </c>
      <c r="L360" s="3">
        <v>374.87</v>
      </c>
      <c r="M360" s="2">
        <v>4873.3100000000004</v>
      </c>
      <c r="N360" s="3">
        <v>1469.65</v>
      </c>
      <c r="O360">
        <v>499.23</v>
      </c>
      <c r="P360" t="s">
        <v>57</v>
      </c>
      <c r="Q360" t="s">
        <v>46</v>
      </c>
      <c r="R360" t="s">
        <v>67</v>
      </c>
      <c r="S360" t="s">
        <v>29</v>
      </c>
    </row>
    <row r="361" spans="1:19" x14ac:dyDescent="0.25">
      <c r="A361">
        <v>360</v>
      </c>
      <c r="B361" s="1">
        <v>43845</v>
      </c>
      <c r="C361" s="4">
        <f>YEAR(Table1[[#This Row],[sale_date]])</f>
        <v>2020</v>
      </c>
      <c r="D361" t="str">
        <f t="shared" si="5"/>
        <v>yan</v>
      </c>
      <c r="E361" t="s">
        <v>91</v>
      </c>
      <c r="F361">
        <v>1011</v>
      </c>
      <c r="G361" t="s">
        <v>240</v>
      </c>
      <c r="H361" t="s">
        <v>188</v>
      </c>
      <c r="I361" t="s">
        <v>242</v>
      </c>
      <c r="J361" s="4">
        <v>15</v>
      </c>
      <c r="K361" s="3">
        <v>77.400000000000006</v>
      </c>
      <c r="L361" s="3">
        <v>127.99</v>
      </c>
      <c r="M361" s="2">
        <v>1919.85</v>
      </c>
      <c r="N361" s="3">
        <v>758.85</v>
      </c>
      <c r="O361">
        <v>479.34</v>
      </c>
      <c r="P361" t="s">
        <v>34</v>
      </c>
      <c r="Q361" t="s">
        <v>22</v>
      </c>
      <c r="R361" t="s">
        <v>189</v>
      </c>
      <c r="S361" t="s">
        <v>464</v>
      </c>
    </row>
    <row r="362" spans="1:19" x14ac:dyDescent="0.25">
      <c r="A362">
        <v>361</v>
      </c>
      <c r="B362" s="1">
        <v>44726</v>
      </c>
      <c r="C362" s="4">
        <f>YEAR(Table1[[#This Row],[sale_date]])</f>
        <v>2022</v>
      </c>
      <c r="D362" t="str">
        <f t="shared" si="5"/>
        <v>iyn</v>
      </c>
      <c r="E362" t="s">
        <v>91</v>
      </c>
      <c r="F362">
        <v>2954</v>
      </c>
      <c r="G362" t="s">
        <v>207</v>
      </c>
      <c r="H362" t="s">
        <v>308</v>
      </c>
      <c r="I362" t="s">
        <v>56</v>
      </c>
      <c r="J362" s="4">
        <v>7</v>
      </c>
      <c r="K362" s="3">
        <v>225.41</v>
      </c>
      <c r="L362" s="3">
        <v>339.22</v>
      </c>
      <c r="M362" s="2">
        <v>2374.54</v>
      </c>
      <c r="N362" s="3">
        <v>796.67</v>
      </c>
      <c r="O362">
        <v>87.22</v>
      </c>
      <c r="P362" t="s">
        <v>63</v>
      </c>
      <c r="Q362" t="s">
        <v>22</v>
      </c>
      <c r="R362" t="s">
        <v>88</v>
      </c>
      <c r="S362" t="s">
        <v>464</v>
      </c>
    </row>
    <row r="363" spans="1:19" x14ac:dyDescent="0.25">
      <c r="A363">
        <v>362</v>
      </c>
      <c r="B363" s="1">
        <v>44481</v>
      </c>
      <c r="C363" s="4">
        <f>YEAR(Table1[[#This Row],[sale_date]])</f>
        <v>2021</v>
      </c>
      <c r="D363" t="str">
        <f t="shared" si="5"/>
        <v>okt</v>
      </c>
      <c r="E363" t="s">
        <v>68</v>
      </c>
      <c r="F363">
        <v>2644</v>
      </c>
      <c r="G363" t="s">
        <v>427</v>
      </c>
      <c r="H363" t="s">
        <v>108</v>
      </c>
      <c r="I363" t="s">
        <v>38</v>
      </c>
      <c r="J363" s="4">
        <v>2</v>
      </c>
      <c r="K363" s="3">
        <v>283.93</v>
      </c>
      <c r="L363" s="3">
        <v>475.16</v>
      </c>
      <c r="M363" s="2">
        <v>950.32</v>
      </c>
      <c r="N363" s="3">
        <v>382.46</v>
      </c>
      <c r="O363">
        <v>37.01</v>
      </c>
      <c r="P363" t="s">
        <v>21</v>
      </c>
      <c r="Q363" t="s">
        <v>46</v>
      </c>
      <c r="R363" t="s">
        <v>52</v>
      </c>
      <c r="S363" t="s">
        <v>29</v>
      </c>
    </row>
    <row r="364" spans="1:19" x14ac:dyDescent="0.25">
      <c r="A364">
        <v>363</v>
      </c>
      <c r="B364" s="1">
        <v>45006</v>
      </c>
      <c r="C364" s="4">
        <f>YEAR(Table1[[#This Row],[sale_date]])</f>
        <v>2023</v>
      </c>
      <c r="D364" t="str">
        <f t="shared" si="5"/>
        <v>mar</v>
      </c>
      <c r="E364" t="s">
        <v>73</v>
      </c>
      <c r="F364">
        <v>7980</v>
      </c>
      <c r="G364" t="s">
        <v>363</v>
      </c>
      <c r="H364" t="s">
        <v>274</v>
      </c>
      <c r="I364" t="s">
        <v>105</v>
      </c>
      <c r="J364" s="4">
        <v>3</v>
      </c>
      <c r="K364" s="3">
        <v>385.01</v>
      </c>
      <c r="L364" s="3">
        <v>644.72</v>
      </c>
      <c r="M364" s="2">
        <v>1934.16</v>
      </c>
      <c r="N364" s="3">
        <v>779.13</v>
      </c>
      <c r="O364">
        <v>336.31</v>
      </c>
      <c r="P364" t="s">
        <v>57</v>
      </c>
      <c r="Q364" t="s">
        <v>22</v>
      </c>
      <c r="R364" t="s">
        <v>196</v>
      </c>
      <c r="S364" t="s">
        <v>29</v>
      </c>
    </row>
    <row r="365" spans="1:19" x14ac:dyDescent="0.25">
      <c r="A365">
        <v>364</v>
      </c>
      <c r="B365" s="1">
        <v>44868</v>
      </c>
      <c r="C365" s="4">
        <f>YEAR(Table1[[#This Row],[sale_date]])</f>
        <v>2022</v>
      </c>
      <c r="D365" t="str">
        <f t="shared" si="5"/>
        <v>noy</v>
      </c>
      <c r="E365" t="s">
        <v>94</v>
      </c>
      <c r="F365">
        <v>1292</v>
      </c>
      <c r="G365" t="s">
        <v>423</v>
      </c>
      <c r="H365" t="s">
        <v>395</v>
      </c>
      <c r="I365" t="s">
        <v>140</v>
      </c>
      <c r="J365" s="4">
        <v>7</v>
      </c>
      <c r="K365" s="3">
        <v>98.98</v>
      </c>
      <c r="L365" s="3">
        <v>127.34</v>
      </c>
      <c r="M365" s="2">
        <v>891.38</v>
      </c>
      <c r="N365" s="3">
        <v>198.52</v>
      </c>
      <c r="O365">
        <v>135.22999999999999</v>
      </c>
      <c r="P365" t="s">
        <v>57</v>
      </c>
      <c r="Q365" t="s">
        <v>46</v>
      </c>
      <c r="R365" t="s">
        <v>28</v>
      </c>
      <c r="S365" t="s">
        <v>464</v>
      </c>
    </row>
    <row r="366" spans="1:19" x14ac:dyDescent="0.25">
      <c r="A366">
        <v>365</v>
      </c>
      <c r="B366" s="1">
        <v>44801</v>
      </c>
      <c r="C366" s="4">
        <f>YEAR(Table1[[#This Row],[sale_date]])</f>
        <v>2022</v>
      </c>
      <c r="D366" t="str">
        <f t="shared" si="5"/>
        <v>avq</v>
      </c>
      <c r="E366" t="s">
        <v>91</v>
      </c>
      <c r="F366">
        <v>2739</v>
      </c>
      <c r="G366" t="s">
        <v>160</v>
      </c>
      <c r="H366" t="s">
        <v>93</v>
      </c>
      <c r="I366" t="s">
        <v>143</v>
      </c>
      <c r="J366" s="4">
        <v>5</v>
      </c>
      <c r="K366" s="3">
        <v>187.39</v>
      </c>
      <c r="L366" s="3">
        <v>307.7</v>
      </c>
      <c r="M366" s="2">
        <v>1538.5</v>
      </c>
      <c r="N366" s="3">
        <v>601.54999999999995</v>
      </c>
      <c r="O366">
        <v>371.96</v>
      </c>
      <c r="P366" t="s">
        <v>57</v>
      </c>
      <c r="Q366" t="s">
        <v>46</v>
      </c>
      <c r="R366" t="s">
        <v>58</v>
      </c>
      <c r="S366" t="s">
        <v>464</v>
      </c>
    </row>
    <row r="367" spans="1:19" x14ac:dyDescent="0.25">
      <c r="A367">
        <v>366</v>
      </c>
      <c r="B367" s="1">
        <v>45006</v>
      </c>
      <c r="C367" s="4">
        <f>YEAR(Table1[[#This Row],[sale_date]])</f>
        <v>2023</v>
      </c>
      <c r="D367" t="str">
        <f t="shared" si="5"/>
        <v>mar</v>
      </c>
      <c r="E367" t="s">
        <v>73</v>
      </c>
      <c r="F367">
        <v>7980</v>
      </c>
      <c r="G367" t="s">
        <v>417</v>
      </c>
      <c r="H367" t="s">
        <v>274</v>
      </c>
      <c r="I367" t="s">
        <v>146</v>
      </c>
      <c r="J367" s="4">
        <v>3</v>
      </c>
      <c r="K367" s="3">
        <v>385.01</v>
      </c>
      <c r="L367" s="3">
        <v>644.72</v>
      </c>
      <c r="M367" s="2">
        <v>1934.16</v>
      </c>
      <c r="N367" s="3">
        <v>779.13</v>
      </c>
      <c r="O367">
        <v>336.31</v>
      </c>
      <c r="P367" t="s">
        <v>57</v>
      </c>
      <c r="Q367" t="s">
        <v>22</v>
      </c>
      <c r="R367" t="s">
        <v>80</v>
      </c>
      <c r="S367" t="s">
        <v>29</v>
      </c>
    </row>
    <row r="368" spans="1:19" x14ac:dyDescent="0.25">
      <c r="A368">
        <v>367</v>
      </c>
      <c r="B368" s="1">
        <v>45006</v>
      </c>
      <c r="C368" s="4">
        <f>YEAR(Table1[[#This Row],[sale_date]])</f>
        <v>2023</v>
      </c>
      <c r="D368" t="str">
        <f t="shared" si="5"/>
        <v>mar</v>
      </c>
      <c r="E368" t="s">
        <v>73</v>
      </c>
      <c r="F368">
        <v>7980</v>
      </c>
      <c r="G368" t="s">
        <v>262</v>
      </c>
      <c r="H368" t="s">
        <v>274</v>
      </c>
      <c r="I368" t="s">
        <v>38</v>
      </c>
      <c r="J368" s="4">
        <v>3</v>
      </c>
      <c r="K368" s="3">
        <v>385.01</v>
      </c>
      <c r="L368" s="3">
        <v>644.72</v>
      </c>
      <c r="M368" s="2">
        <v>1934.16</v>
      </c>
      <c r="N368" s="3">
        <v>779.13</v>
      </c>
      <c r="O368">
        <v>336.31</v>
      </c>
      <c r="P368" t="s">
        <v>57</v>
      </c>
      <c r="Q368" t="s">
        <v>22</v>
      </c>
      <c r="R368" t="s">
        <v>88</v>
      </c>
      <c r="S368" t="s">
        <v>29</v>
      </c>
    </row>
    <row r="369" spans="1:19" x14ac:dyDescent="0.25">
      <c r="A369">
        <v>368</v>
      </c>
      <c r="B369" s="1">
        <v>44935</v>
      </c>
      <c r="C369" s="4">
        <f>YEAR(Table1[[#This Row],[sale_date]])</f>
        <v>2023</v>
      </c>
      <c r="D369" t="str">
        <f t="shared" si="5"/>
        <v>yan</v>
      </c>
      <c r="E369" t="s">
        <v>125</v>
      </c>
      <c r="F369">
        <v>3087</v>
      </c>
      <c r="G369" t="s">
        <v>437</v>
      </c>
      <c r="H369" t="s">
        <v>193</v>
      </c>
      <c r="I369" t="s">
        <v>140</v>
      </c>
      <c r="J369" s="4">
        <v>19</v>
      </c>
      <c r="K369" s="3">
        <v>398.44</v>
      </c>
      <c r="L369" s="3">
        <v>539.86</v>
      </c>
      <c r="M369" s="2">
        <v>10257.34</v>
      </c>
      <c r="N369" s="3">
        <v>2686.98</v>
      </c>
      <c r="O369">
        <v>2411.23</v>
      </c>
      <c r="P369" t="s">
        <v>21</v>
      </c>
      <c r="Q369" t="s">
        <v>22</v>
      </c>
      <c r="R369" t="s">
        <v>88</v>
      </c>
      <c r="S369" t="s">
        <v>29</v>
      </c>
    </row>
    <row r="370" spans="1:19" x14ac:dyDescent="0.25">
      <c r="A370">
        <v>369</v>
      </c>
      <c r="B370" s="1">
        <v>45115</v>
      </c>
      <c r="C370" s="4">
        <f>YEAR(Table1[[#This Row],[sale_date]])</f>
        <v>2023</v>
      </c>
      <c r="D370" t="str">
        <f t="shared" si="5"/>
        <v>iyl</v>
      </c>
      <c r="E370" t="s">
        <v>259</v>
      </c>
      <c r="F370">
        <v>4220</v>
      </c>
      <c r="G370" t="s">
        <v>194</v>
      </c>
      <c r="H370" t="s">
        <v>261</v>
      </c>
      <c r="I370" t="s">
        <v>42</v>
      </c>
      <c r="J370" s="4">
        <v>20</v>
      </c>
      <c r="K370" s="3">
        <v>206.17</v>
      </c>
      <c r="L370" s="3">
        <v>361.27</v>
      </c>
      <c r="M370" s="2">
        <v>7225.4</v>
      </c>
      <c r="N370" s="3">
        <v>3102</v>
      </c>
      <c r="O370">
        <v>2018.65</v>
      </c>
      <c r="P370" t="s">
        <v>57</v>
      </c>
      <c r="Q370" t="s">
        <v>22</v>
      </c>
      <c r="R370" t="s">
        <v>76</v>
      </c>
      <c r="S370" t="s">
        <v>464</v>
      </c>
    </row>
    <row r="371" spans="1:19" x14ac:dyDescent="0.25">
      <c r="A371">
        <v>370</v>
      </c>
      <c r="B371" s="1">
        <v>44893</v>
      </c>
      <c r="C371" s="4">
        <f>YEAR(Table1[[#This Row],[sale_date]])</f>
        <v>2022</v>
      </c>
      <c r="D371" t="str">
        <f t="shared" si="5"/>
        <v>noy</v>
      </c>
      <c r="E371" t="s">
        <v>30</v>
      </c>
      <c r="F371">
        <v>1701</v>
      </c>
      <c r="G371" t="s">
        <v>433</v>
      </c>
      <c r="H371" t="s">
        <v>87</v>
      </c>
      <c r="I371" t="s">
        <v>105</v>
      </c>
      <c r="J371" s="4">
        <v>16</v>
      </c>
      <c r="K371" s="3">
        <v>168.58</v>
      </c>
      <c r="L371" s="3">
        <v>336.16</v>
      </c>
      <c r="M371" s="2">
        <v>5378.56</v>
      </c>
      <c r="N371" s="3">
        <v>2681.28</v>
      </c>
      <c r="O371">
        <v>1596.98</v>
      </c>
      <c r="P371" t="s">
        <v>21</v>
      </c>
      <c r="Q371" t="s">
        <v>22</v>
      </c>
      <c r="R371" t="s">
        <v>189</v>
      </c>
      <c r="S371" t="s">
        <v>29</v>
      </c>
    </row>
    <row r="372" spans="1:19" x14ac:dyDescent="0.25">
      <c r="A372">
        <v>371</v>
      </c>
      <c r="B372" s="1">
        <v>44481</v>
      </c>
      <c r="C372" s="4">
        <f>YEAR(Table1[[#This Row],[sale_date]])</f>
        <v>2021</v>
      </c>
      <c r="D372" t="str">
        <f t="shared" si="5"/>
        <v>okt</v>
      </c>
      <c r="E372" t="s">
        <v>68</v>
      </c>
      <c r="F372">
        <v>2644</v>
      </c>
      <c r="G372" t="s">
        <v>129</v>
      </c>
      <c r="H372" t="s">
        <v>108</v>
      </c>
      <c r="I372" t="s">
        <v>131</v>
      </c>
      <c r="J372" s="4">
        <v>2</v>
      </c>
      <c r="K372" s="3">
        <v>283.93</v>
      </c>
      <c r="L372" s="3">
        <v>475.16</v>
      </c>
      <c r="M372" s="2">
        <v>950.32</v>
      </c>
      <c r="N372" s="3">
        <v>382.46</v>
      </c>
      <c r="O372">
        <v>37.01</v>
      </c>
      <c r="P372" t="s">
        <v>21</v>
      </c>
      <c r="Q372" t="s">
        <v>46</v>
      </c>
      <c r="R372" t="s">
        <v>67</v>
      </c>
      <c r="S372" t="s">
        <v>29</v>
      </c>
    </row>
    <row r="373" spans="1:19" x14ac:dyDescent="0.25">
      <c r="A373">
        <v>372</v>
      </c>
      <c r="B373" s="1">
        <v>45143</v>
      </c>
      <c r="C373" s="4">
        <f>YEAR(Table1[[#This Row],[sale_date]])</f>
        <v>2023</v>
      </c>
      <c r="D373" t="str">
        <f t="shared" si="5"/>
        <v>avq</v>
      </c>
      <c r="E373" t="s">
        <v>30</v>
      </c>
      <c r="F373">
        <v>9243</v>
      </c>
      <c r="G373" t="s">
        <v>438</v>
      </c>
      <c r="H373" t="s">
        <v>72</v>
      </c>
      <c r="I373" t="s">
        <v>38</v>
      </c>
      <c r="J373" s="4">
        <v>4</v>
      </c>
      <c r="K373" s="3">
        <v>48.36</v>
      </c>
      <c r="L373" s="3">
        <v>80.05</v>
      </c>
      <c r="M373" s="2">
        <v>320.2</v>
      </c>
      <c r="N373" s="3">
        <v>126.76</v>
      </c>
      <c r="O373">
        <v>25.54</v>
      </c>
      <c r="P373" t="s">
        <v>51</v>
      </c>
      <c r="Q373" t="s">
        <v>46</v>
      </c>
      <c r="R373" t="s">
        <v>176</v>
      </c>
      <c r="S373" t="s">
        <v>464</v>
      </c>
    </row>
    <row r="374" spans="1:19" x14ac:dyDescent="0.25">
      <c r="A374">
        <v>373</v>
      </c>
      <c r="B374" s="1">
        <v>44768</v>
      </c>
      <c r="C374" s="4">
        <f>YEAR(Table1[[#This Row],[sale_date]])</f>
        <v>2022</v>
      </c>
      <c r="D374" t="str">
        <f t="shared" si="5"/>
        <v>iyl</v>
      </c>
      <c r="E374" t="s">
        <v>149</v>
      </c>
      <c r="F374">
        <v>6270</v>
      </c>
      <c r="G374" t="s">
        <v>363</v>
      </c>
      <c r="H374" t="s">
        <v>315</v>
      </c>
      <c r="I374" t="s">
        <v>105</v>
      </c>
      <c r="J374" s="4">
        <v>16</v>
      </c>
      <c r="K374" s="3">
        <v>134.51</v>
      </c>
      <c r="L374" s="3">
        <v>204.35</v>
      </c>
      <c r="M374" s="2">
        <v>3269.6</v>
      </c>
      <c r="N374" s="3">
        <v>1117.44</v>
      </c>
      <c r="O374">
        <v>932.28</v>
      </c>
      <c r="P374" t="s">
        <v>21</v>
      </c>
      <c r="Q374" t="s">
        <v>46</v>
      </c>
      <c r="R374" t="s">
        <v>196</v>
      </c>
      <c r="S374" t="s">
        <v>464</v>
      </c>
    </row>
    <row r="375" spans="1:19" x14ac:dyDescent="0.25">
      <c r="A375">
        <v>374</v>
      </c>
      <c r="B375" s="1">
        <v>45177</v>
      </c>
      <c r="C375" s="4">
        <f>YEAR(Table1[[#This Row],[sale_date]])</f>
        <v>2023</v>
      </c>
      <c r="D375" t="str">
        <f t="shared" si="5"/>
        <v>sen</v>
      </c>
      <c r="E375" t="s">
        <v>98</v>
      </c>
      <c r="F375">
        <v>7861</v>
      </c>
      <c r="G375" t="s">
        <v>311</v>
      </c>
      <c r="H375" t="s">
        <v>208</v>
      </c>
      <c r="I375" t="s">
        <v>143</v>
      </c>
      <c r="J375" s="4">
        <v>10</v>
      </c>
      <c r="K375" s="3">
        <v>25.76</v>
      </c>
      <c r="L375" s="3">
        <v>40.85</v>
      </c>
      <c r="M375" s="2">
        <v>408.5</v>
      </c>
      <c r="N375" s="3">
        <v>150.9</v>
      </c>
      <c r="O375">
        <v>80.62</v>
      </c>
      <c r="P375" t="s">
        <v>34</v>
      </c>
      <c r="Q375" t="s">
        <v>46</v>
      </c>
      <c r="R375" t="s">
        <v>247</v>
      </c>
      <c r="S375" t="s">
        <v>464</v>
      </c>
    </row>
    <row r="376" spans="1:19" x14ac:dyDescent="0.25">
      <c r="A376">
        <v>375</v>
      </c>
      <c r="B376" s="1">
        <v>44801</v>
      </c>
      <c r="C376" s="4">
        <f>YEAR(Table1[[#This Row],[sale_date]])</f>
        <v>2022</v>
      </c>
      <c r="D376" t="str">
        <f t="shared" si="5"/>
        <v>avq</v>
      </c>
      <c r="E376" t="s">
        <v>91</v>
      </c>
      <c r="F376">
        <v>2739</v>
      </c>
      <c r="G376" t="s">
        <v>40</v>
      </c>
      <c r="H376" t="s">
        <v>93</v>
      </c>
      <c r="I376" t="s">
        <v>42</v>
      </c>
      <c r="J376" s="4">
        <v>5</v>
      </c>
      <c r="K376" s="3">
        <v>187.39</v>
      </c>
      <c r="L376" s="3">
        <v>307.7</v>
      </c>
      <c r="M376" s="2">
        <v>1538.5</v>
      </c>
      <c r="N376" s="3">
        <v>601.54999999999995</v>
      </c>
      <c r="O376">
        <v>371.96</v>
      </c>
      <c r="P376" t="s">
        <v>57</v>
      </c>
      <c r="Q376" t="s">
        <v>46</v>
      </c>
      <c r="R376" t="s">
        <v>247</v>
      </c>
      <c r="S376" t="s">
        <v>464</v>
      </c>
    </row>
    <row r="377" spans="1:19" x14ac:dyDescent="0.25">
      <c r="A377">
        <v>376</v>
      </c>
      <c r="B377" s="1">
        <v>45349</v>
      </c>
      <c r="C377" s="4">
        <f>YEAR(Table1[[#This Row],[sale_date]])</f>
        <v>2024</v>
      </c>
      <c r="D377" t="str">
        <f t="shared" si="5"/>
        <v>fev</v>
      </c>
      <c r="E377" t="s">
        <v>47</v>
      </c>
      <c r="F377">
        <v>8026</v>
      </c>
      <c r="G377" t="s">
        <v>158</v>
      </c>
      <c r="H377" t="s">
        <v>317</v>
      </c>
      <c r="I377" t="s">
        <v>33</v>
      </c>
      <c r="J377" s="4">
        <v>10</v>
      </c>
      <c r="K377" s="3">
        <v>51.26</v>
      </c>
      <c r="L377" s="3">
        <v>100.12</v>
      </c>
      <c r="M377" s="2">
        <v>1001.2</v>
      </c>
      <c r="N377" s="3">
        <v>488.6</v>
      </c>
      <c r="O377">
        <v>203.2</v>
      </c>
      <c r="P377" t="s">
        <v>34</v>
      </c>
      <c r="Q377" t="s">
        <v>46</v>
      </c>
      <c r="R377" t="s">
        <v>76</v>
      </c>
      <c r="S377" t="s">
        <v>464</v>
      </c>
    </row>
    <row r="378" spans="1:19" x14ac:dyDescent="0.25">
      <c r="A378">
        <v>377</v>
      </c>
      <c r="B378" s="1">
        <v>44412</v>
      </c>
      <c r="C378" s="4">
        <f>YEAR(Table1[[#This Row],[sale_date]])</f>
        <v>2021</v>
      </c>
      <c r="D378" t="str">
        <f t="shared" si="5"/>
        <v>avq</v>
      </c>
      <c r="E378" t="s">
        <v>94</v>
      </c>
      <c r="F378">
        <v>2809</v>
      </c>
      <c r="G378" t="s">
        <v>329</v>
      </c>
      <c r="H378" t="s">
        <v>320</v>
      </c>
      <c r="I378" t="s">
        <v>146</v>
      </c>
      <c r="J378" s="4">
        <v>6</v>
      </c>
      <c r="K378" s="3">
        <v>180.19</v>
      </c>
      <c r="L378" s="3">
        <v>254.94</v>
      </c>
      <c r="M378" s="2">
        <v>1529.64</v>
      </c>
      <c r="N378" s="3">
        <v>448.5</v>
      </c>
      <c r="O378">
        <v>74.459999999999994</v>
      </c>
      <c r="P378" t="s">
        <v>34</v>
      </c>
      <c r="Q378" t="s">
        <v>46</v>
      </c>
      <c r="R378" t="s">
        <v>189</v>
      </c>
      <c r="S378" t="s">
        <v>464</v>
      </c>
    </row>
    <row r="379" spans="1:19" x14ac:dyDescent="0.25">
      <c r="A379">
        <v>378</v>
      </c>
      <c r="B379" s="1">
        <v>44830</v>
      </c>
      <c r="C379" s="4">
        <f>YEAR(Table1[[#This Row],[sale_date]])</f>
        <v>2022</v>
      </c>
      <c r="D379" t="str">
        <f t="shared" si="5"/>
        <v>sen</v>
      </c>
      <c r="E379" t="s">
        <v>24</v>
      </c>
      <c r="F379">
        <v>4811</v>
      </c>
      <c r="G379" t="s">
        <v>370</v>
      </c>
      <c r="H379" t="s">
        <v>299</v>
      </c>
      <c r="I379" t="s">
        <v>42</v>
      </c>
      <c r="J379" s="4">
        <v>3</v>
      </c>
      <c r="K379" s="3">
        <v>213.72</v>
      </c>
      <c r="L379" s="3">
        <v>392.46</v>
      </c>
      <c r="M379" s="2">
        <v>1177.3800000000001</v>
      </c>
      <c r="N379" s="3">
        <v>536.22</v>
      </c>
      <c r="O379">
        <v>70.959999999999994</v>
      </c>
      <c r="P379" t="s">
        <v>63</v>
      </c>
      <c r="Q379" t="s">
        <v>22</v>
      </c>
      <c r="R379" t="s">
        <v>82</v>
      </c>
      <c r="S379" t="s">
        <v>464</v>
      </c>
    </row>
    <row r="380" spans="1:19" x14ac:dyDescent="0.25">
      <c r="A380">
        <v>379</v>
      </c>
      <c r="B380" s="1">
        <v>43869</v>
      </c>
      <c r="C380" s="4">
        <f>YEAR(Table1[[#This Row],[sale_date]])</f>
        <v>2020</v>
      </c>
      <c r="D380" t="str">
        <f t="shared" si="5"/>
        <v>fev</v>
      </c>
      <c r="E380" t="s">
        <v>73</v>
      </c>
      <c r="F380">
        <v>2779</v>
      </c>
      <c r="G380" t="s">
        <v>300</v>
      </c>
      <c r="H380" t="s">
        <v>81</v>
      </c>
      <c r="I380" t="s">
        <v>111</v>
      </c>
      <c r="J380" s="4">
        <v>17</v>
      </c>
      <c r="K380" s="3">
        <v>175.75</v>
      </c>
      <c r="L380" s="3">
        <v>305.79000000000002</v>
      </c>
      <c r="M380" s="2">
        <v>5198.43</v>
      </c>
      <c r="N380" s="3">
        <v>2210.6799999999998</v>
      </c>
      <c r="O380">
        <v>1167.19</v>
      </c>
      <c r="P380" t="s">
        <v>51</v>
      </c>
      <c r="Q380" t="s">
        <v>22</v>
      </c>
      <c r="R380" t="s">
        <v>67</v>
      </c>
      <c r="S380" t="s">
        <v>464</v>
      </c>
    </row>
    <row r="381" spans="1:19" x14ac:dyDescent="0.25">
      <c r="A381">
        <v>380</v>
      </c>
      <c r="B381" s="1">
        <v>45349</v>
      </c>
      <c r="C381" s="4">
        <f>YEAR(Table1[[#This Row],[sale_date]])</f>
        <v>2024</v>
      </c>
      <c r="D381" t="str">
        <f t="shared" si="5"/>
        <v>fev</v>
      </c>
      <c r="E381" t="s">
        <v>47</v>
      </c>
      <c r="F381">
        <v>8026</v>
      </c>
      <c r="G381" t="s">
        <v>276</v>
      </c>
      <c r="H381" t="s">
        <v>317</v>
      </c>
      <c r="I381" t="s">
        <v>27</v>
      </c>
      <c r="J381" s="4">
        <v>10</v>
      </c>
      <c r="K381" s="3">
        <v>51.26</v>
      </c>
      <c r="L381" s="3">
        <v>100.12</v>
      </c>
      <c r="M381" s="2">
        <v>1001.2</v>
      </c>
      <c r="N381" s="3">
        <v>488.6</v>
      </c>
      <c r="O381">
        <v>203.2</v>
      </c>
      <c r="P381" t="s">
        <v>34</v>
      </c>
      <c r="Q381" t="s">
        <v>46</v>
      </c>
      <c r="R381" t="s">
        <v>52</v>
      </c>
      <c r="S381" t="s">
        <v>464</v>
      </c>
    </row>
    <row r="382" spans="1:19" x14ac:dyDescent="0.25">
      <c r="A382">
        <v>381</v>
      </c>
      <c r="B382" s="1">
        <v>44801</v>
      </c>
      <c r="C382" s="4">
        <f>YEAR(Table1[[#This Row],[sale_date]])</f>
        <v>2022</v>
      </c>
      <c r="D382" t="str">
        <f t="shared" si="5"/>
        <v>avq</v>
      </c>
      <c r="E382" t="s">
        <v>91</v>
      </c>
      <c r="F382">
        <v>2739</v>
      </c>
      <c r="G382" t="s">
        <v>190</v>
      </c>
      <c r="H382" t="s">
        <v>93</v>
      </c>
      <c r="I382" t="s">
        <v>66</v>
      </c>
      <c r="J382" s="4">
        <v>5</v>
      </c>
      <c r="K382" s="3">
        <v>187.39</v>
      </c>
      <c r="L382" s="3">
        <v>307.7</v>
      </c>
      <c r="M382" s="2">
        <v>1538.5</v>
      </c>
      <c r="N382" s="3">
        <v>601.54999999999995</v>
      </c>
      <c r="O382">
        <v>371.96</v>
      </c>
      <c r="P382" t="s">
        <v>57</v>
      </c>
      <c r="Q382" t="s">
        <v>46</v>
      </c>
      <c r="R382" t="s">
        <v>247</v>
      </c>
      <c r="S382" t="s">
        <v>464</v>
      </c>
    </row>
    <row r="383" spans="1:19" x14ac:dyDescent="0.25">
      <c r="A383">
        <v>382</v>
      </c>
      <c r="B383" s="1">
        <v>44384</v>
      </c>
      <c r="C383" s="4">
        <f>YEAR(Table1[[#This Row],[sale_date]])</f>
        <v>2021</v>
      </c>
      <c r="D383" t="str">
        <f t="shared" si="5"/>
        <v>iyl</v>
      </c>
      <c r="E383" t="s">
        <v>125</v>
      </c>
      <c r="F383">
        <v>2299</v>
      </c>
      <c r="G383" t="s">
        <v>113</v>
      </c>
      <c r="H383" t="s">
        <v>191</v>
      </c>
      <c r="I383" t="s">
        <v>56</v>
      </c>
      <c r="J383" s="4">
        <v>14</v>
      </c>
      <c r="K383" s="3">
        <v>106.36</v>
      </c>
      <c r="L383" s="3">
        <v>200.67</v>
      </c>
      <c r="M383" s="2">
        <v>2809.38</v>
      </c>
      <c r="N383" s="3">
        <v>1320.34</v>
      </c>
      <c r="O383">
        <v>272.32</v>
      </c>
      <c r="P383" t="s">
        <v>51</v>
      </c>
      <c r="Q383" t="s">
        <v>22</v>
      </c>
      <c r="R383" t="s">
        <v>88</v>
      </c>
      <c r="S383" t="s">
        <v>464</v>
      </c>
    </row>
    <row r="384" spans="1:19" x14ac:dyDescent="0.25">
      <c r="A384">
        <v>383</v>
      </c>
      <c r="B384" s="1">
        <v>44700</v>
      </c>
      <c r="C384" s="4">
        <f>YEAR(Table1[[#This Row],[sale_date]])</f>
        <v>2022</v>
      </c>
      <c r="D384" t="str">
        <f t="shared" si="5"/>
        <v>may</v>
      </c>
      <c r="E384" t="s">
        <v>91</v>
      </c>
      <c r="F384">
        <v>5837</v>
      </c>
      <c r="G384" t="s">
        <v>324</v>
      </c>
      <c r="H384" t="s">
        <v>273</v>
      </c>
      <c r="I384" t="s">
        <v>56</v>
      </c>
      <c r="J384" s="4">
        <v>13</v>
      </c>
      <c r="K384" s="3">
        <v>370.05</v>
      </c>
      <c r="L384" s="3">
        <v>529.73</v>
      </c>
      <c r="M384" s="2">
        <v>6886.49</v>
      </c>
      <c r="N384" s="3">
        <v>2075.84</v>
      </c>
      <c r="O384">
        <v>1593.63</v>
      </c>
      <c r="P384" t="s">
        <v>51</v>
      </c>
      <c r="Q384" t="s">
        <v>46</v>
      </c>
      <c r="R384" t="s">
        <v>52</v>
      </c>
      <c r="S384" t="s">
        <v>464</v>
      </c>
    </row>
    <row r="385" spans="1:19" x14ac:dyDescent="0.25">
      <c r="A385">
        <v>384</v>
      </c>
      <c r="B385" s="1">
        <v>44140</v>
      </c>
      <c r="C385" s="4">
        <f>YEAR(Table1[[#This Row],[sale_date]])</f>
        <v>2020</v>
      </c>
      <c r="D385" t="str">
        <f t="shared" si="5"/>
        <v>noy</v>
      </c>
      <c r="E385" t="s">
        <v>83</v>
      </c>
      <c r="F385">
        <v>2894</v>
      </c>
      <c r="G385" t="s">
        <v>267</v>
      </c>
      <c r="H385" t="s">
        <v>241</v>
      </c>
      <c r="I385" t="s">
        <v>136</v>
      </c>
      <c r="J385" s="4">
        <v>15</v>
      </c>
      <c r="K385" s="3">
        <v>254.54</v>
      </c>
      <c r="L385" s="3">
        <v>487.23</v>
      </c>
      <c r="M385" s="2">
        <v>7308.45</v>
      </c>
      <c r="N385" s="3">
        <v>3490.35</v>
      </c>
      <c r="O385">
        <v>1574.02</v>
      </c>
      <c r="P385" t="s">
        <v>57</v>
      </c>
      <c r="Q385" t="s">
        <v>46</v>
      </c>
      <c r="R385" t="s">
        <v>28</v>
      </c>
      <c r="S385" t="s">
        <v>464</v>
      </c>
    </row>
    <row r="386" spans="1:19" x14ac:dyDescent="0.25">
      <c r="A386">
        <v>385</v>
      </c>
      <c r="B386" s="1">
        <v>43864</v>
      </c>
      <c r="C386" s="4">
        <f>YEAR(Table1[[#This Row],[sale_date]])</f>
        <v>2020</v>
      </c>
      <c r="D386" t="str">
        <f t="shared" ref="D386:D449" si="6">TEXT(B386,"MMM")</f>
        <v>fev</v>
      </c>
      <c r="E386" t="s">
        <v>47</v>
      </c>
      <c r="F386">
        <v>8534</v>
      </c>
      <c r="G386" t="s">
        <v>229</v>
      </c>
      <c r="H386" t="s">
        <v>394</v>
      </c>
      <c r="I386" t="s">
        <v>56</v>
      </c>
      <c r="J386" s="4">
        <v>17</v>
      </c>
      <c r="K386" s="3">
        <v>341.72</v>
      </c>
      <c r="L386" s="3">
        <v>494.28</v>
      </c>
      <c r="M386" s="2">
        <v>8402.76</v>
      </c>
      <c r="N386" s="3">
        <v>2593.52</v>
      </c>
      <c r="O386">
        <v>62.25</v>
      </c>
      <c r="P386" t="s">
        <v>34</v>
      </c>
      <c r="Q386" t="s">
        <v>46</v>
      </c>
      <c r="R386" t="s">
        <v>90</v>
      </c>
      <c r="S386" t="s">
        <v>29</v>
      </c>
    </row>
    <row r="387" spans="1:19" x14ac:dyDescent="0.25">
      <c r="A387">
        <v>386</v>
      </c>
      <c r="B387" s="1">
        <v>44935</v>
      </c>
      <c r="C387" s="4">
        <f>YEAR(Table1[[#This Row],[sale_date]])</f>
        <v>2023</v>
      </c>
      <c r="D387" t="str">
        <f t="shared" si="6"/>
        <v>yan</v>
      </c>
      <c r="E387" t="s">
        <v>125</v>
      </c>
      <c r="F387">
        <v>3087</v>
      </c>
      <c r="G387" t="s">
        <v>18</v>
      </c>
      <c r="H387" t="s">
        <v>193</v>
      </c>
      <c r="I387" t="s">
        <v>20</v>
      </c>
      <c r="J387" s="4">
        <v>19</v>
      </c>
      <c r="K387" s="3">
        <v>398.44</v>
      </c>
      <c r="L387" s="3">
        <v>539.86</v>
      </c>
      <c r="M387" s="2">
        <v>10257.34</v>
      </c>
      <c r="N387" s="3">
        <v>2686.98</v>
      </c>
      <c r="O387">
        <v>2411.23</v>
      </c>
      <c r="P387" t="s">
        <v>21</v>
      </c>
      <c r="Q387" t="s">
        <v>22</v>
      </c>
      <c r="R387" t="s">
        <v>247</v>
      </c>
      <c r="S387" t="s">
        <v>29</v>
      </c>
    </row>
    <row r="388" spans="1:19" x14ac:dyDescent="0.25">
      <c r="A388">
        <v>387</v>
      </c>
      <c r="B388" s="1">
        <v>44670</v>
      </c>
      <c r="C388" s="4">
        <f>YEAR(Table1[[#This Row],[sale_date]])</f>
        <v>2022</v>
      </c>
      <c r="D388" t="str">
        <f t="shared" si="6"/>
        <v>apr</v>
      </c>
      <c r="E388" t="s">
        <v>149</v>
      </c>
      <c r="F388">
        <v>4616</v>
      </c>
      <c r="G388" t="s">
        <v>243</v>
      </c>
      <c r="H388" t="s">
        <v>186</v>
      </c>
      <c r="I388" t="s">
        <v>111</v>
      </c>
      <c r="J388" s="4">
        <v>8</v>
      </c>
      <c r="K388" s="3">
        <v>128.47</v>
      </c>
      <c r="L388" s="3">
        <v>220.35</v>
      </c>
      <c r="M388" s="2">
        <v>1762.8</v>
      </c>
      <c r="N388" s="3">
        <v>735.04</v>
      </c>
      <c r="O388">
        <v>140.04</v>
      </c>
      <c r="P388" t="s">
        <v>34</v>
      </c>
      <c r="Q388" t="s">
        <v>22</v>
      </c>
      <c r="R388" t="s">
        <v>58</v>
      </c>
      <c r="S388" t="s">
        <v>29</v>
      </c>
    </row>
    <row r="389" spans="1:19" x14ac:dyDescent="0.25">
      <c r="A389">
        <v>388</v>
      </c>
      <c r="B389" s="1">
        <v>44624</v>
      </c>
      <c r="C389" s="4">
        <f>YEAR(Table1[[#This Row],[sale_date]])</f>
        <v>2022</v>
      </c>
      <c r="D389" t="str">
        <f t="shared" si="6"/>
        <v>mar</v>
      </c>
      <c r="E389" t="s">
        <v>68</v>
      </c>
      <c r="F389">
        <v>8193</v>
      </c>
      <c r="G389" t="s">
        <v>414</v>
      </c>
      <c r="H389" t="s">
        <v>148</v>
      </c>
      <c r="I389" t="s">
        <v>27</v>
      </c>
      <c r="J389" s="4">
        <v>11</v>
      </c>
      <c r="K389" s="3">
        <v>220.11</v>
      </c>
      <c r="L389" s="3">
        <v>367.52</v>
      </c>
      <c r="M389" s="2">
        <v>4042.72</v>
      </c>
      <c r="N389" s="3">
        <v>1621.51</v>
      </c>
      <c r="O389">
        <v>1086.31</v>
      </c>
      <c r="P389" t="s">
        <v>57</v>
      </c>
      <c r="Q389" t="s">
        <v>46</v>
      </c>
      <c r="R389" t="s">
        <v>97</v>
      </c>
      <c r="S389" t="s">
        <v>29</v>
      </c>
    </row>
    <row r="390" spans="1:19" x14ac:dyDescent="0.25">
      <c r="A390">
        <v>389</v>
      </c>
      <c r="B390" s="1">
        <v>44935</v>
      </c>
      <c r="C390" s="4">
        <f>YEAR(Table1[[#This Row],[sale_date]])</f>
        <v>2023</v>
      </c>
      <c r="D390" t="str">
        <f t="shared" si="6"/>
        <v>yan</v>
      </c>
      <c r="E390" t="s">
        <v>125</v>
      </c>
      <c r="F390">
        <v>3087</v>
      </c>
      <c r="G390" t="s">
        <v>432</v>
      </c>
      <c r="H390" t="s">
        <v>193</v>
      </c>
      <c r="I390" t="s">
        <v>131</v>
      </c>
      <c r="J390" s="4">
        <v>19</v>
      </c>
      <c r="K390" s="3">
        <v>398.44</v>
      </c>
      <c r="L390" s="3">
        <v>539.86</v>
      </c>
      <c r="M390" s="2">
        <v>10257.34</v>
      </c>
      <c r="N390" s="3">
        <v>2686.98</v>
      </c>
      <c r="O390">
        <v>2411.23</v>
      </c>
      <c r="P390" t="s">
        <v>21</v>
      </c>
      <c r="Q390" t="s">
        <v>22</v>
      </c>
      <c r="R390" t="s">
        <v>28</v>
      </c>
      <c r="S390" t="s">
        <v>29</v>
      </c>
    </row>
    <row r="391" spans="1:19" x14ac:dyDescent="0.25">
      <c r="A391">
        <v>390</v>
      </c>
      <c r="B391" s="1">
        <v>44996</v>
      </c>
      <c r="C391" s="4">
        <f>YEAR(Table1[[#This Row],[sale_date]])</f>
        <v>2023</v>
      </c>
      <c r="D391" t="str">
        <f t="shared" si="6"/>
        <v>mar</v>
      </c>
      <c r="E391" t="s">
        <v>77</v>
      </c>
      <c r="F391">
        <v>1872</v>
      </c>
      <c r="G391" t="s">
        <v>361</v>
      </c>
      <c r="H391" t="s">
        <v>277</v>
      </c>
      <c r="I391" t="s">
        <v>136</v>
      </c>
      <c r="J391" s="4">
        <v>4</v>
      </c>
      <c r="K391" s="3">
        <v>488.93</v>
      </c>
      <c r="L391" s="3">
        <v>860.73</v>
      </c>
      <c r="M391" s="2">
        <v>3442.92</v>
      </c>
      <c r="N391" s="3">
        <v>1487.2</v>
      </c>
      <c r="O391">
        <v>277.48</v>
      </c>
      <c r="P391" t="s">
        <v>63</v>
      </c>
      <c r="Q391" t="s">
        <v>46</v>
      </c>
      <c r="R391" t="s">
        <v>76</v>
      </c>
      <c r="S391" t="s">
        <v>29</v>
      </c>
    </row>
    <row r="392" spans="1:19" x14ac:dyDescent="0.25">
      <c r="A392">
        <v>391</v>
      </c>
      <c r="B392" s="1">
        <v>44424</v>
      </c>
      <c r="C392" s="4">
        <f>YEAR(Table1[[#This Row],[sale_date]])</f>
        <v>2021</v>
      </c>
      <c r="D392" t="str">
        <f t="shared" si="6"/>
        <v>avq</v>
      </c>
      <c r="E392" t="s">
        <v>91</v>
      </c>
      <c r="F392">
        <v>2837</v>
      </c>
      <c r="G392" t="s">
        <v>126</v>
      </c>
      <c r="H392" t="s">
        <v>272</v>
      </c>
      <c r="I392" t="s">
        <v>42</v>
      </c>
      <c r="J392" s="4">
        <v>4</v>
      </c>
      <c r="K392" s="3">
        <v>22.45</v>
      </c>
      <c r="L392" s="3">
        <v>31.66</v>
      </c>
      <c r="M392" s="2">
        <v>126.64</v>
      </c>
      <c r="N392" s="3">
        <v>36.840000000000003</v>
      </c>
      <c r="O392">
        <v>20.56</v>
      </c>
      <c r="P392" t="s">
        <v>21</v>
      </c>
      <c r="Q392" t="s">
        <v>46</v>
      </c>
      <c r="R392" t="s">
        <v>101</v>
      </c>
      <c r="S392" t="s">
        <v>464</v>
      </c>
    </row>
    <row r="393" spans="1:19" x14ac:dyDescent="0.25">
      <c r="A393">
        <v>392</v>
      </c>
      <c r="B393" s="1">
        <v>44768</v>
      </c>
      <c r="C393" s="4">
        <f>YEAR(Table1[[#This Row],[sale_date]])</f>
        <v>2022</v>
      </c>
      <c r="D393" t="str">
        <f t="shared" si="6"/>
        <v>iyl</v>
      </c>
      <c r="E393" t="s">
        <v>149</v>
      </c>
      <c r="F393">
        <v>6270</v>
      </c>
      <c r="G393" t="s">
        <v>257</v>
      </c>
      <c r="H393" t="s">
        <v>315</v>
      </c>
      <c r="I393" t="s">
        <v>66</v>
      </c>
      <c r="J393" s="4">
        <v>16</v>
      </c>
      <c r="K393" s="3">
        <v>134.51</v>
      </c>
      <c r="L393" s="3">
        <v>204.35</v>
      </c>
      <c r="M393" s="2">
        <v>3269.6</v>
      </c>
      <c r="N393" s="3">
        <v>1117.44</v>
      </c>
      <c r="O393">
        <v>932.28</v>
      </c>
      <c r="P393" t="s">
        <v>21</v>
      </c>
      <c r="Q393" t="s">
        <v>46</v>
      </c>
      <c r="R393" t="s">
        <v>67</v>
      </c>
      <c r="S393" t="s">
        <v>464</v>
      </c>
    </row>
    <row r="394" spans="1:19" x14ac:dyDescent="0.25">
      <c r="A394">
        <v>393</v>
      </c>
      <c r="B394" s="1">
        <v>44143</v>
      </c>
      <c r="C394" s="4">
        <f>YEAR(Table1[[#This Row],[sale_date]])</f>
        <v>2020</v>
      </c>
      <c r="D394" t="str">
        <f t="shared" si="6"/>
        <v>noy</v>
      </c>
      <c r="E394" t="s">
        <v>125</v>
      </c>
      <c r="F394">
        <v>5400</v>
      </c>
      <c r="G394" t="s">
        <v>319</v>
      </c>
      <c r="H394" t="s">
        <v>342</v>
      </c>
      <c r="I394" t="s">
        <v>38</v>
      </c>
      <c r="J394" s="4">
        <v>12</v>
      </c>
      <c r="K394" s="3">
        <v>288.36</v>
      </c>
      <c r="L394" s="3">
        <v>549.25</v>
      </c>
      <c r="M394" s="2">
        <v>6591</v>
      </c>
      <c r="N394" s="3">
        <v>3130.68</v>
      </c>
      <c r="O394">
        <v>288.62</v>
      </c>
      <c r="P394" t="s">
        <v>57</v>
      </c>
      <c r="Q394" t="s">
        <v>22</v>
      </c>
      <c r="R394" t="s">
        <v>106</v>
      </c>
      <c r="S394" t="s">
        <v>464</v>
      </c>
    </row>
    <row r="395" spans="1:19" x14ac:dyDescent="0.25">
      <c r="A395">
        <v>394</v>
      </c>
      <c r="B395" s="1">
        <v>44782</v>
      </c>
      <c r="C395" s="4">
        <f>YEAR(Table1[[#This Row],[sale_date]])</f>
        <v>2022</v>
      </c>
      <c r="D395" t="str">
        <f t="shared" si="6"/>
        <v>avq</v>
      </c>
      <c r="E395" t="s">
        <v>157</v>
      </c>
      <c r="F395">
        <v>6353</v>
      </c>
      <c r="G395" t="s">
        <v>92</v>
      </c>
      <c r="H395" t="s">
        <v>328</v>
      </c>
      <c r="I395" t="s">
        <v>20</v>
      </c>
      <c r="J395" s="4">
        <v>11</v>
      </c>
      <c r="K395" s="3">
        <v>167.03</v>
      </c>
      <c r="L395" s="3">
        <v>256.52</v>
      </c>
      <c r="M395" s="2">
        <v>2821.72</v>
      </c>
      <c r="N395" s="3">
        <v>984.39</v>
      </c>
      <c r="O395">
        <v>575.9</v>
      </c>
      <c r="P395" t="s">
        <v>21</v>
      </c>
      <c r="Q395" t="s">
        <v>46</v>
      </c>
      <c r="R395" t="s">
        <v>88</v>
      </c>
      <c r="S395" t="s">
        <v>464</v>
      </c>
    </row>
    <row r="396" spans="1:19" x14ac:dyDescent="0.25">
      <c r="A396">
        <v>395</v>
      </c>
      <c r="B396" s="1">
        <v>44450</v>
      </c>
      <c r="C396" s="4">
        <f>YEAR(Table1[[#This Row],[sale_date]])</f>
        <v>2021</v>
      </c>
      <c r="D396" t="str">
        <f t="shared" si="6"/>
        <v>sen</v>
      </c>
      <c r="E396" t="s">
        <v>94</v>
      </c>
      <c r="F396">
        <v>5623</v>
      </c>
      <c r="G396" t="s">
        <v>439</v>
      </c>
      <c r="H396" t="s">
        <v>121</v>
      </c>
      <c r="I396" t="s">
        <v>146</v>
      </c>
      <c r="J396" s="4">
        <v>13</v>
      </c>
      <c r="K396" s="3">
        <v>261.82</v>
      </c>
      <c r="L396" s="3">
        <v>374.87</v>
      </c>
      <c r="M396" s="2">
        <v>4873.3100000000004</v>
      </c>
      <c r="N396" s="3">
        <v>1469.65</v>
      </c>
      <c r="O396">
        <v>499.23</v>
      </c>
      <c r="P396" t="s">
        <v>57</v>
      </c>
      <c r="Q396" t="s">
        <v>46</v>
      </c>
      <c r="R396" t="s">
        <v>247</v>
      </c>
      <c r="S396" t="s">
        <v>29</v>
      </c>
    </row>
    <row r="397" spans="1:19" x14ac:dyDescent="0.25">
      <c r="A397">
        <v>396</v>
      </c>
      <c r="B397" s="1">
        <v>44948</v>
      </c>
      <c r="C397" s="4">
        <f>YEAR(Table1[[#This Row],[sale_date]])</f>
        <v>2023</v>
      </c>
      <c r="D397" t="str">
        <f t="shared" si="6"/>
        <v>yan</v>
      </c>
      <c r="E397" t="s">
        <v>91</v>
      </c>
      <c r="F397">
        <v>8979</v>
      </c>
      <c r="G397" t="s">
        <v>182</v>
      </c>
      <c r="H397" t="s">
        <v>264</v>
      </c>
      <c r="I397" t="s">
        <v>131</v>
      </c>
      <c r="J397" s="4">
        <v>13</v>
      </c>
      <c r="K397" s="3">
        <v>157.22</v>
      </c>
      <c r="L397" s="3">
        <v>301.83999999999997</v>
      </c>
      <c r="M397" s="2">
        <v>3923.92</v>
      </c>
      <c r="N397" s="3">
        <v>1880.06</v>
      </c>
      <c r="O397">
        <v>987.72</v>
      </c>
      <c r="P397" t="s">
        <v>57</v>
      </c>
      <c r="Q397" t="s">
        <v>46</v>
      </c>
      <c r="R397" t="s">
        <v>39</v>
      </c>
      <c r="S397" t="s">
        <v>29</v>
      </c>
    </row>
    <row r="398" spans="1:19" x14ac:dyDescent="0.25">
      <c r="A398">
        <v>397</v>
      </c>
      <c r="B398" s="1">
        <v>44768</v>
      </c>
      <c r="C398" s="4">
        <f>YEAR(Table1[[#This Row],[sale_date]])</f>
        <v>2022</v>
      </c>
      <c r="D398" t="str">
        <f t="shared" si="6"/>
        <v>iyl</v>
      </c>
      <c r="E398" t="s">
        <v>149</v>
      </c>
      <c r="F398">
        <v>6270</v>
      </c>
      <c r="G398" t="s">
        <v>180</v>
      </c>
      <c r="H398" t="s">
        <v>315</v>
      </c>
      <c r="I398" t="s">
        <v>62</v>
      </c>
      <c r="J398" s="4">
        <v>16</v>
      </c>
      <c r="K398" s="3">
        <v>134.51</v>
      </c>
      <c r="L398" s="3">
        <v>204.35</v>
      </c>
      <c r="M398" s="2">
        <v>3269.6</v>
      </c>
      <c r="N398" s="3">
        <v>1117.44</v>
      </c>
      <c r="O398">
        <v>932.28</v>
      </c>
      <c r="P398" t="s">
        <v>21</v>
      </c>
      <c r="Q398" t="s">
        <v>46</v>
      </c>
      <c r="R398" t="s">
        <v>23</v>
      </c>
      <c r="S398" t="s">
        <v>464</v>
      </c>
    </row>
    <row r="399" spans="1:19" x14ac:dyDescent="0.25">
      <c r="A399">
        <v>398</v>
      </c>
      <c r="B399" s="1">
        <v>44768</v>
      </c>
      <c r="C399" s="4">
        <f>YEAR(Table1[[#This Row],[sale_date]])</f>
        <v>2022</v>
      </c>
      <c r="D399" t="str">
        <f t="shared" si="6"/>
        <v>iyl</v>
      </c>
      <c r="E399" t="s">
        <v>149</v>
      </c>
      <c r="F399">
        <v>6270</v>
      </c>
      <c r="G399" t="s">
        <v>322</v>
      </c>
      <c r="H399" t="s">
        <v>315</v>
      </c>
      <c r="I399" t="s">
        <v>56</v>
      </c>
      <c r="J399" s="4">
        <v>16</v>
      </c>
      <c r="K399" s="3">
        <v>134.51</v>
      </c>
      <c r="L399" s="3">
        <v>204.35</v>
      </c>
      <c r="M399" s="2">
        <v>3269.6</v>
      </c>
      <c r="N399" s="3">
        <v>1117.44</v>
      </c>
      <c r="O399">
        <v>932.28</v>
      </c>
      <c r="P399" t="s">
        <v>21</v>
      </c>
      <c r="Q399" t="s">
        <v>46</v>
      </c>
      <c r="R399" t="s">
        <v>43</v>
      </c>
      <c r="S399" t="s">
        <v>464</v>
      </c>
    </row>
    <row r="400" spans="1:19" x14ac:dyDescent="0.25">
      <c r="A400">
        <v>399</v>
      </c>
      <c r="B400" s="1">
        <v>44961</v>
      </c>
      <c r="C400" s="4">
        <f>YEAR(Table1[[#This Row],[sale_date]])</f>
        <v>2023</v>
      </c>
      <c r="D400" t="str">
        <f t="shared" si="6"/>
        <v>fev</v>
      </c>
      <c r="E400" t="s">
        <v>47</v>
      </c>
      <c r="F400">
        <v>9618</v>
      </c>
      <c r="G400" t="s">
        <v>440</v>
      </c>
      <c r="H400" t="s">
        <v>389</v>
      </c>
      <c r="I400" t="s">
        <v>62</v>
      </c>
      <c r="J400" s="4">
        <v>6</v>
      </c>
      <c r="K400" s="3">
        <v>308.12</v>
      </c>
      <c r="L400" s="3">
        <v>521.04999999999995</v>
      </c>
      <c r="M400" s="2">
        <v>3126.3</v>
      </c>
      <c r="N400" s="3">
        <v>1277.58</v>
      </c>
      <c r="O400">
        <v>728.63</v>
      </c>
      <c r="P400" t="s">
        <v>34</v>
      </c>
      <c r="Q400" t="s">
        <v>22</v>
      </c>
      <c r="R400" t="s">
        <v>189</v>
      </c>
      <c r="S400" t="s">
        <v>29</v>
      </c>
    </row>
    <row r="401" spans="1:19" x14ac:dyDescent="0.25">
      <c r="A401">
        <v>400</v>
      </c>
      <c r="B401" s="1">
        <v>45177</v>
      </c>
      <c r="C401" s="4">
        <f>YEAR(Table1[[#This Row],[sale_date]])</f>
        <v>2023</v>
      </c>
      <c r="D401" t="str">
        <f t="shared" si="6"/>
        <v>sen</v>
      </c>
      <c r="E401" t="s">
        <v>98</v>
      </c>
      <c r="F401">
        <v>7861</v>
      </c>
      <c r="G401" t="s">
        <v>129</v>
      </c>
      <c r="H401" t="s">
        <v>208</v>
      </c>
      <c r="I401" t="s">
        <v>131</v>
      </c>
      <c r="J401" s="4">
        <v>10</v>
      </c>
      <c r="K401" s="3">
        <v>25.76</v>
      </c>
      <c r="L401" s="3">
        <v>40.85</v>
      </c>
      <c r="M401" s="2">
        <v>408.5</v>
      </c>
      <c r="N401" s="3">
        <v>150.9</v>
      </c>
      <c r="O401">
        <v>80.62</v>
      </c>
      <c r="P401" t="s">
        <v>34</v>
      </c>
      <c r="Q401" t="s">
        <v>46</v>
      </c>
      <c r="R401" t="s">
        <v>43</v>
      </c>
      <c r="S401" t="s">
        <v>464</v>
      </c>
    </row>
    <row r="402" spans="1:19" x14ac:dyDescent="0.25">
      <c r="A402">
        <v>401</v>
      </c>
      <c r="B402" s="1">
        <v>44410</v>
      </c>
      <c r="C402" s="4">
        <f>YEAR(Table1[[#This Row],[sale_date]])</f>
        <v>2021</v>
      </c>
      <c r="D402" t="str">
        <f t="shared" si="6"/>
        <v>avq</v>
      </c>
      <c r="E402" t="s">
        <v>112</v>
      </c>
      <c r="F402">
        <v>4677</v>
      </c>
      <c r="G402" t="s">
        <v>441</v>
      </c>
      <c r="H402" t="s">
        <v>374</v>
      </c>
      <c r="I402" t="s">
        <v>50</v>
      </c>
      <c r="J402" s="4">
        <v>10</v>
      </c>
      <c r="K402" s="3">
        <v>277.31</v>
      </c>
      <c r="L402" s="3">
        <v>374.06</v>
      </c>
      <c r="M402" s="2">
        <v>3740.6</v>
      </c>
      <c r="N402" s="3">
        <v>967.5</v>
      </c>
      <c r="O402">
        <v>427.55</v>
      </c>
      <c r="P402" t="s">
        <v>34</v>
      </c>
      <c r="Q402" t="s">
        <v>22</v>
      </c>
      <c r="R402" t="s">
        <v>67</v>
      </c>
      <c r="S402" t="s">
        <v>29</v>
      </c>
    </row>
    <row r="403" spans="1:19" x14ac:dyDescent="0.25">
      <c r="A403">
        <v>402</v>
      </c>
      <c r="B403" s="1">
        <v>45537</v>
      </c>
      <c r="C403" s="4">
        <f>YEAR(Table1[[#This Row],[sale_date]])</f>
        <v>2024</v>
      </c>
      <c r="D403" t="str">
        <f t="shared" si="6"/>
        <v>sen</v>
      </c>
      <c r="E403" t="s">
        <v>102</v>
      </c>
      <c r="F403">
        <v>7955</v>
      </c>
      <c r="G403" t="s">
        <v>393</v>
      </c>
      <c r="H403" t="s">
        <v>401</v>
      </c>
      <c r="I403" t="s">
        <v>242</v>
      </c>
      <c r="J403" s="4">
        <v>14</v>
      </c>
      <c r="K403" s="3">
        <v>259.73</v>
      </c>
      <c r="L403" s="3">
        <v>387.15</v>
      </c>
      <c r="M403" s="2">
        <v>5420.1</v>
      </c>
      <c r="N403" s="3">
        <v>1783.88</v>
      </c>
      <c r="O403">
        <v>413.81</v>
      </c>
      <c r="P403" t="s">
        <v>21</v>
      </c>
      <c r="Q403" t="s">
        <v>22</v>
      </c>
      <c r="R403" t="s">
        <v>119</v>
      </c>
      <c r="S403" t="s">
        <v>29</v>
      </c>
    </row>
    <row r="404" spans="1:19" x14ac:dyDescent="0.25">
      <c r="A404">
        <v>403</v>
      </c>
      <c r="B404" s="1">
        <v>45205</v>
      </c>
      <c r="C404" s="4">
        <f>YEAR(Table1[[#This Row],[sale_date]])</f>
        <v>2023</v>
      </c>
      <c r="D404" t="str">
        <f t="shared" si="6"/>
        <v>okt</v>
      </c>
      <c r="E404" t="s">
        <v>73</v>
      </c>
      <c r="F404">
        <v>6480</v>
      </c>
      <c r="G404" t="s">
        <v>144</v>
      </c>
      <c r="H404" t="s">
        <v>244</v>
      </c>
      <c r="I404" t="s">
        <v>146</v>
      </c>
      <c r="J404" s="4">
        <v>9</v>
      </c>
      <c r="K404" s="3">
        <v>253.49</v>
      </c>
      <c r="L404" s="3">
        <v>361.52</v>
      </c>
      <c r="M404" s="2">
        <v>3253.68</v>
      </c>
      <c r="N404" s="3">
        <v>972.27</v>
      </c>
      <c r="O404">
        <v>160.66999999999999</v>
      </c>
      <c r="P404" t="s">
        <v>63</v>
      </c>
      <c r="Q404" t="s">
        <v>22</v>
      </c>
      <c r="R404" t="s">
        <v>189</v>
      </c>
      <c r="S404" t="s">
        <v>464</v>
      </c>
    </row>
    <row r="405" spans="1:19" x14ac:dyDescent="0.25">
      <c r="A405">
        <v>404</v>
      </c>
      <c r="B405" s="1">
        <v>44213</v>
      </c>
      <c r="C405" s="4">
        <f>YEAR(Table1[[#This Row],[sale_date]])</f>
        <v>2021</v>
      </c>
      <c r="D405" t="str">
        <f t="shared" si="6"/>
        <v>yan</v>
      </c>
      <c r="E405" t="s">
        <v>116</v>
      </c>
      <c r="F405">
        <v>3759</v>
      </c>
      <c r="G405" t="s">
        <v>158</v>
      </c>
      <c r="H405" t="s">
        <v>184</v>
      </c>
      <c r="I405" t="s">
        <v>33</v>
      </c>
      <c r="J405" s="4">
        <v>1</v>
      </c>
      <c r="K405" s="3">
        <v>472.66</v>
      </c>
      <c r="L405" s="3">
        <v>651.32000000000005</v>
      </c>
      <c r="M405" s="2">
        <v>651.32000000000005</v>
      </c>
      <c r="N405" s="3">
        <v>178.66</v>
      </c>
      <c r="O405">
        <v>47.44</v>
      </c>
      <c r="P405" t="s">
        <v>63</v>
      </c>
      <c r="Q405" t="s">
        <v>46</v>
      </c>
      <c r="R405" t="s">
        <v>82</v>
      </c>
      <c r="S405" t="s">
        <v>29</v>
      </c>
    </row>
    <row r="406" spans="1:19" x14ac:dyDescent="0.25">
      <c r="A406">
        <v>405</v>
      </c>
      <c r="B406" s="1">
        <v>44935</v>
      </c>
      <c r="C406" s="4">
        <f>YEAR(Table1[[#This Row],[sale_date]])</f>
        <v>2023</v>
      </c>
      <c r="D406" t="str">
        <f t="shared" si="6"/>
        <v>yan</v>
      </c>
      <c r="E406" t="s">
        <v>125</v>
      </c>
      <c r="F406">
        <v>3087</v>
      </c>
      <c r="G406" t="s">
        <v>178</v>
      </c>
      <c r="H406" t="s">
        <v>193</v>
      </c>
      <c r="I406" t="s">
        <v>140</v>
      </c>
      <c r="J406" s="4">
        <v>19</v>
      </c>
      <c r="K406" s="3">
        <v>398.44</v>
      </c>
      <c r="L406" s="3">
        <v>539.86</v>
      </c>
      <c r="M406" s="2">
        <v>10257.34</v>
      </c>
      <c r="N406" s="3">
        <v>2686.98</v>
      </c>
      <c r="O406">
        <v>2411.23</v>
      </c>
      <c r="P406" t="s">
        <v>21</v>
      </c>
      <c r="Q406" t="s">
        <v>22</v>
      </c>
      <c r="R406" t="s">
        <v>88</v>
      </c>
      <c r="S406" t="s">
        <v>29</v>
      </c>
    </row>
    <row r="407" spans="1:19" x14ac:dyDescent="0.25">
      <c r="A407">
        <v>406</v>
      </c>
      <c r="B407" s="1">
        <v>45004</v>
      </c>
      <c r="C407" s="4">
        <f>YEAR(Table1[[#This Row],[sale_date]])</f>
        <v>2023</v>
      </c>
      <c r="D407" t="str">
        <f t="shared" si="6"/>
        <v>mar</v>
      </c>
      <c r="E407" t="s">
        <v>157</v>
      </c>
      <c r="F407">
        <v>2891</v>
      </c>
      <c r="G407" t="s">
        <v>422</v>
      </c>
      <c r="H407" t="s">
        <v>159</v>
      </c>
      <c r="I407" t="s">
        <v>242</v>
      </c>
      <c r="J407" s="4">
        <v>19</v>
      </c>
      <c r="K407" s="3">
        <v>396.3</v>
      </c>
      <c r="L407" s="3">
        <v>774.55</v>
      </c>
      <c r="M407" s="2">
        <v>14716.45</v>
      </c>
      <c r="N407" s="3">
        <v>7186.75</v>
      </c>
      <c r="O407">
        <v>602.78</v>
      </c>
      <c r="P407" t="s">
        <v>51</v>
      </c>
      <c r="Q407" t="s">
        <v>46</v>
      </c>
      <c r="R407" t="s">
        <v>119</v>
      </c>
      <c r="S407" t="s">
        <v>464</v>
      </c>
    </row>
    <row r="408" spans="1:19" x14ac:dyDescent="0.25">
      <c r="A408">
        <v>407</v>
      </c>
      <c r="B408" s="1">
        <v>45396</v>
      </c>
      <c r="C408" s="4">
        <f>YEAR(Table1[[#This Row],[sale_date]])</f>
        <v>2024</v>
      </c>
      <c r="D408" t="str">
        <f t="shared" si="6"/>
        <v>apr</v>
      </c>
      <c r="E408" t="s">
        <v>47</v>
      </c>
      <c r="F408">
        <v>8354</v>
      </c>
      <c r="G408" t="s">
        <v>442</v>
      </c>
      <c r="H408" t="s">
        <v>195</v>
      </c>
      <c r="I408" t="s">
        <v>42</v>
      </c>
      <c r="J408" s="4">
        <v>14</v>
      </c>
      <c r="K408" s="3">
        <v>160.16</v>
      </c>
      <c r="L408" s="3">
        <v>217.52</v>
      </c>
      <c r="M408" s="2">
        <v>3045.28</v>
      </c>
      <c r="N408" s="3">
        <v>803.04</v>
      </c>
      <c r="O408">
        <v>542.27</v>
      </c>
      <c r="P408" t="s">
        <v>51</v>
      </c>
      <c r="Q408" t="s">
        <v>22</v>
      </c>
      <c r="R408" t="s">
        <v>39</v>
      </c>
      <c r="S408" t="s">
        <v>464</v>
      </c>
    </row>
    <row r="409" spans="1:19" x14ac:dyDescent="0.25">
      <c r="A409">
        <v>408</v>
      </c>
      <c r="B409" s="1">
        <v>45205</v>
      </c>
      <c r="C409" s="4">
        <f>YEAR(Table1[[#This Row],[sale_date]])</f>
        <v>2023</v>
      </c>
      <c r="D409" t="str">
        <f t="shared" si="6"/>
        <v>okt</v>
      </c>
      <c r="E409" t="s">
        <v>73</v>
      </c>
      <c r="F409">
        <v>6480</v>
      </c>
      <c r="G409" t="s">
        <v>109</v>
      </c>
      <c r="H409" t="s">
        <v>244</v>
      </c>
      <c r="I409" t="s">
        <v>242</v>
      </c>
      <c r="J409" s="4">
        <v>9</v>
      </c>
      <c r="K409" s="3">
        <v>253.49</v>
      </c>
      <c r="L409" s="3">
        <v>361.52</v>
      </c>
      <c r="M409" s="2">
        <v>3253.68</v>
      </c>
      <c r="N409" s="3">
        <v>972.27</v>
      </c>
      <c r="O409">
        <v>160.66999999999999</v>
      </c>
      <c r="P409" t="s">
        <v>63</v>
      </c>
      <c r="Q409" t="s">
        <v>22</v>
      </c>
      <c r="R409" t="s">
        <v>28</v>
      </c>
      <c r="S409" t="s">
        <v>464</v>
      </c>
    </row>
    <row r="410" spans="1:19" x14ac:dyDescent="0.25">
      <c r="A410">
        <v>409</v>
      </c>
      <c r="B410" s="1">
        <v>43838</v>
      </c>
      <c r="C410" s="4">
        <f>YEAR(Table1[[#This Row],[sale_date]])</f>
        <v>2020</v>
      </c>
      <c r="D410" t="str">
        <f t="shared" si="6"/>
        <v>yan</v>
      </c>
      <c r="E410" t="s">
        <v>102</v>
      </c>
      <c r="F410">
        <v>1647</v>
      </c>
      <c r="G410" t="s">
        <v>54</v>
      </c>
      <c r="H410" t="s">
        <v>234</v>
      </c>
      <c r="I410" t="s">
        <v>56</v>
      </c>
      <c r="J410" s="4">
        <v>7</v>
      </c>
      <c r="K410" s="3">
        <v>461.19</v>
      </c>
      <c r="L410" s="3">
        <v>895.6</v>
      </c>
      <c r="M410" s="2">
        <v>6269.2</v>
      </c>
      <c r="N410" s="3">
        <v>3040.87</v>
      </c>
      <c r="O410">
        <v>1615.23</v>
      </c>
      <c r="P410" t="s">
        <v>51</v>
      </c>
      <c r="Q410" t="s">
        <v>22</v>
      </c>
      <c r="R410" t="s">
        <v>90</v>
      </c>
      <c r="S410" t="s">
        <v>29</v>
      </c>
    </row>
    <row r="411" spans="1:19" x14ac:dyDescent="0.25">
      <c r="A411">
        <v>410</v>
      </c>
      <c r="B411" s="1">
        <v>44246</v>
      </c>
      <c r="C411" s="4">
        <f>YEAR(Table1[[#This Row],[sale_date]])</f>
        <v>2021</v>
      </c>
      <c r="D411" t="str">
        <f t="shared" si="6"/>
        <v>fev</v>
      </c>
      <c r="E411" t="s">
        <v>137</v>
      </c>
      <c r="F411">
        <v>3982</v>
      </c>
      <c r="G411" t="s">
        <v>443</v>
      </c>
      <c r="H411" t="s">
        <v>352</v>
      </c>
      <c r="I411" t="s">
        <v>136</v>
      </c>
      <c r="J411" s="4">
        <v>3</v>
      </c>
      <c r="K411" s="3">
        <v>342.19</v>
      </c>
      <c r="L411" s="3">
        <v>489.74</v>
      </c>
      <c r="M411" s="2">
        <v>1469.22</v>
      </c>
      <c r="N411" s="3">
        <v>442.65</v>
      </c>
      <c r="O411">
        <v>81.709999999999994</v>
      </c>
      <c r="P411" t="s">
        <v>57</v>
      </c>
      <c r="Q411" t="s">
        <v>22</v>
      </c>
      <c r="R411" t="s">
        <v>88</v>
      </c>
      <c r="S411" t="s">
        <v>29</v>
      </c>
    </row>
    <row r="412" spans="1:19" x14ac:dyDescent="0.25">
      <c r="A412">
        <v>411</v>
      </c>
      <c r="B412" s="1">
        <v>44246</v>
      </c>
      <c r="C412" s="4">
        <f>YEAR(Table1[[#This Row],[sale_date]])</f>
        <v>2021</v>
      </c>
      <c r="D412" t="str">
        <f t="shared" si="6"/>
        <v>fev</v>
      </c>
      <c r="E412" t="s">
        <v>137</v>
      </c>
      <c r="F412">
        <v>3982</v>
      </c>
      <c r="G412" t="s">
        <v>316</v>
      </c>
      <c r="H412" t="s">
        <v>352</v>
      </c>
      <c r="I412" t="s">
        <v>111</v>
      </c>
      <c r="J412" s="4">
        <v>3</v>
      </c>
      <c r="K412" s="3">
        <v>342.19</v>
      </c>
      <c r="L412" s="3">
        <v>489.74</v>
      </c>
      <c r="M412" s="2">
        <v>1469.22</v>
      </c>
      <c r="N412" s="3">
        <v>442.65</v>
      </c>
      <c r="O412">
        <v>81.709999999999994</v>
      </c>
      <c r="P412" t="s">
        <v>57</v>
      </c>
      <c r="Q412" t="s">
        <v>22</v>
      </c>
      <c r="R412" t="s">
        <v>76</v>
      </c>
      <c r="S412" t="s">
        <v>29</v>
      </c>
    </row>
    <row r="413" spans="1:19" x14ac:dyDescent="0.25">
      <c r="A413">
        <v>412</v>
      </c>
      <c r="B413" s="1">
        <v>44661</v>
      </c>
      <c r="C413" s="4">
        <f>YEAR(Table1[[#This Row],[sale_date]])</f>
        <v>2022</v>
      </c>
      <c r="D413" t="str">
        <f t="shared" si="6"/>
        <v>apr</v>
      </c>
      <c r="E413" t="s">
        <v>73</v>
      </c>
      <c r="F413">
        <v>1556</v>
      </c>
      <c r="G413" t="s">
        <v>335</v>
      </c>
      <c r="H413" t="s">
        <v>166</v>
      </c>
      <c r="I413" t="s">
        <v>20</v>
      </c>
      <c r="J413" s="4">
        <v>8</v>
      </c>
      <c r="K413" s="3">
        <v>106.8</v>
      </c>
      <c r="L413" s="3">
        <v>169.8</v>
      </c>
      <c r="M413" s="2">
        <v>1358.4</v>
      </c>
      <c r="N413" s="3">
        <v>504</v>
      </c>
      <c r="O413">
        <v>1.2</v>
      </c>
      <c r="P413" t="s">
        <v>21</v>
      </c>
      <c r="Q413" t="s">
        <v>22</v>
      </c>
      <c r="R413" t="s">
        <v>80</v>
      </c>
      <c r="S413" t="s">
        <v>29</v>
      </c>
    </row>
    <row r="414" spans="1:19" x14ac:dyDescent="0.25">
      <c r="A414">
        <v>413</v>
      </c>
      <c r="B414" s="1">
        <v>45444</v>
      </c>
      <c r="C414" s="4">
        <f>YEAR(Table1[[#This Row],[sale_date]])</f>
        <v>2024</v>
      </c>
      <c r="D414" t="str">
        <f t="shared" si="6"/>
        <v>iyn</v>
      </c>
      <c r="E414" t="s">
        <v>73</v>
      </c>
      <c r="F414">
        <v>3110</v>
      </c>
      <c r="G414" t="s">
        <v>437</v>
      </c>
      <c r="H414" t="s">
        <v>75</v>
      </c>
      <c r="I414" t="s">
        <v>140</v>
      </c>
      <c r="J414" s="4">
        <v>14</v>
      </c>
      <c r="K414" s="3">
        <v>214.45</v>
      </c>
      <c r="L414" s="3">
        <v>315</v>
      </c>
      <c r="M414" s="2">
        <v>4410</v>
      </c>
      <c r="N414" s="3">
        <v>1407.7</v>
      </c>
      <c r="O414">
        <v>967.21</v>
      </c>
      <c r="P414" t="s">
        <v>34</v>
      </c>
      <c r="Q414" t="s">
        <v>46</v>
      </c>
      <c r="R414" t="s">
        <v>196</v>
      </c>
      <c r="S414" t="s">
        <v>29</v>
      </c>
    </row>
    <row r="415" spans="1:19" x14ac:dyDescent="0.25">
      <c r="A415">
        <v>414</v>
      </c>
      <c r="B415" s="1">
        <v>43954</v>
      </c>
      <c r="C415" s="4">
        <f>YEAR(Table1[[#This Row],[sale_date]])</f>
        <v>2020</v>
      </c>
      <c r="D415" t="str">
        <f t="shared" si="6"/>
        <v>may</v>
      </c>
      <c r="E415" t="s">
        <v>162</v>
      </c>
      <c r="F415">
        <v>5282</v>
      </c>
      <c r="G415" t="s">
        <v>158</v>
      </c>
      <c r="H415" t="s">
        <v>206</v>
      </c>
      <c r="I415" t="s">
        <v>33</v>
      </c>
      <c r="J415" s="4">
        <v>5</v>
      </c>
      <c r="K415" s="3">
        <v>446.84</v>
      </c>
      <c r="L415" s="3">
        <v>813.94</v>
      </c>
      <c r="M415" s="2">
        <v>4069.7</v>
      </c>
      <c r="N415" s="3">
        <v>1835.5</v>
      </c>
      <c r="O415">
        <v>894.31</v>
      </c>
      <c r="P415" t="s">
        <v>51</v>
      </c>
      <c r="Q415" t="s">
        <v>22</v>
      </c>
      <c r="R415" t="s">
        <v>39</v>
      </c>
      <c r="S415" t="s">
        <v>464</v>
      </c>
    </row>
    <row r="416" spans="1:19" x14ac:dyDescent="0.25">
      <c r="A416">
        <v>415</v>
      </c>
      <c r="B416" s="1">
        <v>44450</v>
      </c>
      <c r="C416" s="4">
        <f>YEAR(Table1[[#This Row],[sale_date]])</f>
        <v>2021</v>
      </c>
      <c r="D416" t="str">
        <f t="shared" si="6"/>
        <v>sen</v>
      </c>
      <c r="E416" t="s">
        <v>94</v>
      </c>
      <c r="F416">
        <v>5623</v>
      </c>
      <c r="G416" t="s">
        <v>182</v>
      </c>
      <c r="H416" t="s">
        <v>121</v>
      </c>
      <c r="I416" t="s">
        <v>131</v>
      </c>
      <c r="J416" s="4">
        <v>13</v>
      </c>
      <c r="K416" s="3">
        <v>261.82</v>
      </c>
      <c r="L416" s="3">
        <v>374.87</v>
      </c>
      <c r="M416" s="2">
        <v>4873.3100000000004</v>
      </c>
      <c r="N416" s="3">
        <v>1469.65</v>
      </c>
      <c r="O416">
        <v>499.23</v>
      </c>
      <c r="P416" t="s">
        <v>57</v>
      </c>
      <c r="Q416" t="s">
        <v>46</v>
      </c>
      <c r="R416" t="s">
        <v>80</v>
      </c>
      <c r="S416" t="s">
        <v>29</v>
      </c>
    </row>
    <row r="417" spans="1:19" x14ac:dyDescent="0.25">
      <c r="A417">
        <v>416</v>
      </c>
      <c r="B417" s="1">
        <v>44239</v>
      </c>
      <c r="C417" s="4">
        <f>YEAR(Table1[[#This Row],[sale_date]])</f>
        <v>2021</v>
      </c>
      <c r="D417" t="str">
        <f t="shared" si="6"/>
        <v>fev</v>
      </c>
      <c r="E417" t="s">
        <v>30</v>
      </c>
      <c r="F417">
        <v>9003</v>
      </c>
      <c r="G417" t="s">
        <v>99</v>
      </c>
      <c r="H417" t="s">
        <v>364</v>
      </c>
      <c r="I417" t="s">
        <v>42</v>
      </c>
      <c r="J417" s="4">
        <v>5</v>
      </c>
      <c r="K417" s="3">
        <v>197.04</v>
      </c>
      <c r="L417" s="3">
        <v>292</v>
      </c>
      <c r="M417" s="2">
        <v>1460</v>
      </c>
      <c r="N417" s="3">
        <v>474.8</v>
      </c>
      <c r="O417">
        <v>235.48</v>
      </c>
      <c r="P417" t="s">
        <v>57</v>
      </c>
      <c r="Q417" t="s">
        <v>22</v>
      </c>
      <c r="R417" t="s">
        <v>80</v>
      </c>
      <c r="S417" t="s">
        <v>29</v>
      </c>
    </row>
    <row r="418" spans="1:19" x14ac:dyDescent="0.25">
      <c r="A418">
        <v>417</v>
      </c>
      <c r="B418" s="1">
        <v>44239</v>
      </c>
      <c r="C418" s="4">
        <f>YEAR(Table1[[#This Row],[sale_date]])</f>
        <v>2021</v>
      </c>
      <c r="D418" t="str">
        <f t="shared" si="6"/>
        <v>fev</v>
      </c>
      <c r="E418" t="s">
        <v>30</v>
      </c>
      <c r="F418">
        <v>9003</v>
      </c>
      <c r="G418" t="s">
        <v>390</v>
      </c>
      <c r="H418" t="s">
        <v>364</v>
      </c>
      <c r="I418" t="s">
        <v>131</v>
      </c>
      <c r="J418" s="4">
        <v>5</v>
      </c>
      <c r="K418" s="3">
        <v>197.04</v>
      </c>
      <c r="L418" s="3">
        <v>292</v>
      </c>
      <c r="M418" s="2">
        <v>1460</v>
      </c>
      <c r="N418" s="3">
        <v>474.8</v>
      </c>
      <c r="O418">
        <v>235.48</v>
      </c>
      <c r="P418" t="s">
        <v>57</v>
      </c>
      <c r="Q418" t="s">
        <v>22</v>
      </c>
      <c r="R418" t="s">
        <v>28</v>
      </c>
      <c r="S418" t="s">
        <v>29</v>
      </c>
    </row>
    <row r="419" spans="1:19" x14ac:dyDescent="0.25">
      <c r="A419">
        <v>418</v>
      </c>
      <c r="B419" s="1">
        <v>44700</v>
      </c>
      <c r="C419" s="4">
        <f>YEAR(Table1[[#This Row],[sale_date]])</f>
        <v>2022</v>
      </c>
      <c r="D419" t="str">
        <f t="shared" si="6"/>
        <v>may</v>
      </c>
      <c r="E419" t="s">
        <v>91</v>
      </c>
      <c r="F419">
        <v>5837</v>
      </c>
      <c r="G419" t="s">
        <v>428</v>
      </c>
      <c r="H419" t="s">
        <v>273</v>
      </c>
      <c r="I419" t="s">
        <v>105</v>
      </c>
      <c r="J419" s="4">
        <v>13</v>
      </c>
      <c r="K419" s="3">
        <v>370.05</v>
      </c>
      <c r="L419" s="3">
        <v>529.73</v>
      </c>
      <c r="M419" s="2">
        <v>6886.49</v>
      </c>
      <c r="N419" s="3">
        <v>2075.84</v>
      </c>
      <c r="O419">
        <v>1593.63</v>
      </c>
      <c r="P419" t="s">
        <v>51</v>
      </c>
      <c r="Q419" t="s">
        <v>46</v>
      </c>
      <c r="R419" t="s">
        <v>58</v>
      </c>
      <c r="S419" t="s">
        <v>464</v>
      </c>
    </row>
    <row r="420" spans="1:19" x14ac:dyDescent="0.25">
      <c r="A420">
        <v>419</v>
      </c>
      <c r="B420" s="1">
        <v>44234</v>
      </c>
      <c r="C420" s="4">
        <f>YEAR(Table1[[#This Row],[sale_date]])</f>
        <v>2021</v>
      </c>
      <c r="D420" t="str">
        <f t="shared" si="6"/>
        <v>fev</v>
      </c>
      <c r="E420" t="s">
        <v>137</v>
      </c>
      <c r="F420">
        <v>6526</v>
      </c>
      <c r="G420" t="s">
        <v>430</v>
      </c>
      <c r="H420" t="s">
        <v>336</v>
      </c>
      <c r="I420" t="s">
        <v>111</v>
      </c>
      <c r="J420" s="4">
        <v>11</v>
      </c>
      <c r="K420" s="3">
        <v>58.46</v>
      </c>
      <c r="L420" s="3">
        <v>90.71</v>
      </c>
      <c r="M420" s="2">
        <v>997.81</v>
      </c>
      <c r="N420" s="3">
        <v>354.75</v>
      </c>
      <c r="O420">
        <v>229.06</v>
      </c>
      <c r="P420" t="s">
        <v>51</v>
      </c>
      <c r="Q420" t="s">
        <v>46</v>
      </c>
      <c r="R420" t="s">
        <v>67</v>
      </c>
      <c r="S420" t="s">
        <v>29</v>
      </c>
    </row>
    <row r="421" spans="1:19" x14ac:dyDescent="0.25">
      <c r="A421">
        <v>420</v>
      </c>
      <c r="B421" s="1">
        <v>44603</v>
      </c>
      <c r="C421" s="4">
        <f>YEAR(Table1[[#This Row],[sale_date]])</f>
        <v>2022</v>
      </c>
      <c r="D421" t="str">
        <f t="shared" si="6"/>
        <v>fev</v>
      </c>
      <c r="E421" t="s">
        <v>137</v>
      </c>
      <c r="F421">
        <v>5782</v>
      </c>
      <c r="G421" t="s">
        <v>410</v>
      </c>
      <c r="H421" t="s">
        <v>142</v>
      </c>
      <c r="I421" t="s">
        <v>136</v>
      </c>
      <c r="J421" s="4">
        <v>3</v>
      </c>
      <c r="K421" s="3">
        <v>223.39</v>
      </c>
      <c r="L421" s="3">
        <v>352.25</v>
      </c>
      <c r="M421" s="2">
        <v>1056.75</v>
      </c>
      <c r="N421" s="3">
        <v>386.58</v>
      </c>
      <c r="O421">
        <v>27.84</v>
      </c>
      <c r="P421" t="s">
        <v>51</v>
      </c>
      <c r="Q421" t="s">
        <v>46</v>
      </c>
      <c r="R421" t="s">
        <v>247</v>
      </c>
      <c r="S421" t="s">
        <v>29</v>
      </c>
    </row>
    <row r="422" spans="1:19" x14ac:dyDescent="0.25">
      <c r="A422">
        <v>421</v>
      </c>
      <c r="B422" s="1">
        <v>44414</v>
      </c>
      <c r="C422" s="4">
        <f>YEAR(Table1[[#This Row],[sale_date]])</f>
        <v>2021</v>
      </c>
      <c r="D422" t="str">
        <f t="shared" si="6"/>
        <v>avq</v>
      </c>
      <c r="E422" t="s">
        <v>94</v>
      </c>
      <c r="F422">
        <v>7133</v>
      </c>
      <c r="G422" t="s">
        <v>222</v>
      </c>
      <c r="H422" t="s">
        <v>373</v>
      </c>
      <c r="I422" t="s">
        <v>143</v>
      </c>
      <c r="J422" s="4">
        <v>8</v>
      </c>
      <c r="K422" s="3">
        <v>192.07</v>
      </c>
      <c r="L422" s="3">
        <v>304.02</v>
      </c>
      <c r="M422" s="2">
        <v>2432.16</v>
      </c>
      <c r="N422" s="3">
        <v>895.6</v>
      </c>
      <c r="O422">
        <v>371.76</v>
      </c>
      <c r="P422" t="s">
        <v>57</v>
      </c>
      <c r="Q422" t="s">
        <v>22</v>
      </c>
      <c r="R422" t="s">
        <v>189</v>
      </c>
      <c r="S422" t="s">
        <v>464</v>
      </c>
    </row>
    <row r="423" spans="1:19" x14ac:dyDescent="0.25">
      <c r="A423">
        <v>422</v>
      </c>
      <c r="B423" s="1">
        <v>44611</v>
      </c>
      <c r="C423" s="4">
        <f>YEAR(Table1[[#This Row],[sale_date]])</f>
        <v>2022</v>
      </c>
      <c r="D423" t="str">
        <f t="shared" si="6"/>
        <v>fev</v>
      </c>
      <c r="E423" t="s">
        <v>77</v>
      </c>
      <c r="F423">
        <v>7787</v>
      </c>
      <c r="G423" t="s">
        <v>174</v>
      </c>
      <c r="H423" t="s">
        <v>340</v>
      </c>
      <c r="I423" t="s">
        <v>66</v>
      </c>
      <c r="J423" s="4">
        <v>3</v>
      </c>
      <c r="K423" s="3">
        <v>198.73</v>
      </c>
      <c r="L423" s="3">
        <v>335.94</v>
      </c>
      <c r="M423" s="2">
        <v>1007.82</v>
      </c>
      <c r="N423" s="3">
        <v>411.63</v>
      </c>
      <c r="O423">
        <v>287.94</v>
      </c>
      <c r="P423" t="s">
        <v>34</v>
      </c>
      <c r="Q423" t="s">
        <v>46</v>
      </c>
      <c r="R423" t="s">
        <v>90</v>
      </c>
      <c r="S423" t="s">
        <v>29</v>
      </c>
    </row>
    <row r="424" spans="1:19" x14ac:dyDescent="0.25">
      <c r="A424">
        <v>423</v>
      </c>
      <c r="B424" s="1">
        <v>45205</v>
      </c>
      <c r="C424" s="4">
        <f>YEAR(Table1[[#This Row],[sale_date]])</f>
        <v>2023</v>
      </c>
      <c r="D424" t="str">
        <f t="shared" si="6"/>
        <v>okt</v>
      </c>
      <c r="E424" t="s">
        <v>73</v>
      </c>
      <c r="F424">
        <v>6480</v>
      </c>
      <c r="G424" t="s">
        <v>129</v>
      </c>
      <c r="H424" t="s">
        <v>244</v>
      </c>
      <c r="I424" t="s">
        <v>131</v>
      </c>
      <c r="J424" s="4">
        <v>9</v>
      </c>
      <c r="K424" s="3">
        <v>253.49</v>
      </c>
      <c r="L424" s="3">
        <v>361.52</v>
      </c>
      <c r="M424" s="2">
        <v>3253.68</v>
      </c>
      <c r="N424" s="3">
        <v>972.27</v>
      </c>
      <c r="O424">
        <v>160.66999999999999</v>
      </c>
      <c r="P424" t="s">
        <v>63</v>
      </c>
      <c r="Q424" t="s">
        <v>22</v>
      </c>
      <c r="R424" t="s">
        <v>90</v>
      </c>
      <c r="S424" t="s">
        <v>464</v>
      </c>
    </row>
    <row r="425" spans="1:19" x14ac:dyDescent="0.25">
      <c r="A425">
        <v>424</v>
      </c>
      <c r="B425" s="1">
        <v>44644</v>
      </c>
      <c r="C425" s="4">
        <f>YEAR(Table1[[#This Row],[sale_date]])</f>
        <v>2022</v>
      </c>
      <c r="D425" t="str">
        <f t="shared" si="6"/>
        <v>mar</v>
      </c>
      <c r="E425" t="s">
        <v>157</v>
      </c>
      <c r="F425">
        <v>9233</v>
      </c>
      <c r="G425" t="s">
        <v>418</v>
      </c>
      <c r="H425" t="s">
        <v>353</v>
      </c>
      <c r="I425" t="s">
        <v>42</v>
      </c>
      <c r="J425" s="4">
        <v>4</v>
      </c>
      <c r="K425" s="3">
        <v>224.35</v>
      </c>
      <c r="L425" s="3">
        <v>425.98</v>
      </c>
      <c r="M425" s="2">
        <v>1703.92</v>
      </c>
      <c r="N425" s="3">
        <v>806.52</v>
      </c>
      <c r="O425">
        <v>121.38</v>
      </c>
      <c r="P425" t="s">
        <v>51</v>
      </c>
      <c r="Q425" t="s">
        <v>22</v>
      </c>
      <c r="R425" t="s">
        <v>97</v>
      </c>
      <c r="S425" t="s">
        <v>464</v>
      </c>
    </row>
    <row r="426" spans="1:19" x14ac:dyDescent="0.25">
      <c r="A426">
        <v>425</v>
      </c>
      <c r="B426" s="1">
        <v>45462</v>
      </c>
      <c r="C426" s="4">
        <f>YEAR(Table1[[#This Row],[sale_date]])</f>
        <v>2024</v>
      </c>
      <c r="D426" t="str">
        <f t="shared" si="6"/>
        <v>iyn</v>
      </c>
      <c r="E426" t="s">
        <v>30</v>
      </c>
      <c r="F426">
        <v>4365</v>
      </c>
      <c r="G426" t="s">
        <v>147</v>
      </c>
      <c r="H426" t="s">
        <v>115</v>
      </c>
      <c r="I426" t="s">
        <v>38</v>
      </c>
      <c r="J426" s="4">
        <v>3</v>
      </c>
      <c r="K426" s="3">
        <v>45.88</v>
      </c>
      <c r="L426" s="3">
        <v>62.56</v>
      </c>
      <c r="M426" s="2">
        <v>187.68</v>
      </c>
      <c r="N426" s="3">
        <v>50.04</v>
      </c>
      <c r="O426">
        <v>13.59</v>
      </c>
      <c r="P426" t="s">
        <v>34</v>
      </c>
      <c r="Q426" t="s">
        <v>46</v>
      </c>
      <c r="R426" t="s">
        <v>90</v>
      </c>
      <c r="S426" t="s">
        <v>464</v>
      </c>
    </row>
    <row r="427" spans="1:19" x14ac:dyDescent="0.25">
      <c r="A427">
        <v>426</v>
      </c>
      <c r="B427" s="1">
        <v>43937</v>
      </c>
      <c r="C427" s="4">
        <f>YEAR(Table1[[#This Row],[sale_date]])</f>
        <v>2020</v>
      </c>
      <c r="D427" t="str">
        <f t="shared" si="6"/>
        <v>apr</v>
      </c>
      <c r="E427" t="s">
        <v>47</v>
      </c>
      <c r="F427">
        <v>3865</v>
      </c>
      <c r="G427" t="s">
        <v>329</v>
      </c>
      <c r="H427" t="s">
        <v>270</v>
      </c>
      <c r="I427" t="s">
        <v>146</v>
      </c>
      <c r="J427" s="4">
        <v>16</v>
      </c>
      <c r="K427" s="3">
        <v>116.76</v>
      </c>
      <c r="L427" s="3">
        <v>184.92</v>
      </c>
      <c r="M427" s="2">
        <v>2958.72</v>
      </c>
      <c r="N427" s="3">
        <v>1090.56</v>
      </c>
      <c r="O427">
        <v>341.11</v>
      </c>
      <c r="P427" t="s">
        <v>21</v>
      </c>
      <c r="Q427" t="s">
        <v>22</v>
      </c>
      <c r="R427" t="s">
        <v>90</v>
      </c>
      <c r="S427" t="s">
        <v>29</v>
      </c>
    </row>
    <row r="428" spans="1:19" x14ac:dyDescent="0.25">
      <c r="A428">
        <v>427</v>
      </c>
      <c r="B428" s="1">
        <v>45115</v>
      </c>
      <c r="C428" s="4">
        <f>YEAR(Table1[[#This Row],[sale_date]])</f>
        <v>2023</v>
      </c>
      <c r="D428" t="str">
        <f t="shared" si="6"/>
        <v>iyl</v>
      </c>
      <c r="E428" t="s">
        <v>259</v>
      </c>
      <c r="F428">
        <v>4220</v>
      </c>
      <c r="G428" t="s">
        <v>427</v>
      </c>
      <c r="H428" t="s">
        <v>261</v>
      </c>
      <c r="I428" t="s">
        <v>38</v>
      </c>
      <c r="J428" s="4">
        <v>20</v>
      </c>
      <c r="K428" s="3">
        <v>206.17</v>
      </c>
      <c r="L428" s="3">
        <v>361.27</v>
      </c>
      <c r="M428" s="2">
        <v>7225.4</v>
      </c>
      <c r="N428" s="3">
        <v>3102</v>
      </c>
      <c r="O428">
        <v>2018.65</v>
      </c>
      <c r="P428" t="s">
        <v>57</v>
      </c>
      <c r="Q428" t="s">
        <v>22</v>
      </c>
      <c r="R428" t="s">
        <v>106</v>
      </c>
      <c r="S428" t="s">
        <v>464</v>
      </c>
    </row>
    <row r="429" spans="1:19" x14ac:dyDescent="0.25">
      <c r="A429">
        <v>428</v>
      </c>
      <c r="B429" s="1">
        <v>44768</v>
      </c>
      <c r="C429" s="4">
        <f>YEAR(Table1[[#This Row],[sale_date]])</f>
        <v>2022</v>
      </c>
      <c r="D429" t="str">
        <f t="shared" si="6"/>
        <v>iyl</v>
      </c>
      <c r="E429" t="s">
        <v>149</v>
      </c>
      <c r="F429">
        <v>6270</v>
      </c>
      <c r="G429" t="s">
        <v>444</v>
      </c>
      <c r="H429" t="s">
        <v>315</v>
      </c>
      <c r="I429" t="s">
        <v>50</v>
      </c>
      <c r="J429" s="4">
        <v>16</v>
      </c>
      <c r="K429" s="3">
        <v>134.51</v>
      </c>
      <c r="L429" s="3">
        <v>204.35</v>
      </c>
      <c r="M429" s="2">
        <v>3269.6</v>
      </c>
      <c r="N429" s="3">
        <v>1117.44</v>
      </c>
      <c r="O429">
        <v>932.28</v>
      </c>
      <c r="P429" t="s">
        <v>21</v>
      </c>
      <c r="Q429" t="s">
        <v>46</v>
      </c>
      <c r="R429" t="s">
        <v>247</v>
      </c>
      <c r="S429" t="s">
        <v>464</v>
      </c>
    </row>
    <row r="430" spans="1:19" x14ac:dyDescent="0.25">
      <c r="A430">
        <v>429</v>
      </c>
      <c r="B430" s="1">
        <v>44779</v>
      </c>
      <c r="C430" s="4">
        <f>YEAR(Table1[[#This Row],[sale_date]])</f>
        <v>2022</v>
      </c>
      <c r="D430" t="str">
        <f t="shared" si="6"/>
        <v>avq</v>
      </c>
      <c r="E430" t="s">
        <v>167</v>
      </c>
      <c r="F430">
        <v>7199</v>
      </c>
      <c r="G430" t="s">
        <v>150</v>
      </c>
      <c r="H430" t="s">
        <v>379</v>
      </c>
      <c r="I430" t="s">
        <v>50</v>
      </c>
      <c r="J430" s="4">
        <v>5</v>
      </c>
      <c r="K430" s="3">
        <v>485.83</v>
      </c>
      <c r="L430" s="3">
        <v>947</v>
      </c>
      <c r="M430" s="2">
        <v>4735</v>
      </c>
      <c r="N430" s="3">
        <v>2305.85</v>
      </c>
      <c r="O430">
        <v>1399.44</v>
      </c>
      <c r="P430" t="s">
        <v>57</v>
      </c>
      <c r="Q430" t="s">
        <v>46</v>
      </c>
      <c r="R430" t="s">
        <v>82</v>
      </c>
      <c r="S430" t="s">
        <v>464</v>
      </c>
    </row>
    <row r="431" spans="1:19" x14ac:dyDescent="0.25">
      <c r="A431">
        <v>430</v>
      </c>
      <c r="B431" s="1">
        <v>45407</v>
      </c>
      <c r="C431" s="4">
        <f>YEAR(Table1[[#This Row],[sale_date]])</f>
        <v>2024</v>
      </c>
      <c r="D431" t="str">
        <f t="shared" si="6"/>
        <v>apr</v>
      </c>
      <c r="E431" t="s">
        <v>125</v>
      </c>
      <c r="F431">
        <v>8050</v>
      </c>
      <c r="G431" t="s">
        <v>420</v>
      </c>
      <c r="H431" t="s">
        <v>385</v>
      </c>
      <c r="I431" t="s">
        <v>50</v>
      </c>
      <c r="J431" s="4">
        <v>2</v>
      </c>
      <c r="K431" s="3">
        <v>488.61</v>
      </c>
      <c r="L431" s="3">
        <v>848.66</v>
      </c>
      <c r="M431" s="2">
        <v>1697.32</v>
      </c>
      <c r="N431" s="3">
        <v>720.1</v>
      </c>
      <c r="O431">
        <v>453.34</v>
      </c>
      <c r="P431" t="s">
        <v>51</v>
      </c>
      <c r="Q431" t="s">
        <v>46</v>
      </c>
      <c r="R431" t="s">
        <v>106</v>
      </c>
      <c r="S431" t="s">
        <v>464</v>
      </c>
    </row>
    <row r="432" spans="1:19" x14ac:dyDescent="0.25">
      <c r="A432">
        <v>431</v>
      </c>
      <c r="B432" s="1">
        <v>44543</v>
      </c>
      <c r="C432" s="4">
        <f>YEAR(Table1[[#This Row],[sale_date]])</f>
        <v>2021</v>
      </c>
      <c r="D432" t="str">
        <f t="shared" si="6"/>
        <v>dek</v>
      </c>
      <c r="E432" t="s">
        <v>116</v>
      </c>
      <c r="F432">
        <v>9531</v>
      </c>
      <c r="G432" t="s">
        <v>445</v>
      </c>
      <c r="H432" t="s">
        <v>153</v>
      </c>
      <c r="I432" t="s">
        <v>131</v>
      </c>
      <c r="J432" s="4">
        <v>9</v>
      </c>
      <c r="K432" s="3">
        <v>221.71</v>
      </c>
      <c r="L432" s="3">
        <v>273.70999999999998</v>
      </c>
      <c r="M432" s="2">
        <v>2463.39</v>
      </c>
      <c r="N432" s="3">
        <v>468</v>
      </c>
      <c r="O432">
        <v>520.36</v>
      </c>
      <c r="P432" t="s">
        <v>21</v>
      </c>
      <c r="Q432" t="s">
        <v>22</v>
      </c>
      <c r="R432" t="s">
        <v>43</v>
      </c>
      <c r="S432" t="s">
        <v>29</v>
      </c>
    </row>
    <row r="433" spans="1:19" x14ac:dyDescent="0.25">
      <c r="A433">
        <v>432</v>
      </c>
      <c r="B433" s="1">
        <v>44144</v>
      </c>
      <c r="C433" s="4">
        <f>YEAR(Table1[[#This Row],[sale_date]])</f>
        <v>2020</v>
      </c>
      <c r="D433" t="str">
        <f t="shared" si="6"/>
        <v>noy</v>
      </c>
      <c r="E433" t="s">
        <v>157</v>
      </c>
      <c r="F433">
        <v>5726</v>
      </c>
      <c r="G433" t="s">
        <v>147</v>
      </c>
      <c r="H433" t="s">
        <v>398</v>
      </c>
      <c r="I433" t="s">
        <v>38</v>
      </c>
      <c r="J433" s="4">
        <v>13</v>
      </c>
      <c r="K433" s="3">
        <v>357.67</v>
      </c>
      <c r="L433" s="3">
        <v>429.44</v>
      </c>
      <c r="M433" s="2">
        <v>5582.72</v>
      </c>
      <c r="N433" s="3">
        <v>933.01</v>
      </c>
      <c r="O433">
        <v>782.6</v>
      </c>
      <c r="P433" t="s">
        <v>51</v>
      </c>
      <c r="Q433" t="s">
        <v>22</v>
      </c>
      <c r="R433" t="s">
        <v>196</v>
      </c>
      <c r="S433" t="s">
        <v>29</v>
      </c>
    </row>
    <row r="434" spans="1:19" x14ac:dyDescent="0.25">
      <c r="A434">
        <v>433</v>
      </c>
      <c r="B434" s="1">
        <v>45392</v>
      </c>
      <c r="C434" s="4">
        <f>YEAR(Table1[[#This Row],[sale_date]])</f>
        <v>2024</v>
      </c>
      <c r="D434" t="str">
        <f t="shared" si="6"/>
        <v>apr</v>
      </c>
      <c r="E434" t="s">
        <v>122</v>
      </c>
      <c r="F434">
        <v>8206</v>
      </c>
      <c r="G434" t="s">
        <v>405</v>
      </c>
      <c r="H434" t="s">
        <v>331</v>
      </c>
      <c r="I434" t="s">
        <v>131</v>
      </c>
      <c r="J434" s="4">
        <v>14</v>
      </c>
      <c r="K434" s="3">
        <v>43.84</v>
      </c>
      <c r="L434" s="3">
        <v>54.13</v>
      </c>
      <c r="M434" s="2">
        <v>757.82</v>
      </c>
      <c r="N434" s="3">
        <v>144.06</v>
      </c>
      <c r="O434">
        <v>206.43</v>
      </c>
      <c r="P434" t="s">
        <v>57</v>
      </c>
      <c r="Q434" t="s">
        <v>46</v>
      </c>
      <c r="R434" t="s">
        <v>90</v>
      </c>
      <c r="S434" t="s">
        <v>464</v>
      </c>
    </row>
    <row r="435" spans="1:19" x14ac:dyDescent="0.25">
      <c r="A435">
        <v>434</v>
      </c>
      <c r="B435" s="1">
        <v>43938</v>
      </c>
      <c r="C435" s="4">
        <f>YEAR(Table1[[#This Row],[sale_date]])</f>
        <v>2020</v>
      </c>
      <c r="D435" t="str">
        <f t="shared" si="6"/>
        <v>apr</v>
      </c>
      <c r="E435" t="s">
        <v>30</v>
      </c>
      <c r="F435">
        <v>6867</v>
      </c>
      <c r="G435" t="s">
        <v>129</v>
      </c>
      <c r="H435" t="s">
        <v>286</v>
      </c>
      <c r="I435" t="s">
        <v>131</v>
      </c>
      <c r="J435" s="4">
        <v>7</v>
      </c>
      <c r="K435" s="3">
        <v>405.87</v>
      </c>
      <c r="L435" s="3">
        <v>811.04</v>
      </c>
      <c r="M435" s="2">
        <v>5677.28</v>
      </c>
      <c r="N435" s="3">
        <v>2836.19</v>
      </c>
      <c r="O435">
        <v>57.41</v>
      </c>
      <c r="P435" t="s">
        <v>34</v>
      </c>
      <c r="Q435" t="s">
        <v>46</v>
      </c>
      <c r="R435" t="s">
        <v>80</v>
      </c>
      <c r="S435" t="s">
        <v>29</v>
      </c>
    </row>
    <row r="436" spans="1:19" x14ac:dyDescent="0.25">
      <c r="A436">
        <v>435</v>
      </c>
      <c r="B436" s="1">
        <v>43961</v>
      </c>
      <c r="C436" s="4">
        <f>YEAR(Table1[[#This Row],[sale_date]])</f>
        <v>2020</v>
      </c>
      <c r="D436" t="str">
        <f t="shared" si="6"/>
        <v>may</v>
      </c>
      <c r="E436" t="s">
        <v>125</v>
      </c>
      <c r="F436">
        <v>7946</v>
      </c>
      <c r="G436" t="s">
        <v>366</v>
      </c>
      <c r="H436" t="s">
        <v>127</v>
      </c>
      <c r="I436" t="s">
        <v>140</v>
      </c>
      <c r="J436" s="4">
        <v>16</v>
      </c>
      <c r="K436" s="3">
        <v>148.91</v>
      </c>
      <c r="L436" s="3">
        <v>258.47000000000003</v>
      </c>
      <c r="M436" s="2">
        <v>4135.5200000000004</v>
      </c>
      <c r="N436" s="3">
        <v>1752.96</v>
      </c>
      <c r="O436">
        <v>11.57</v>
      </c>
      <c r="P436" t="s">
        <v>63</v>
      </c>
      <c r="Q436" t="s">
        <v>22</v>
      </c>
      <c r="R436" t="s">
        <v>196</v>
      </c>
      <c r="S436" t="s">
        <v>29</v>
      </c>
    </row>
    <row r="437" spans="1:19" x14ac:dyDescent="0.25">
      <c r="A437">
        <v>436</v>
      </c>
      <c r="B437" s="1">
        <v>44481</v>
      </c>
      <c r="C437" s="4">
        <f>YEAR(Table1[[#This Row],[sale_date]])</f>
        <v>2021</v>
      </c>
      <c r="D437" t="str">
        <f t="shared" si="6"/>
        <v>okt</v>
      </c>
      <c r="E437" t="s">
        <v>68</v>
      </c>
      <c r="F437">
        <v>2644</v>
      </c>
      <c r="G437" t="s">
        <v>405</v>
      </c>
      <c r="H437" t="s">
        <v>108</v>
      </c>
      <c r="I437" t="s">
        <v>131</v>
      </c>
      <c r="J437" s="4">
        <v>2</v>
      </c>
      <c r="K437" s="3">
        <v>283.93</v>
      </c>
      <c r="L437" s="3">
        <v>475.16</v>
      </c>
      <c r="M437" s="2">
        <v>950.32</v>
      </c>
      <c r="N437" s="3">
        <v>382.46</v>
      </c>
      <c r="O437">
        <v>37.01</v>
      </c>
      <c r="P437" t="s">
        <v>21</v>
      </c>
      <c r="Q437" t="s">
        <v>46</v>
      </c>
      <c r="R437" t="s">
        <v>101</v>
      </c>
      <c r="S437" t="s">
        <v>29</v>
      </c>
    </row>
    <row r="438" spans="1:19" x14ac:dyDescent="0.25">
      <c r="A438">
        <v>437</v>
      </c>
      <c r="B438" s="1">
        <v>44384</v>
      </c>
      <c r="C438" s="4">
        <f>YEAR(Table1[[#This Row],[sale_date]])</f>
        <v>2021</v>
      </c>
      <c r="D438" t="str">
        <f t="shared" si="6"/>
        <v>iyl</v>
      </c>
      <c r="E438" t="s">
        <v>125</v>
      </c>
      <c r="F438">
        <v>2299</v>
      </c>
      <c r="G438" t="s">
        <v>306</v>
      </c>
      <c r="H438" t="s">
        <v>191</v>
      </c>
      <c r="I438" t="s">
        <v>146</v>
      </c>
      <c r="J438" s="4">
        <v>14</v>
      </c>
      <c r="K438" s="3">
        <v>106.36</v>
      </c>
      <c r="L438" s="3">
        <v>200.67</v>
      </c>
      <c r="M438" s="2">
        <v>2809.38</v>
      </c>
      <c r="N438" s="3">
        <v>1320.34</v>
      </c>
      <c r="O438">
        <v>272.32</v>
      </c>
      <c r="P438" t="s">
        <v>51</v>
      </c>
      <c r="Q438" t="s">
        <v>22</v>
      </c>
      <c r="R438" t="s">
        <v>67</v>
      </c>
      <c r="S438" t="s">
        <v>464</v>
      </c>
    </row>
    <row r="439" spans="1:19" x14ac:dyDescent="0.25">
      <c r="A439">
        <v>438</v>
      </c>
      <c r="B439" s="1">
        <v>45371</v>
      </c>
      <c r="C439" s="4">
        <f>YEAR(Table1[[#This Row],[sale_date]])</f>
        <v>2024</v>
      </c>
      <c r="D439" t="str">
        <f t="shared" si="6"/>
        <v>mar</v>
      </c>
      <c r="E439" t="s">
        <v>177</v>
      </c>
      <c r="F439">
        <v>6911</v>
      </c>
      <c r="G439" t="s">
        <v>134</v>
      </c>
      <c r="H439" t="s">
        <v>198</v>
      </c>
      <c r="I439" t="s">
        <v>136</v>
      </c>
      <c r="J439" s="4">
        <v>11</v>
      </c>
      <c r="K439" s="3">
        <v>267.5</v>
      </c>
      <c r="L439" s="3">
        <v>398.15</v>
      </c>
      <c r="M439" s="2">
        <v>4379.6499999999996</v>
      </c>
      <c r="N439" s="3">
        <v>1437.15</v>
      </c>
      <c r="O439">
        <v>169.01</v>
      </c>
      <c r="P439" t="s">
        <v>34</v>
      </c>
      <c r="Q439" t="s">
        <v>46</v>
      </c>
      <c r="R439" t="s">
        <v>28</v>
      </c>
      <c r="S439" t="s">
        <v>464</v>
      </c>
    </row>
    <row r="440" spans="1:19" x14ac:dyDescent="0.25">
      <c r="A440">
        <v>439</v>
      </c>
      <c r="B440" s="1">
        <v>44246</v>
      </c>
      <c r="C440" s="4">
        <f>YEAR(Table1[[#This Row],[sale_date]])</f>
        <v>2021</v>
      </c>
      <c r="D440" t="str">
        <f t="shared" si="6"/>
        <v>fev</v>
      </c>
      <c r="E440" t="s">
        <v>137</v>
      </c>
      <c r="F440">
        <v>3982</v>
      </c>
      <c r="G440" t="s">
        <v>64</v>
      </c>
      <c r="H440" t="s">
        <v>352</v>
      </c>
      <c r="I440" t="s">
        <v>66</v>
      </c>
      <c r="J440" s="4">
        <v>3</v>
      </c>
      <c r="K440" s="3">
        <v>342.19</v>
      </c>
      <c r="L440" s="3">
        <v>489.74</v>
      </c>
      <c r="M440" s="2">
        <v>1469.22</v>
      </c>
      <c r="N440" s="3">
        <v>442.65</v>
      </c>
      <c r="O440">
        <v>81.709999999999994</v>
      </c>
      <c r="P440" t="s">
        <v>57</v>
      </c>
      <c r="Q440" t="s">
        <v>22</v>
      </c>
      <c r="R440" t="s">
        <v>88</v>
      </c>
      <c r="S440" t="s">
        <v>29</v>
      </c>
    </row>
    <row r="441" spans="1:19" x14ac:dyDescent="0.25">
      <c r="A441">
        <v>440</v>
      </c>
      <c r="B441" s="1">
        <v>44213</v>
      </c>
      <c r="C441" s="4">
        <f>YEAR(Table1[[#This Row],[sale_date]])</f>
        <v>2021</v>
      </c>
      <c r="D441" t="str">
        <f t="shared" si="6"/>
        <v>yan</v>
      </c>
      <c r="E441" t="s">
        <v>116</v>
      </c>
      <c r="F441">
        <v>3759</v>
      </c>
      <c r="G441" t="s">
        <v>343</v>
      </c>
      <c r="H441" t="s">
        <v>184</v>
      </c>
      <c r="I441" t="s">
        <v>136</v>
      </c>
      <c r="J441" s="4">
        <v>1</v>
      </c>
      <c r="K441" s="3">
        <v>472.66</v>
      </c>
      <c r="L441" s="3">
        <v>651.32000000000005</v>
      </c>
      <c r="M441" s="2">
        <v>651.32000000000005</v>
      </c>
      <c r="N441" s="3">
        <v>178.66</v>
      </c>
      <c r="O441">
        <v>47.44</v>
      </c>
      <c r="P441" t="s">
        <v>63</v>
      </c>
      <c r="Q441" t="s">
        <v>46</v>
      </c>
      <c r="R441" t="s">
        <v>43</v>
      </c>
      <c r="S441" t="s">
        <v>29</v>
      </c>
    </row>
    <row r="442" spans="1:19" x14ac:dyDescent="0.25">
      <c r="A442">
        <v>441</v>
      </c>
      <c r="B442" s="1">
        <v>44505</v>
      </c>
      <c r="C442" s="4">
        <f>YEAR(Table1[[#This Row],[sale_date]])</f>
        <v>2021</v>
      </c>
      <c r="D442" t="str">
        <f t="shared" si="6"/>
        <v>noy</v>
      </c>
      <c r="E442" t="s">
        <v>53</v>
      </c>
      <c r="F442">
        <v>8872</v>
      </c>
      <c r="G442" t="s">
        <v>169</v>
      </c>
      <c r="H442" t="s">
        <v>404</v>
      </c>
      <c r="I442" t="s">
        <v>50</v>
      </c>
      <c r="J442" s="4">
        <v>18</v>
      </c>
      <c r="K442" s="3">
        <v>94.6</v>
      </c>
      <c r="L442" s="3">
        <v>118.06</v>
      </c>
      <c r="M442" s="2">
        <v>2125.08</v>
      </c>
      <c r="N442" s="3">
        <v>422.28</v>
      </c>
      <c r="O442">
        <v>411.87</v>
      </c>
      <c r="P442" t="s">
        <v>21</v>
      </c>
      <c r="Q442" t="s">
        <v>46</v>
      </c>
      <c r="R442" t="s">
        <v>196</v>
      </c>
      <c r="S442" t="s">
        <v>29</v>
      </c>
    </row>
    <row r="443" spans="1:19" x14ac:dyDescent="0.25">
      <c r="A443">
        <v>442</v>
      </c>
      <c r="B443" s="1">
        <v>44206</v>
      </c>
      <c r="C443" s="4">
        <f>YEAR(Table1[[#This Row],[sale_date]])</f>
        <v>2021</v>
      </c>
      <c r="D443" t="str">
        <f t="shared" si="6"/>
        <v>yan</v>
      </c>
      <c r="E443" t="s">
        <v>94</v>
      </c>
      <c r="F443">
        <v>4869</v>
      </c>
      <c r="G443" t="s">
        <v>92</v>
      </c>
      <c r="H443" t="s">
        <v>302</v>
      </c>
      <c r="I443" t="s">
        <v>20</v>
      </c>
      <c r="J443" s="4">
        <v>6</v>
      </c>
      <c r="K443" s="3">
        <v>469.82</v>
      </c>
      <c r="L443" s="3">
        <v>577.80999999999995</v>
      </c>
      <c r="M443" s="2">
        <v>3466.86</v>
      </c>
      <c r="N443" s="3">
        <v>647.94000000000005</v>
      </c>
      <c r="O443">
        <v>792.49</v>
      </c>
      <c r="P443" t="s">
        <v>63</v>
      </c>
      <c r="Q443" t="s">
        <v>22</v>
      </c>
      <c r="R443" t="s">
        <v>119</v>
      </c>
      <c r="S443" t="s">
        <v>29</v>
      </c>
    </row>
    <row r="444" spans="1:19" x14ac:dyDescent="0.25">
      <c r="A444">
        <v>443</v>
      </c>
      <c r="B444" s="1">
        <v>44140</v>
      </c>
      <c r="C444" s="4">
        <f>YEAR(Table1[[#This Row],[sale_date]])</f>
        <v>2020</v>
      </c>
      <c r="D444" t="str">
        <f t="shared" si="6"/>
        <v>noy</v>
      </c>
      <c r="E444" t="s">
        <v>83</v>
      </c>
      <c r="F444">
        <v>2894</v>
      </c>
      <c r="G444" t="s">
        <v>414</v>
      </c>
      <c r="H444" t="s">
        <v>241</v>
      </c>
      <c r="I444" t="s">
        <v>27</v>
      </c>
      <c r="J444" s="4">
        <v>15</v>
      </c>
      <c r="K444" s="3">
        <v>254.54</v>
      </c>
      <c r="L444" s="3">
        <v>487.23</v>
      </c>
      <c r="M444" s="2">
        <v>7308.45</v>
      </c>
      <c r="N444" s="3">
        <v>3490.35</v>
      </c>
      <c r="O444">
        <v>1574.02</v>
      </c>
      <c r="P444" t="s">
        <v>57</v>
      </c>
      <c r="Q444" t="s">
        <v>46</v>
      </c>
      <c r="R444" t="s">
        <v>97</v>
      </c>
      <c r="S444" t="s">
        <v>464</v>
      </c>
    </row>
    <row r="445" spans="1:19" x14ac:dyDescent="0.25">
      <c r="A445">
        <v>444</v>
      </c>
      <c r="B445" s="1">
        <v>44794</v>
      </c>
      <c r="C445" s="4">
        <f>YEAR(Table1[[#This Row],[sale_date]])</f>
        <v>2022</v>
      </c>
      <c r="D445" t="str">
        <f t="shared" si="6"/>
        <v>avq</v>
      </c>
      <c r="E445" t="s">
        <v>73</v>
      </c>
      <c r="F445">
        <v>5036</v>
      </c>
      <c r="G445" t="s">
        <v>415</v>
      </c>
      <c r="H445" t="s">
        <v>325</v>
      </c>
      <c r="I445" t="s">
        <v>242</v>
      </c>
      <c r="J445" s="4">
        <v>3</v>
      </c>
      <c r="K445" s="3">
        <v>369.45</v>
      </c>
      <c r="L445" s="3">
        <v>669.2</v>
      </c>
      <c r="M445" s="2">
        <v>2007.6</v>
      </c>
      <c r="N445" s="3">
        <v>899.25</v>
      </c>
      <c r="O445">
        <v>223.53</v>
      </c>
      <c r="P445" t="s">
        <v>34</v>
      </c>
      <c r="Q445" t="s">
        <v>22</v>
      </c>
      <c r="R445" t="s">
        <v>67</v>
      </c>
      <c r="S445" t="s">
        <v>464</v>
      </c>
    </row>
    <row r="446" spans="1:19" x14ac:dyDescent="0.25">
      <c r="A446">
        <v>445</v>
      </c>
      <c r="B446" s="1">
        <v>45349</v>
      </c>
      <c r="C446" s="4">
        <f>YEAR(Table1[[#This Row],[sale_date]])</f>
        <v>2024</v>
      </c>
      <c r="D446" t="str">
        <f t="shared" si="6"/>
        <v>fev</v>
      </c>
      <c r="E446" t="s">
        <v>47</v>
      </c>
      <c r="F446">
        <v>8026</v>
      </c>
      <c r="G446" t="s">
        <v>95</v>
      </c>
      <c r="H446" t="s">
        <v>317</v>
      </c>
      <c r="I446" t="s">
        <v>20</v>
      </c>
      <c r="J446" s="4">
        <v>10</v>
      </c>
      <c r="K446" s="3">
        <v>51.26</v>
      </c>
      <c r="L446" s="3">
        <v>100.12</v>
      </c>
      <c r="M446" s="2">
        <v>1001.2</v>
      </c>
      <c r="N446" s="3">
        <v>488.6</v>
      </c>
      <c r="O446">
        <v>203.2</v>
      </c>
      <c r="P446" t="s">
        <v>34</v>
      </c>
      <c r="Q446" t="s">
        <v>46</v>
      </c>
      <c r="R446" t="s">
        <v>106</v>
      </c>
      <c r="S446" t="s">
        <v>464</v>
      </c>
    </row>
    <row r="447" spans="1:19" x14ac:dyDescent="0.25">
      <c r="A447">
        <v>446</v>
      </c>
      <c r="B447" s="1">
        <v>44748</v>
      </c>
      <c r="C447" s="4">
        <f>YEAR(Table1[[#This Row],[sale_date]])</f>
        <v>2022</v>
      </c>
      <c r="D447" t="str">
        <f t="shared" si="6"/>
        <v>iyl</v>
      </c>
      <c r="E447" t="s">
        <v>73</v>
      </c>
      <c r="F447">
        <v>8757</v>
      </c>
      <c r="G447" t="s">
        <v>438</v>
      </c>
      <c r="H447" t="s">
        <v>392</v>
      </c>
      <c r="I447" t="s">
        <v>38</v>
      </c>
      <c r="J447" s="4">
        <v>14</v>
      </c>
      <c r="K447" s="3">
        <v>195.04</v>
      </c>
      <c r="L447" s="3">
        <v>238.53</v>
      </c>
      <c r="M447" s="2">
        <v>3339.42</v>
      </c>
      <c r="N447" s="3">
        <v>608.86</v>
      </c>
      <c r="O447">
        <v>179.41</v>
      </c>
      <c r="P447" t="s">
        <v>51</v>
      </c>
      <c r="Q447" t="s">
        <v>22</v>
      </c>
      <c r="R447" t="s">
        <v>90</v>
      </c>
      <c r="S447" t="s">
        <v>464</v>
      </c>
    </row>
    <row r="448" spans="1:19" x14ac:dyDescent="0.25">
      <c r="A448">
        <v>447</v>
      </c>
      <c r="B448" s="1">
        <v>43961</v>
      </c>
      <c r="C448" s="4">
        <f>YEAR(Table1[[#This Row],[sale_date]])</f>
        <v>2020</v>
      </c>
      <c r="D448" t="str">
        <f t="shared" si="6"/>
        <v>may</v>
      </c>
      <c r="E448" t="s">
        <v>125</v>
      </c>
      <c r="F448">
        <v>7946</v>
      </c>
      <c r="G448" t="s">
        <v>446</v>
      </c>
      <c r="H448" t="s">
        <v>127</v>
      </c>
      <c r="I448" t="s">
        <v>66</v>
      </c>
      <c r="J448" s="4">
        <v>16</v>
      </c>
      <c r="K448" s="3">
        <v>148.91</v>
      </c>
      <c r="L448" s="3">
        <v>258.47000000000003</v>
      </c>
      <c r="M448" s="2">
        <v>4135.5200000000004</v>
      </c>
      <c r="N448" s="3">
        <v>1752.96</v>
      </c>
      <c r="O448">
        <v>11.57</v>
      </c>
      <c r="P448" t="s">
        <v>63</v>
      </c>
      <c r="Q448" t="s">
        <v>22</v>
      </c>
      <c r="R448" t="s">
        <v>106</v>
      </c>
      <c r="S448" t="s">
        <v>29</v>
      </c>
    </row>
    <row r="449" spans="1:19" x14ac:dyDescent="0.25">
      <c r="A449">
        <v>448</v>
      </c>
      <c r="B449" s="1">
        <v>44467</v>
      </c>
      <c r="C449" s="4">
        <f>YEAR(Table1[[#This Row],[sale_date]])</f>
        <v>2021</v>
      </c>
      <c r="D449" t="str">
        <f t="shared" si="6"/>
        <v>sen</v>
      </c>
      <c r="E449" t="s">
        <v>94</v>
      </c>
      <c r="F449">
        <v>7311</v>
      </c>
      <c r="G449" t="s">
        <v>36</v>
      </c>
      <c r="H449" t="s">
        <v>96</v>
      </c>
      <c r="I449" t="s">
        <v>38</v>
      </c>
      <c r="J449" s="4">
        <v>8</v>
      </c>
      <c r="K449" s="3">
        <v>471.88</v>
      </c>
      <c r="L449" s="3">
        <v>838.05</v>
      </c>
      <c r="M449" s="2">
        <v>6704.4</v>
      </c>
      <c r="N449" s="3">
        <v>2929.36</v>
      </c>
      <c r="O449">
        <v>438.5</v>
      </c>
      <c r="P449" t="s">
        <v>34</v>
      </c>
      <c r="Q449" t="s">
        <v>22</v>
      </c>
      <c r="R449" t="s">
        <v>247</v>
      </c>
      <c r="S449" t="s">
        <v>29</v>
      </c>
    </row>
    <row r="450" spans="1:19" x14ac:dyDescent="0.25">
      <c r="A450">
        <v>449</v>
      </c>
      <c r="B450" s="1">
        <v>44868</v>
      </c>
      <c r="C450" s="4">
        <f>YEAR(Table1[[#This Row],[sale_date]])</f>
        <v>2022</v>
      </c>
      <c r="D450" t="str">
        <f t="shared" ref="D450:D513" si="7">TEXT(B450,"MMM")</f>
        <v>noy</v>
      </c>
      <c r="E450" t="s">
        <v>94</v>
      </c>
      <c r="F450">
        <v>1292</v>
      </c>
      <c r="G450" t="s">
        <v>187</v>
      </c>
      <c r="H450" t="s">
        <v>395</v>
      </c>
      <c r="I450" t="s">
        <v>62</v>
      </c>
      <c r="J450" s="4">
        <v>7</v>
      </c>
      <c r="K450" s="3">
        <v>98.98</v>
      </c>
      <c r="L450" s="3">
        <v>127.34</v>
      </c>
      <c r="M450" s="2">
        <v>891.38</v>
      </c>
      <c r="N450" s="3">
        <v>198.52</v>
      </c>
      <c r="O450">
        <v>135.22999999999999</v>
      </c>
      <c r="P450" t="s">
        <v>57</v>
      </c>
      <c r="Q450" t="s">
        <v>46</v>
      </c>
      <c r="R450" t="s">
        <v>189</v>
      </c>
      <c r="S450" t="s">
        <v>464</v>
      </c>
    </row>
    <row r="451" spans="1:19" x14ac:dyDescent="0.25">
      <c r="A451">
        <v>450</v>
      </c>
      <c r="B451" s="1">
        <v>44305</v>
      </c>
      <c r="C451" s="4">
        <f>YEAR(Table1[[#This Row],[sale_date]])</f>
        <v>2021</v>
      </c>
      <c r="D451" t="str">
        <f t="shared" si="7"/>
        <v>apr</v>
      </c>
      <c r="E451" t="s">
        <v>149</v>
      </c>
      <c r="F451">
        <v>7496</v>
      </c>
      <c r="G451" t="s">
        <v>403</v>
      </c>
      <c r="H451" t="s">
        <v>295</v>
      </c>
      <c r="I451" t="s">
        <v>62</v>
      </c>
      <c r="J451" s="4">
        <v>7</v>
      </c>
      <c r="K451" s="3">
        <v>439.13</v>
      </c>
      <c r="L451" s="3">
        <v>741.71</v>
      </c>
      <c r="M451" s="2">
        <v>5191.97</v>
      </c>
      <c r="N451" s="3">
        <v>2118.06</v>
      </c>
      <c r="O451">
        <v>512.84</v>
      </c>
      <c r="P451" t="s">
        <v>21</v>
      </c>
      <c r="Q451" t="s">
        <v>22</v>
      </c>
      <c r="R451" t="s">
        <v>58</v>
      </c>
      <c r="S451" t="s">
        <v>29</v>
      </c>
    </row>
    <row r="452" spans="1:19" x14ac:dyDescent="0.25">
      <c r="A452">
        <v>451</v>
      </c>
      <c r="B452" s="1">
        <v>43870</v>
      </c>
      <c r="C452" s="4">
        <f>YEAR(Table1[[#This Row],[sale_date]])</f>
        <v>2020</v>
      </c>
      <c r="D452" t="str">
        <f t="shared" si="7"/>
        <v>fev</v>
      </c>
      <c r="E452" t="s">
        <v>91</v>
      </c>
      <c r="F452">
        <v>2005</v>
      </c>
      <c r="G452" t="s">
        <v>163</v>
      </c>
      <c r="H452" t="s">
        <v>285</v>
      </c>
      <c r="I452" t="s">
        <v>42</v>
      </c>
      <c r="J452" s="4">
        <v>11</v>
      </c>
      <c r="K452" s="3">
        <v>254.57</v>
      </c>
      <c r="L452" s="3">
        <v>494.78</v>
      </c>
      <c r="M452" s="2">
        <v>5442.58</v>
      </c>
      <c r="N452" s="3">
        <v>2642.31</v>
      </c>
      <c r="O452">
        <v>477.32</v>
      </c>
      <c r="P452" t="s">
        <v>63</v>
      </c>
      <c r="Q452" t="s">
        <v>46</v>
      </c>
      <c r="R452" t="s">
        <v>189</v>
      </c>
      <c r="S452" t="s">
        <v>464</v>
      </c>
    </row>
    <row r="453" spans="1:19" x14ac:dyDescent="0.25">
      <c r="A453">
        <v>452</v>
      </c>
      <c r="B453" s="1">
        <v>45323</v>
      </c>
      <c r="C453" s="4">
        <f>YEAR(Table1[[#This Row],[sale_date]])</f>
        <v>2024</v>
      </c>
      <c r="D453" t="str">
        <f t="shared" si="7"/>
        <v>fev</v>
      </c>
      <c r="E453" t="s">
        <v>83</v>
      </c>
      <c r="F453">
        <v>2904</v>
      </c>
      <c r="G453" t="s">
        <v>298</v>
      </c>
      <c r="H453" t="s">
        <v>314</v>
      </c>
      <c r="I453" t="s">
        <v>62</v>
      </c>
      <c r="J453" s="4">
        <v>11</v>
      </c>
      <c r="K453" s="3">
        <v>315.52999999999997</v>
      </c>
      <c r="L453" s="3">
        <v>598</v>
      </c>
      <c r="M453" s="2">
        <v>6578</v>
      </c>
      <c r="N453" s="3">
        <v>3107.17</v>
      </c>
      <c r="O453">
        <v>1586.1</v>
      </c>
      <c r="P453" t="s">
        <v>34</v>
      </c>
      <c r="Q453" t="s">
        <v>22</v>
      </c>
      <c r="R453" t="s">
        <v>39</v>
      </c>
      <c r="S453" t="s">
        <v>464</v>
      </c>
    </row>
    <row r="454" spans="1:19" x14ac:dyDescent="0.25">
      <c r="A454">
        <v>453</v>
      </c>
      <c r="B454" s="1">
        <v>44414</v>
      </c>
      <c r="C454" s="4">
        <f>YEAR(Table1[[#This Row],[sale_date]])</f>
        <v>2021</v>
      </c>
      <c r="D454" t="str">
        <f t="shared" si="7"/>
        <v>avq</v>
      </c>
      <c r="E454" t="s">
        <v>94</v>
      </c>
      <c r="F454">
        <v>7133</v>
      </c>
      <c r="G454" t="s">
        <v>441</v>
      </c>
      <c r="H454" t="s">
        <v>373</v>
      </c>
      <c r="I454" t="s">
        <v>50</v>
      </c>
      <c r="J454" s="4">
        <v>8</v>
      </c>
      <c r="K454" s="3">
        <v>192.07</v>
      </c>
      <c r="L454" s="3">
        <v>304.02</v>
      </c>
      <c r="M454" s="2">
        <v>2432.16</v>
      </c>
      <c r="N454" s="3">
        <v>895.6</v>
      </c>
      <c r="O454">
        <v>371.76</v>
      </c>
      <c r="P454" t="s">
        <v>57</v>
      </c>
      <c r="Q454" t="s">
        <v>22</v>
      </c>
      <c r="R454" t="s">
        <v>52</v>
      </c>
      <c r="S454" t="s">
        <v>464</v>
      </c>
    </row>
    <row r="455" spans="1:19" x14ac:dyDescent="0.25">
      <c r="A455">
        <v>454</v>
      </c>
      <c r="B455" s="1">
        <v>44948</v>
      </c>
      <c r="C455" s="4">
        <f>YEAR(Table1[[#This Row],[sale_date]])</f>
        <v>2023</v>
      </c>
      <c r="D455" t="str">
        <f t="shared" si="7"/>
        <v>yan</v>
      </c>
      <c r="E455" t="s">
        <v>137</v>
      </c>
      <c r="F455">
        <v>3466</v>
      </c>
      <c r="G455" t="s">
        <v>158</v>
      </c>
      <c r="H455" t="s">
        <v>354</v>
      </c>
      <c r="I455" t="s">
        <v>33</v>
      </c>
      <c r="J455" s="4">
        <v>4</v>
      </c>
      <c r="K455" s="3">
        <v>20.420000000000002</v>
      </c>
      <c r="L455" s="3">
        <v>26.75</v>
      </c>
      <c r="M455" s="2">
        <v>107</v>
      </c>
      <c r="N455" s="3">
        <v>25.32</v>
      </c>
      <c r="O455">
        <v>13.08</v>
      </c>
      <c r="P455" t="s">
        <v>63</v>
      </c>
      <c r="Q455" t="s">
        <v>22</v>
      </c>
      <c r="R455" t="s">
        <v>23</v>
      </c>
      <c r="S455" t="s">
        <v>464</v>
      </c>
    </row>
    <row r="456" spans="1:19" x14ac:dyDescent="0.25">
      <c r="A456">
        <v>455</v>
      </c>
      <c r="B456" s="1">
        <v>43954</v>
      </c>
      <c r="C456" s="4">
        <f>YEAR(Table1[[#This Row],[sale_date]])</f>
        <v>2020</v>
      </c>
      <c r="D456" t="str">
        <f t="shared" si="7"/>
        <v>may</v>
      </c>
      <c r="E456" t="s">
        <v>162</v>
      </c>
      <c r="F456">
        <v>5282</v>
      </c>
      <c r="G456" t="s">
        <v>390</v>
      </c>
      <c r="H456" t="s">
        <v>206</v>
      </c>
      <c r="I456" t="s">
        <v>131</v>
      </c>
      <c r="J456" s="4">
        <v>5</v>
      </c>
      <c r="K456" s="3">
        <v>446.84</v>
      </c>
      <c r="L456" s="3">
        <v>813.94</v>
      </c>
      <c r="M456" s="2">
        <v>4069.7</v>
      </c>
      <c r="N456" s="3">
        <v>1835.5</v>
      </c>
      <c r="O456">
        <v>894.31</v>
      </c>
      <c r="P456" t="s">
        <v>51</v>
      </c>
      <c r="Q456" t="s">
        <v>22</v>
      </c>
      <c r="R456" t="s">
        <v>101</v>
      </c>
      <c r="S456" t="s">
        <v>464</v>
      </c>
    </row>
    <row r="457" spans="1:19" x14ac:dyDescent="0.25">
      <c r="A457">
        <v>456</v>
      </c>
      <c r="B457" s="1">
        <v>45349</v>
      </c>
      <c r="C457" s="4">
        <f>YEAR(Table1[[#This Row],[sale_date]])</f>
        <v>2024</v>
      </c>
      <c r="D457" t="str">
        <f t="shared" si="7"/>
        <v>fev</v>
      </c>
      <c r="E457" t="s">
        <v>47</v>
      </c>
      <c r="F457">
        <v>8026</v>
      </c>
      <c r="G457" t="s">
        <v>152</v>
      </c>
      <c r="H457" t="s">
        <v>317</v>
      </c>
      <c r="I457" t="s">
        <v>38</v>
      </c>
      <c r="J457" s="4">
        <v>10</v>
      </c>
      <c r="K457" s="3">
        <v>51.26</v>
      </c>
      <c r="L457" s="3">
        <v>100.12</v>
      </c>
      <c r="M457" s="2">
        <v>1001.2</v>
      </c>
      <c r="N457" s="3">
        <v>488.6</v>
      </c>
      <c r="O457">
        <v>203.2</v>
      </c>
      <c r="P457" t="s">
        <v>34</v>
      </c>
      <c r="Q457" t="s">
        <v>46</v>
      </c>
      <c r="R457" t="s">
        <v>43</v>
      </c>
      <c r="S457" t="s">
        <v>464</v>
      </c>
    </row>
    <row r="458" spans="1:19" x14ac:dyDescent="0.25">
      <c r="A458">
        <v>457</v>
      </c>
      <c r="B458" s="1">
        <v>44505</v>
      </c>
      <c r="C458" s="4">
        <f>YEAR(Table1[[#This Row],[sale_date]])</f>
        <v>2021</v>
      </c>
      <c r="D458" t="str">
        <f t="shared" si="7"/>
        <v>noy</v>
      </c>
      <c r="E458" t="s">
        <v>53</v>
      </c>
      <c r="F458">
        <v>8872</v>
      </c>
      <c r="G458" t="s">
        <v>123</v>
      </c>
      <c r="H458" t="s">
        <v>404</v>
      </c>
      <c r="I458" t="s">
        <v>27</v>
      </c>
      <c r="J458" s="4">
        <v>18</v>
      </c>
      <c r="K458" s="3">
        <v>94.6</v>
      </c>
      <c r="L458" s="3">
        <v>118.06</v>
      </c>
      <c r="M458" s="2">
        <v>2125.08</v>
      </c>
      <c r="N458" s="3">
        <v>422.28</v>
      </c>
      <c r="O458">
        <v>411.87</v>
      </c>
      <c r="P458" t="s">
        <v>21</v>
      </c>
      <c r="Q458" t="s">
        <v>46</v>
      </c>
      <c r="R458" t="s">
        <v>28</v>
      </c>
      <c r="S458" t="s">
        <v>29</v>
      </c>
    </row>
    <row r="459" spans="1:19" x14ac:dyDescent="0.25">
      <c r="A459">
        <v>458</v>
      </c>
      <c r="B459" s="1">
        <v>43864</v>
      </c>
      <c r="C459" s="4">
        <f>YEAR(Table1[[#This Row],[sale_date]])</f>
        <v>2020</v>
      </c>
      <c r="D459" t="str">
        <f t="shared" si="7"/>
        <v>fev</v>
      </c>
      <c r="E459" t="s">
        <v>47</v>
      </c>
      <c r="F459">
        <v>8534</v>
      </c>
      <c r="G459" t="s">
        <v>447</v>
      </c>
      <c r="H459" t="s">
        <v>394</v>
      </c>
      <c r="I459" t="s">
        <v>20</v>
      </c>
      <c r="J459" s="4">
        <v>17</v>
      </c>
      <c r="K459" s="3">
        <v>341.72</v>
      </c>
      <c r="L459" s="3">
        <v>494.28</v>
      </c>
      <c r="M459" s="2">
        <v>8402.76</v>
      </c>
      <c r="N459" s="3">
        <v>2593.52</v>
      </c>
      <c r="O459">
        <v>62.25</v>
      </c>
      <c r="P459" t="s">
        <v>34</v>
      </c>
      <c r="Q459" t="s">
        <v>46</v>
      </c>
      <c r="R459" t="s">
        <v>58</v>
      </c>
      <c r="S459" t="s">
        <v>29</v>
      </c>
    </row>
    <row r="460" spans="1:19" x14ac:dyDescent="0.25">
      <c r="A460">
        <v>459</v>
      </c>
      <c r="B460" s="1">
        <v>45444</v>
      </c>
      <c r="C460" s="4">
        <f>YEAR(Table1[[#This Row],[sale_date]])</f>
        <v>2024</v>
      </c>
      <c r="D460" t="str">
        <f t="shared" si="7"/>
        <v>iyn</v>
      </c>
      <c r="E460" t="s">
        <v>73</v>
      </c>
      <c r="F460">
        <v>3110</v>
      </c>
      <c r="G460" t="s">
        <v>448</v>
      </c>
      <c r="H460" t="s">
        <v>75</v>
      </c>
      <c r="I460" t="s">
        <v>140</v>
      </c>
      <c r="J460" s="4">
        <v>14</v>
      </c>
      <c r="K460" s="3">
        <v>214.45</v>
      </c>
      <c r="L460" s="3">
        <v>315</v>
      </c>
      <c r="M460" s="2">
        <v>4410</v>
      </c>
      <c r="N460" s="3">
        <v>1407.7</v>
      </c>
      <c r="O460">
        <v>967.21</v>
      </c>
      <c r="P460" t="s">
        <v>34</v>
      </c>
      <c r="Q460" t="s">
        <v>46</v>
      </c>
      <c r="R460" t="s">
        <v>28</v>
      </c>
      <c r="S460" t="s">
        <v>29</v>
      </c>
    </row>
    <row r="461" spans="1:19" x14ac:dyDescent="0.25">
      <c r="A461">
        <v>460</v>
      </c>
      <c r="B461" s="1">
        <v>43864</v>
      </c>
      <c r="C461" s="4">
        <f>YEAR(Table1[[#This Row],[sale_date]])</f>
        <v>2020</v>
      </c>
      <c r="D461" t="str">
        <f t="shared" si="7"/>
        <v>fev</v>
      </c>
      <c r="E461" t="s">
        <v>47</v>
      </c>
      <c r="F461">
        <v>8534</v>
      </c>
      <c r="G461" t="s">
        <v>338</v>
      </c>
      <c r="H461" t="s">
        <v>394</v>
      </c>
      <c r="I461" t="s">
        <v>242</v>
      </c>
      <c r="J461" s="4">
        <v>17</v>
      </c>
      <c r="K461" s="3">
        <v>341.72</v>
      </c>
      <c r="L461" s="3">
        <v>494.28</v>
      </c>
      <c r="M461" s="2">
        <v>8402.76</v>
      </c>
      <c r="N461" s="3">
        <v>2593.52</v>
      </c>
      <c r="O461">
        <v>62.25</v>
      </c>
      <c r="P461" t="s">
        <v>34</v>
      </c>
      <c r="Q461" t="s">
        <v>46</v>
      </c>
      <c r="R461" t="s">
        <v>82</v>
      </c>
      <c r="S461" t="s">
        <v>29</v>
      </c>
    </row>
    <row r="462" spans="1:19" x14ac:dyDescent="0.25">
      <c r="A462">
        <v>461</v>
      </c>
      <c r="B462" s="1">
        <v>44071</v>
      </c>
      <c r="C462" s="4">
        <f>YEAR(Table1[[#This Row],[sale_date]])</f>
        <v>2020</v>
      </c>
      <c r="D462" t="str">
        <f t="shared" si="7"/>
        <v>avq</v>
      </c>
      <c r="E462" t="s">
        <v>24</v>
      </c>
      <c r="F462">
        <v>2634</v>
      </c>
      <c r="G462" t="s">
        <v>390</v>
      </c>
      <c r="H462" t="s">
        <v>215</v>
      </c>
      <c r="I462" t="s">
        <v>131</v>
      </c>
      <c r="J462" s="4">
        <v>4</v>
      </c>
      <c r="K462" s="3">
        <v>283.5</v>
      </c>
      <c r="L462" s="3">
        <v>362.77</v>
      </c>
      <c r="M462" s="2">
        <v>1451.08</v>
      </c>
      <c r="N462" s="3">
        <v>317.08</v>
      </c>
      <c r="O462">
        <v>0.4</v>
      </c>
      <c r="P462" t="s">
        <v>34</v>
      </c>
      <c r="Q462" t="s">
        <v>22</v>
      </c>
      <c r="R462" t="s">
        <v>82</v>
      </c>
      <c r="S462" t="s">
        <v>29</v>
      </c>
    </row>
    <row r="463" spans="1:19" x14ac:dyDescent="0.25">
      <c r="A463">
        <v>462</v>
      </c>
      <c r="B463" s="1">
        <v>44190</v>
      </c>
      <c r="C463" s="4">
        <f>YEAR(Table1[[#This Row],[sale_date]])</f>
        <v>2020</v>
      </c>
      <c r="D463" t="str">
        <f t="shared" si="7"/>
        <v>dek</v>
      </c>
      <c r="E463" t="s">
        <v>228</v>
      </c>
      <c r="F463">
        <v>4477</v>
      </c>
      <c r="G463" t="s">
        <v>361</v>
      </c>
      <c r="H463" t="s">
        <v>230</v>
      </c>
      <c r="I463" t="s">
        <v>136</v>
      </c>
      <c r="J463" s="4">
        <v>14</v>
      </c>
      <c r="K463" s="3">
        <v>314.62</v>
      </c>
      <c r="L463" s="3">
        <v>607.41999999999996</v>
      </c>
      <c r="M463" s="2">
        <v>8503.8799999999992</v>
      </c>
      <c r="N463" s="3">
        <v>4099.2</v>
      </c>
      <c r="O463">
        <v>1149.07</v>
      </c>
      <c r="P463" t="s">
        <v>51</v>
      </c>
      <c r="Q463" t="s">
        <v>22</v>
      </c>
      <c r="R463" t="s">
        <v>196</v>
      </c>
      <c r="S463" t="s">
        <v>29</v>
      </c>
    </row>
    <row r="464" spans="1:19" x14ac:dyDescent="0.25">
      <c r="A464">
        <v>463</v>
      </c>
      <c r="B464" s="1">
        <v>45537</v>
      </c>
      <c r="C464" s="4">
        <f>YEAR(Table1[[#This Row],[sale_date]])</f>
        <v>2024</v>
      </c>
      <c r="D464" t="str">
        <f t="shared" si="7"/>
        <v>sen</v>
      </c>
      <c r="E464" t="s">
        <v>102</v>
      </c>
      <c r="F464">
        <v>7955</v>
      </c>
      <c r="G464" t="s">
        <v>190</v>
      </c>
      <c r="H464" t="s">
        <v>401</v>
      </c>
      <c r="I464" t="s">
        <v>66</v>
      </c>
      <c r="J464" s="4">
        <v>14</v>
      </c>
      <c r="K464" s="3">
        <v>259.73</v>
      </c>
      <c r="L464" s="3">
        <v>387.15</v>
      </c>
      <c r="M464" s="2">
        <v>5420.1</v>
      </c>
      <c r="N464" s="3">
        <v>1783.88</v>
      </c>
      <c r="O464">
        <v>413.81</v>
      </c>
      <c r="P464" t="s">
        <v>21</v>
      </c>
      <c r="Q464" t="s">
        <v>22</v>
      </c>
      <c r="R464" t="s">
        <v>80</v>
      </c>
      <c r="S464" t="s">
        <v>29</v>
      </c>
    </row>
    <row r="465" spans="1:19" x14ac:dyDescent="0.25">
      <c r="A465">
        <v>464</v>
      </c>
      <c r="B465" s="1">
        <v>45407</v>
      </c>
      <c r="C465" s="4">
        <f>YEAR(Table1[[#This Row],[sale_date]])</f>
        <v>2024</v>
      </c>
      <c r="D465" t="str">
        <f t="shared" si="7"/>
        <v>apr</v>
      </c>
      <c r="E465" t="s">
        <v>125</v>
      </c>
      <c r="F465">
        <v>8050</v>
      </c>
      <c r="G465" t="s">
        <v>289</v>
      </c>
      <c r="H465" t="s">
        <v>385</v>
      </c>
      <c r="I465" t="s">
        <v>38</v>
      </c>
      <c r="J465" s="4">
        <v>2</v>
      </c>
      <c r="K465" s="3">
        <v>488.61</v>
      </c>
      <c r="L465" s="3">
        <v>848.66</v>
      </c>
      <c r="M465" s="2">
        <v>1697.32</v>
      </c>
      <c r="N465" s="3">
        <v>720.1</v>
      </c>
      <c r="O465">
        <v>453.34</v>
      </c>
      <c r="P465" t="s">
        <v>51</v>
      </c>
      <c r="Q465" t="s">
        <v>46</v>
      </c>
      <c r="R465" t="s">
        <v>247</v>
      </c>
      <c r="S465" t="s">
        <v>464</v>
      </c>
    </row>
    <row r="466" spans="1:19" x14ac:dyDescent="0.25">
      <c r="A466">
        <v>465</v>
      </c>
      <c r="B466" s="1">
        <v>44643</v>
      </c>
      <c r="C466" s="4">
        <f>YEAR(Table1[[#This Row],[sale_date]])</f>
        <v>2022</v>
      </c>
      <c r="D466" t="str">
        <f t="shared" si="7"/>
        <v>mar</v>
      </c>
      <c r="E466" t="s">
        <v>24</v>
      </c>
      <c r="F466">
        <v>1965</v>
      </c>
      <c r="G466" t="s">
        <v>212</v>
      </c>
      <c r="H466" t="s">
        <v>358</v>
      </c>
      <c r="I466" t="s">
        <v>62</v>
      </c>
      <c r="J466" s="4">
        <v>10</v>
      </c>
      <c r="K466" s="3">
        <v>369.08</v>
      </c>
      <c r="L466" s="3">
        <v>522.25</v>
      </c>
      <c r="M466" s="2">
        <v>5222.5</v>
      </c>
      <c r="N466" s="3">
        <v>1531.7</v>
      </c>
      <c r="O466">
        <v>810.3</v>
      </c>
      <c r="P466" t="s">
        <v>51</v>
      </c>
      <c r="Q466" t="s">
        <v>46</v>
      </c>
      <c r="R466" t="s">
        <v>189</v>
      </c>
      <c r="S466" t="s">
        <v>29</v>
      </c>
    </row>
    <row r="467" spans="1:19" x14ac:dyDescent="0.25">
      <c r="A467">
        <v>466</v>
      </c>
      <c r="B467" s="1">
        <v>44579</v>
      </c>
      <c r="C467" s="4">
        <f>YEAR(Table1[[#This Row],[sale_date]])</f>
        <v>2022</v>
      </c>
      <c r="D467" t="str">
        <f t="shared" si="7"/>
        <v>yan</v>
      </c>
      <c r="E467" t="s">
        <v>98</v>
      </c>
      <c r="F467">
        <v>3763</v>
      </c>
      <c r="G467" t="s">
        <v>428</v>
      </c>
      <c r="H467" t="s">
        <v>100</v>
      </c>
      <c r="I467" t="s">
        <v>105</v>
      </c>
      <c r="J467" s="4">
        <v>3</v>
      </c>
      <c r="K467" s="3">
        <v>53.2</v>
      </c>
      <c r="L467" s="3">
        <v>97.81</v>
      </c>
      <c r="M467" s="2">
        <v>293.43</v>
      </c>
      <c r="N467" s="3">
        <v>133.83000000000001</v>
      </c>
      <c r="O467">
        <v>56.97</v>
      </c>
      <c r="P467" t="s">
        <v>21</v>
      </c>
      <c r="Q467" t="s">
        <v>46</v>
      </c>
      <c r="R467" t="s">
        <v>23</v>
      </c>
      <c r="S467" t="s">
        <v>464</v>
      </c>
    </row>
    <row r="468" spans="1:19" x14ac:dyDescent="0.25">
      <c r="A468">
        <v>467</v>
      </c>
      <c r="B468" s="1">
        <v>44481</v>
      </c>
      <c r="C468" s="4">
        <f>YEAR(Table1[[#This Row],[sale_date]])</f>
        <v>2021</v>
      </c>
      <c r="D468" t="str">
        <f t="shared" si="7"/>
        <v>okt</v>
      </c>
      <c r="E468" t="s">
        <v>68</v>
      </c>
      <c r="F468">
        <v>2644</v>
      </c>
      <c r="G468" t="s">
        <v>260</v>
      </c>
      <c r="H468" t="s">
        <v>108</v>
      </c>
      <c r="I468" t="s">
        <v>146</v>
      </c>
      <c r="J468" s="4">
        <v>2</v>
      </c>
      <c r="K468" s="3">
        <v>283.93</v>
      </c>
      <c r="L468" s="3">
        <v>475.16</v>
      </c>
      <c r="M468" s="2">
        <v>950.32</v>
      </c>
      <c r="N468" s="3">
        <v>382.46</v>
      </c>
      <c r="O468">
        <v>37.01</v>
      </c>
      <c r="P468" t="s">
        <v>21</v>
      </c>
      <c r="Q468" t="s">
        <v>46</v>
      </c>
      <c r="R468" t="s">
        <v>196</v>
      </c>
      <c r="S468" t="s">
        <v>29</v>
      </c>
    </row>
    <row r="469" spans="1:19" x14ac:dyDescent="0.25">
      <c r="A469">
        <v>468</v>
      </c>
      <c r="B469" s="1">
        <v>44960</v>
      </c>
      <c r="C469" s="4">
        <f>YEAR(Table1[[#This Row],[sale_date]])</f>
        <v>2023</v>
      </c>
      <c r="D469" t="str">
        <f t="shared" si="7"/>
        <v>fev</v>
      </c>
      <c r="E469" t="s">
        <v>203</v>
      </c>
      <c r="F469">
        <v>1764</v>
      </c>
      <c r="G469" t="s">
        <v>260</v>
      </c>
      <c r="H469" t="s">
        <v>396</v>
      </c>
      <c r="I469" t="s">
        <v>146</v>
      </c>
      <c r="J469" s="4">
        <v>3</v>
      </c>
      <c r="K469" s="3">
        <v>258.47000000000003</v>
      </c>
      <c r="L469" s="3">
        <v>368.75</v>
      </c>
      <c r="M469" s="2">
        <v>1106.25</v>
      </c>
      <c r="N469" s="3">
        <v>330.84</v>
      </c>
      <c r="O469">
        <v>168.61</v>
      </c>
      <c r="P469" t="s">
        <v>21</v>
      </c>
      <c r="Q469" t="s">
        <v>46</v>
      </c>
      <c r="R469" t="s">
        <v>106</v>
      </c>
      <c r="S469" t="s">
        <v>29</v>
      </c>
    </row>
    <row r="470" spans="1:19" x14ac:dyDescent="0.25">
      <c r="A470">
        <v>469</v>
      </c>
      <c r="B470" s="1">
        <v>44246</v>
      </c>
      <c r="C470" s="4">
        <f>YEAR(Table1[[#This Row],[sale_date]])</f>
        <v>2021</v>
      </c>
      <c r="D470" t="str">
        <f t="shared" si="7"/>
        <v>fev</v>
      </c>
      <c r="E470" t="s">
        <v>137</v>
      </c>
      <c r="F470">
        <v>3982</v>
      </c>
      <c r="G470" t="s">
        <v>300</v>
      </c>
      <c r="H470" t="s">
        <v>352</v>
      </c>
      <c r="I470" t="s">
        <v>242</v>
      </c>
      <c r="J470" s="4">
        <v>3</v>
      </c>
      <c r="K470" s="3">
        <v>342.19</v>
      </c>
      <c r="L470" s="3">
        <v>489.74</v>
      </c>
      <c r="M470" s="2">
        <v>1469.22</v>
      </c>
      <c r="N470" s="3">
        <v>442.65</v>
      </c>
      <c r="O470">
        <v>81.709999999999994</v>
      </c>
      <c r="P470" t="s">
        <v>57</v>
      </c>
      <c r="Q470" t="s">
        <v>22</v>
      </c>
      <c r="R470" t="s">
        <v>196</v>
      </c>
      <c r="S470" t="s">
        <v>29</v>
      </c>
    </row>
    <row r="471" spans="1:19" x14ac:dyDescent="0.25">
      <c r="A471">
        <v>470</v>
      </c>
      <c r="B471" s="1">
        <v>45323</v>
      </c>
      <c r="C471" s="4">
        <f>YEAR(Table1[[#This Row],[sale_date]])</f>
        <v>2024</v>
      </c>
      <c r="D471" t="str">
        <f t="shared" si="7"/>
        <v>fev</v>
      </c>
      <c r="E471" t="s">
        <v>83</v>
      </c>
      <c r="F471">
        <v>2904</v>
      </c>
      <c r="G471" t="s">
        <v>335</v>
      </c>
      <c r="H471" t="s">
        <v>314</v>
      </c>
      <c r="I471" t="s">
        <v>20</v>
      </c>
      <c r="J471" s="4">
        <v>11</v>
      </c>
      <c r="K471" s="3">
        <v>315.52999999999997</v>
      </c>
      <c r="L471" s="3">
        <v>598</v>
      </c>
      <c r="M471" s="2">
        <v>6578</v>
      </c>
      <c r="N471" s="3">
        <v>3107.17</v>
      </c>
      <c r="O471">
        <v>1586.1</v>
      </c>
      <c r="P471" t="s">
        <v>34</v>
      </c>
      <c r="Q471" t="s">
        <v>22</v>
      </c>
      <c r="R471" t="s">
        <v>80</v>
      </c>
      <c r="S471" t="s">
        <v>464</v>
      </c>
    </row>
    <row r="472" spans="1:19" x14ac:dyDescent="0.25">
      <c r="A472">
        <v>471</v>
      </c>
      <c r="B472" s="1">
        <v>44948</v>
      </c>
      <c r="C472" s="4">
        <f>YEAR(Table1[[#This Row],[sale_date]])</f>
        <v>2023</v>
      </c>
      <c r="D472" t="str">
        <f t="shared" si="7"/>
        <v>yan</v>
      </c>
      <c r="E472" t="s">
        <v>91</v>
      </c>
      <c r="F472">
        <v>8979</v>
      </c>
      <c r="G472" t="s">
        <v>413</v>
      </c>
      <c r="H472" t="s">
        <v>264</v>
      </c>
      <c r="I472" t="s">
        <v>38</v>
      </c>
      <c r="J472" s="4">
        <v>13</v>
      </c>
      <c r="K472" s="3">
        <v>157.22</v>
      </c>
      <c r="L472" s="3">
        <v>301.83999999999997</v>
      </c>
      <c r="M472" s="2">
        <v>3923.92</v>
      </c>
      <c r="N472" s="3">
        <v>1880.06</v>
      </c>
      <c r="O472">
        <v>987.72</v>
      </c>
      <c r="P472" t="s">
        <v>57</v>
      </c>
      <c r="Q472" t="s">
        <v>46</v>
      </c>
      <c r="R472" t="s">
        <v>106</v>
      </c>
      <c r="S472" t="s">
        <v>29</v>
      </c>
    </row>
    <row r="473" spans="1:19" x14ac:dyDescent="0.25">
      <c r="A473">
        <v>472</v>
      </c>
      <c r="B473" s="1">
        <v>45537</v>
      </c>
      <c r="C473" s="4">
        <f>YEAR(Table1[[#This Row],[sale_date]])</f>
        <v>2024</v>
      </c>
      <c r="D473" t="str">
        <f t="shared" si="7"/>
        <v>sen</v>
      </c>
      <c r="E473" t="s">
        <v>102</v>
      </c>
      <c r="F473">
        <v>7955</v>
      </c>
      <c r="G473" t="s">
        <v>426</v>
      </c>
      <c r="H473" t="s">
        <v>401</v>
      </c>
      <c r="I473" t="s">
        <v>131</v>
      </c>
      <c r="J473" s="4">
        <v>14</v>
      </c>
      <c r="K473" s="3">
        <v>259.73</v>
      </c>
      <c r="L473" s="3">
        <v>387.15</v>
      </c>
      <c r="M473" s="2">
        <v>5420.1</v>
      </c>
      <c r="N473" s="3">
        <v>1783.88</v>
      </c>
      <c r="O473">
        <v>413.81</v>
      </c>
      <c r="P473" t="s">
        <v>21</v>
      </c>
      <c r="Q473" t="s">
        <v>22</v>
      </c>
      <c r="R473" t="s">
        <v>106</v>
      </c>
      <c r="S473" t="s">
        <v>29</v>
      </c>
    </row>
    <row r="474" spans="1:19" x14ac:dyDescent="0.25">
      <c r="A474">
        <v>473</v>
      </c>
      <c r="B474" s="1">
        <v>44996</v>
      </c>
      <c r="C474" s="4">
        <f>YEAR(Table1[[#This Row],[sale_date]])</f>
        <v>2023</v>
      </c>
      <c r="D474" t="str">
        <f t="shared" si="7"/>
        <v>mar</v>
      </c>
      <c r="E474" t="s">
        <v>77</v>
      </c>
      <c r="F474">
        <v>1872</v>
      </c>
      <c r="G474" t="s">
        <v>449</v>
      </c>
      <c r="H474" t="s">
        <v>277</v>
      </c>
      <c r="I474" t="s">
        <v>242</v>
      </c>
      <c r="J474" s="4">
        <v>4</v>
      </c>
      <c r="K474" s="3">
        <v>488.93</v>
      </c>
      <c r="L474" s="3">
        <v>860.73</v>
      </c>
      <c r="M474" s="2">
        <v>3442.92</v>
      </c>
      <c r="N474" s="3">
        <v>1487.2</v>
      </c>
      <c r="O474">
        <v>277.48</v>
      </c>
      <c r="P474" t="s">
        <v>63</v>
      </c>
      <c r="Q474" t="s">
        <v>46</v>
      </c>
      <c r="R474" t="s">
        <v>88</v>
      </c>
      <c r="S474" t="s">
        <v>29</v>
      </c>
    </row>
    <row r="475" spans="1:19" x14ac:dyDescent="0.25">
      <c r="A475">
        <v>474</v>
      </c>
      <c r="B475" s="1">
        <v>44091</v>
      </c>
      <c r="C475" s="4">
        <f>YEAR(Table1[[#This Row],[sale_date]])</f>
        <v>2020</v>
      </c>
      <c r="D475" t="str">
        <f t="shared" si="7"/>
        <v>sen</v>
      </c>
      <c r="E475" t="s">
        <v>137</v>
      </c>
      <c r="F475">
        <v>9480</v>
      </c>
      <c r="G475" t="s">
        <v>378</v>
      </c>
      <c r="H475" t="s">
        <v>139</v>
      </c>
      <c r="I475" t="s">
        <v>56</v>
      </c>
      <c r="J475" s="4">
        <v>3</v>
      </c>
      <c r="K475" s="3">
        <v>435.34</v>
      </c>
      <c r="L475" s="3">
        <v>730.95</v>
      </c>
      <c r="M475" s="2">
        <v>2192.85</v>
      </c>
      <c r="N475" s="3">
        <v>886.83</v>
      </c>
      <c r="O475">
        <v>533.89</v>
      </c>
      <c r="P475" t="s">
        <v>63</v>
      </c>
      <c r="Q475" t="s">
        <v>46</v>
      </c>
      <c r="R475" t="s">
        <v>90</v>
      </c>
      <c r="S475" t="s">
        <v>29</v>
      </c>
    </row>
    <row r="476" spans="1:19" x14ac:dyDescent="0.25">
      <c r="A476">
        <v>475</v>
      </c>
      <c r="B476" s="1">
        <v>44830</v>
      </c>
      <c r="C476" s="4">
        <f>YEAR(Table1[[#This Row],[sale_date]])</f>
        <v>2022</v>
      </c>
      <c r="D476" t="str">
        <f t="shared" si="7"/>
        <v>sen</v>
      </c>
      <c r="E476" t="s">
        <v>24</v>
      </c>
      <c r="F476">
        <v>4811</v>
      </c>
      <c r="G476" t="s">
        <v>217</v>
      </c>
      <c r="H476" t="s">
        <v>299</v>
      </c>
      <c r="I476" t="s">
        <v>66</v>
      </c>
      <c r="J476" s="4">
        <v>3</v>
      </c>
      <c r="K476" s="3">
        <v>213.72</v>
      </c>
      <c r="L476" s="3">
        <v>392.46</v>
      </c>
      <c r="M476" s="2">
        <v>1177.3800000000001</v>
      </c>
      <c r="N476" s="3">
        <v>536.22</v>
      </c>
      <c r="O476">
        <v>70.959999999999994</v>
      </c>
      <c r="P476" t="s">
        <v>63</v>
      </c>
      <c r="Q476" t="s">
        <v>22</v>
      </c>
      <c r="R476" t="s">
        <v>67</v>
      </c>
      <c r="S476" t="s">
        <v>464</v>
      </c>
    </row>
    <row r="477" spans="1:19" x14ac:dyDescent="0.25">
      <c r="A477">
        <v>476</v>
      </c>
      <c r="B477" s="1">
        <v>44144</v>
      </c>
      <c r="C477" s="4">
        <f>YEAR(Table1[[#This Row],[sale_date]])</f>
        <v>2020</v>
      </c>
      <c r="D477" t="str">
        <f t="shared" si="7"/>
        <v>noy</v>
      </c>
      <c r="E477" t="s">
        <v>157</v>
      </c>
      <c r="F477">
        <v>5726</v>
      </c>
      <c r="G477" t="s">
        <v>386</v>
      </c>
      <c r="H477" t="s">
        <v>398</v>
      </c>
      <c r="I477" t="s">
        <v>66</v>
      </c>
      <c r="J477" s="4">
        <v>13</v>
      </c>
      <c r="K477" s="3">
        <v>357.67</v>
      </c>
      <c r="L477" s="3">
        <v>429.44</v>
      </c>
      <c r="M477" s="2">
        <v>5582.72</v>
      </c>
      <c r="N477" s="3">
        <v>933.01</v>
      </c>
      <c r="O477">
        <v>782.6</v>
      </c>
      <c r="P477" t="s">
        <v>51</v>
      </c>
      <c r="Q477" t="s">
        <v>22</v>
      </c>
      <c r="R477" t="s">
        <v>97</v>
      </c>
      <c r="S477" t="s">
        <v>29</v>
      </c>
    </row>
    <row r="478" spans="1:19" x14ac:dyDescent="0.25">
      <c r="A478">
        <v>477</v>
      </c>
      <c r="B478" s="1">
        <v>44661</v>
      </c>
      <c r="C478" s="4">
        <f>YEAR(Table1[[#This Row],[sale_date]])</f>
        <v>2022</v>
      </c>
      <c r="D478" t="str">
        <f t="shared" si="7"/>
        <v>apr</v>
      </c>
      <c r="E478" t="s">
        <v>73</v>
      </c>
      <c r="F478">
        <v>1556</v>
      </c>
      <c r="G478" t="s">
        <v>64</v>
      </c>
      <c r="H478" t="s">
        <v>166</v>
      </c>
      <c r="I478" t="s">
        <v>66</v>
      </c>
      <c r="J478" s="4">
        <v>8</v>
      </c>
      <c r="K478" s="3">
        <v>106.8</v>
      </c>
      <c r="L478" s="3">
        <v>169.8</v>
      </c>
      <c r="M478" s="2">
        <v>1358.4</v>
      </c>
      <c r="N478" s="3">
        <v>504</v>
      </c>
      <c r="O478">
        <v>1.2</v>
      </c>
      <c r="P478" t="s">
        <v>21</v>
      </c>
      <c r="Q478" t="s">
        <v>22</v>
      </c>
      <c r="R478" t="s">
        <v>90</v>
      </c>
      <c r="S478" t="s">
        <v>29</v>
      </c>
    </row>
    <row r="479" spans="1:19" x14ac:dyDescent="0.25">
      <c r="A479">
        <v>478</v>
      </c>
      <c r="B479" s="1">
        <v>45236</v>
      </c>
      <c r="C479" s="4">
        <f>YEAR(Table1[[#This Row],[sale_date]])</f>
        <v>2023</v>
      </c>
      <c r="D479" t="str">
        <f t="shared" si="7"/>
        <v>noy</v>
      </c>
      <c r="E479" t="s">
        <v>116</v>
      </c>
      <c r="F479">
        <v>9120</v>
      </c>
      <c r="G479" t="s">
        <v>229</v>
      </c>
      <c r="H479" t="s">
        <v>128</v>
      </c>
      <c r="I479" t="s">
        <v>56</v>
      </c>
      <c r="J479" s="4">
        <v>2</v>
      </c>
      <c r="K479" s="3">
        <v>167.03</v>
      </c>
      <c r="L479" s="3">
        <v>261.08</v>
      </c>
      <c r="M479" s="2">
        <v>522.16</v>
      </c>
      <c r="N479" s="3">
        <v>188.1</v>
      </c>
      <c r="O479">
        <v>4.29</v>
      </c>
      <c r="P479" t="s">
        <v>51</v>
      </c>
      <c r="Q479" t="s">
        <v>22</v>
      </c>
      <c r="R479" t="s">
        <v>76</v>
      </c>
      <c r="S479" t="s">
        <v>464</v>
      </c>
    </row>
    <row r="480" spans="1:19" x14ac:dyDescent="0.25">
      <c r="A480">
        <v>479</v>
      </c>
      <c r="B480" s="1">
        <v>44301</v>
      </c>
      <c r="C480" s="4">
        <f>YEAR(Table1[[#This Row],[sale_date]])</f>
        <v>2021</v>
      </c>
      <c r="D480" t="str">
        <f t="shared" si="7"/>
        <v>apr</v>
      </c>
      <c r="E480" t="s">
        <v>94</v>
      </c>
      <c r="F480">
        <v>4436</v>
      </c>
      <c r="G480" t="s">
        <v>434</v>
      </c>
      <c r="H480" t="s">
        <v>232</v>
      </c>
      <c r="I480" t="s">
        <v>56</v>
      </c>
      <c r="J480" s="4">
        <v>7</v>
      </c>
      <c r="K480" s="3">
        <v>186.68</v>
      </c>
      <c r="L480" s="3">
        <v>265.64</v>
      </c>
      <c r="M480" s="2">
        <v>1859.48</v>
      </c>
      <c r="N480" s="3">
        <v>552.72</v>
      </c>
      <c r="O480">
        <v>500.63</v>
      </c>
      <c r="P480" t="s">
        <v>63</v>
      </c>
      <c r="Q480" t="s">
        <v>46</v>
      </c>
      <c r="R480" t="s">
        <v>67</v>
      </c>
      <c r="S480" t="s">
        <v>29</v>
      </c>
    </row>
    <row r="481" spans="1:19" x14ac:dyDescent="0.25">
      <c r="A481">
        <v>480</v>
      </c>
      <c r="B481" s="1">
        <v>45170</v>
      </c>
      <c r="C481" s="4">
        <f>YEAR(Table1[[#This Row],[sale_date]])</f>
        <v>2023</v>
      </c>
      <c r="D481" t="str">
        <f t="shared" si="7"/>
        <v>sen</v>
      </c>
      <c r="E481" t="s">
        <v>116</v>
      </c>
      <c r="F481">
        <v>8596</v>
      </c>
      <c r="G481" t="s">
        <v>449</v>
      </c>
      <c r="H481" t="s">
        <v>372</v>
      </c>
      <c r="I481" t="s">
        <v>242</v>
      </c>
      <c r="J481" s="4">
        <v>7</v>
      </c>
      <c r="K481" s="3">
        <v>244.51</v>
      </c>
      <c r="L481" s="3">
        <v>418.17</v>
      </c>
      <c r="M481" s="2">
        <v>2927.19</v>
      </c>
      <c r="N481" s="3">
        <v>1215.6199999999999</v>
      </c>
      <c r="O481">
        <v>227.33</v>
      </c>
      <c r="P481" t="s">
        <v>34</v>
      </c>
      <c r="Q481" t="s">
        <v>46</v>
      </c>
      <c r="R481" t="s">
        <v>52</v>
      </c>
      <c r="S481" t="s">
        <v>29</v>
      </c>
    </row>
    <row r="482" spans="1:19" x14ac:dyDescent="0.25">
      <c r="A482">
        <v>481</v>
      </c>
      <c r="B482" s="1">
        <v>44114</v>
      </c>
      <c r="C482" s="4">
        <f>YEAR(Table1[[#This Row],[sale_date]])</f>
        <v>2020</v>
      </c>
      <c r="D482" t="str">
        <f t="shared" si="7"/>
        <v>okt</v>
      </c>
      <c r="E482" t="s">
        <v>30</v>
      </c>
      <c r="F482">
        <v>1860</v>
      </c>
      <c r="G482" t="s">
        <v>300</v>
      </c>
      <c r="H482" t="s">
        <v>110</v>
      </c>
      <c r="I482" t="s">
        <v>242</v>
      </c>
      <c r="J482" s="4">
        <v>6</v>
      </c>
      <c r="K482" s="3">
        <v>64.760000000000005</v>
      </c>
      <c r="L482" s="3">
        <v>99.39</v>
      </c>
      <c r="M482" s="2">
        <v>596.34</v>
      </c>
      <c r="N482" s="3">
        <v>207.78</v>
      </c>
      <c r="O482">
        <v>144.91</v>
      </c>
      <c r="P482" t="s">
        <v>51</v>
      </c>
      <c r="Q482" t="s">
        <v>46</v>
      </c>
      <c r="R482" t="s">
        <v>39</v>
      </c>
      <c r="S482" t="s">
        <v>29</v>
      </c>
    </row>
    <row r="483" spans="1:19" x14ac:dyDescent="0.25">
      <c r="A483">
        <v>482</v>
      </c>
      <c r="B483" s="1">
        <v>44976</v>
      </c>
      <c r="C483" s="4">
        <f>YEAR(Table1[[#This Row],[sale_date]])</f>
        <v>2023</v>
      </c>
      <c r="D483" t="str">
        <f t="shared" si="7"/>
        <v>fev</v>
      </c>
      <c r="E483" t="s">
        <v>162</v>
      </c>
      <c r="F483">
        <v>9746</v>
      </c>
      <c r="G483" t="s">
        <v>335</v>
      </c>
      <c r="H483" t="s">
        <v>221</v>
      </c>
      <c r="I483" t="s">
        <v>20</v>
      </c>
      <c r="J483" s="4">
        <v>7</v>
      </c>
      <c r="K483" s="3">
        <v>90.55</v>
      </c>
      <c r="L483" s="3">
        <v>155.16999999999999</v>
      </c>
      <c r="M483" s="2">
        <v>1086.19</v>
      </c>
      <c r="N483" s="3">
        <v>452.34</v>
      </c>
      <c r="O483">
        <v>321.56</v>
      </c>
      <c r="P483" t="s">
        <v>63</v>
      </c>
      <c r="Q483" t="s">
        <v>22</v>
      </c>
      <c r="R483" t="s">
        <v>196</v>
      </c>
      <c r="S483" t="s">
        <v>464</v>
      </c>
    </row>
    <row r="484" spans="1:19" x14ac:dyDescent="0.25">
      <c r="A484">
        <v>483</v>
      </c>
      <c r="B484" s="1">
        <v>44563</v>
      </c>
      <c r="C484" s="4">
        <f>YEAR(Table1[[#This Row],[sale_date]])</f>
        <v>2022</v>
      </c>
      <c r="D484" t="str">
        <f t="shared" si="7"/>
        <v>yan</v>
      </c>
      <c r="E484" t="s">
        <v>137</v>
      </c>
      <c r="F484">
        <v>1093</v>
      </c>
      <c r="G484" t="s">
        <v>44</v>
      </c>
      <c r="H484" t="s">
        <v>290</v>
      </c>
      <c r="I484" t="s">
        <v>20</v>
      </c>
      <c r="J484" s="4">
        <v>20</v>
      </c>
      <c r="K484" s="3">
        <v>257.55</v>
      </c>
      <c r="L484" s="3">
        <v>454.88</v>
      </c>
      <c r="M484" s="2">
        <v>9097.6</v>
      </c>
      <c r="N484" s="3">
        <v>3946.6</v>
      </c>
      <c r="O484">
        <v>1000.69</v>
      </c>
      <c r="P484" t="s">
        <v>34</v>
      </c>
      <c r="Q484" t="s">
        <v>46</v>
      </c>
      <c r="R484" t="s">
        <v>28</v>
      </c>
      <c r="S484" t="s">
        <v>464</v>
      </c>
    </row>
    <row r="485" spans="1:19" x14ac:dyDescent="0.25">
      <c r="A485">
        <v>484</v>
      </c>
      <c r="B485" s="1">
        <v>44960</v>
      </c>
      <c r="C485" s="4">
        <f>YEAR(Table1[[#This Row],[sale_date]])</f>
        <v>2023</v>
      </c>
      <c r="D485" t="str">
        <f t="shared" si="7"/>
        <v>fev</v>
      </c>
      <c r="E485" t="s">
        <v>203</v>
      </c>
      <c r="F485">
        <v>1764</v>
      </c>
      <c r="G485" t="s">
        <v>300</v>
      </c>
      <c r="H485" t="s">
        <v>396</v>
      </c>
      <c r="I485" t="s">
        <v>242</v>
      </c>
      <c r="J485" s="4">
        <v>3</v>
      </c>
      <c r="K485" s="3">
        <v>258.47000000000003</v>
      </c>
      <c r="L485" s="3">
        <v>368.75</v>
      </c>
      <c r="M485" s="2">
        <v>1106.25</v>
      </c>
      <c r="N485" s="3">
        <v>330.84</v>
      </c>
      <c r="O485">
        <v>168.61</v>
      </c>
      <c r="P485" t="s">
        <v>21</v>
      </c>
      <c r="Q485" t="s">
        <v>46</v>
      </c>
      <c r="R485" t="s">
        <v>80</v>
      </c>
      <c r="S485" t="s">
        <v>29</v>
      </c>
    </row>
    <row r="486" spans="1:19" x14ac:dyDescent="0.25">
      <c r="A486">
        <v>485</v>
      </c>
      <c r="B486" s="1">
        <v>44868</v>
      </c>
      <c r="C486" s="4">
        <f>YEAR(Table1[[#This Row],[sale_date]])</f>
        <v>2022</v>
      </c>
      <c r="D486" t="str">
        <f t="shared" si="7"/>
        <v>noy</v>
      </c>
      <c r="E486" t="s">
        <v>94</v>
      </c>
      <c r="F486">
        <v>1292</v>
      </c>
      <c r="G486" t="s">
        <v>443</v>
      </c>
      <c r="H486" t="s">
        <v>395</v>
      </c>
      <c r="I486" t="s">
        <v>136</v>
      </c>
      <c r="J486" s="4">
        <v>7</v>
      </c>
      <c r="K486" s="3">
        <v>98.98</v>
      </c>
      <c r="L486" s="3">
        <v>127.34</v>
      </c>
      <c r="M486" s="2">
        <v>891.38</v>
      </c>
      <c r="N486" s="3">
        <v>198.52</v>
      </c>
      <c r="O486">
        <v>135.22999999999999</v>
      </c>
      <c r="P486" t="s">
        <v>57</v>
      </c>
      <c r="Q486" t="s">
        <v>46</v>
      </c>
      <c r="R486" t="s">
        <v>39</v>
      </c>
      <c r="S486" t="s">
        <v>464</v>
      </c>
    </row>
    <row r="487" spans="1:19" x14ac:dyDescent="0.25">
      <c r="A487">
        <v>486</v>
      </c>
      <c r="B487" s="1">
        <v>45496</v>
      </c>
      <c r="C487" s="4">
        <f>YEAR(Table1[[#This Row],[sale_date]])</f>
        <v>2024</v>
      </c>
      <c r="D487" t="str">
        <f t="shared" si="7"/>
        <v>iyl</v>
      </c>
      <c r="E487" t="s">
        <v>177</v>
      </c>
      <c r="F487">
        <v>8616</v>
      </c>
      <c r="G487" t="s">
        <v>123</v>
      </c>
      <c r="H487" t="s">
        <v>179</v>
      </c>
      <c r="I487" t="s">
        <v>27</v>
      </c>
      <c r="J487" s="4">
        <v>17</v>
      </c>
      <c r="K487" s="3">
        <v>153.96</v>
      </c>
      <c r="L487" s="3">
        <v>295.36</v>
      </c>
      <c r="M487" s="2">
        <v>5021.12</v>
      </c>
      <c r="N487" s="3">
        <v>2403.8000000000002</v>
      </c>
      <c r="O487">
        <v>1215.03</v>
      </c>
      <c r="P487" t="s">
        <v>57</v>
      </c>
      <c r="Q487" t="s">
        <v>22</v>
      </c>
      <c r="R487" t="s">
        <v>23</v>
      </c>
      <c r="S487" t="s">
        <v>29</v>
      </c>
    </row>
    <row r="488" spans="1:19" x14ac:dyDescent="0.25">
      <c r="A488">
        <v>487</v>
      </c>
      <c r="B488" s="1">
        <v>43864</v>
      </c>
      <c r="C488" s="4">
        <f>YEAR(Table1[[#This Row],[sale_date]])</f>
        <v>2020</v>
      </c>
      <c r="D488" t="str">
        <f t="shared" si="7"/>
        <v>fev</v>
      </c>
      <c r="E488" t="s">
        <v>125</v>
      </c>
      <c r="F488">
        <v>6720</v>
      </c>
      <c r="G488" t="s">
        <v>450</v>
      </c>
      <c r="H488" t="s">
        <v>161</v>
      </c>
      <c r="I488" t="s">
        <v>105</v>
      </c>
      <c r="J488" s="4">
        <v>13</v>
      </c>
      <c r="K488" s="3">
        <v>175.31</v>
      </c>
      <c r="L488" s="3">
        <v>335.99</v>
      </c>
      <c r="M488" s="2">
        <v>4367.87</v>
      </c>
      <c r="N488" s="3">
        <v>2088.84</v>
      </c>
      <c r="O488">
        <v>992.94</v>
      </c>
      <c r="P488" t="s">
        <v>63</v>
      </c>
      <c r="Q488" t="s">
        <v>46</v>
      </c>
      <c r="R488" t="s">
        <v>28</v>
      </c>
      <c r="S488" t="s">
        <v>464</v>
      </c>
    </row>
    <row r="489" spans="1:19" x14ac:dyDescent="0.25">
      <c r="A489">
        <v>488</v>
      </c>
      <c r="B489" s="1">
        <v>44450</v>
      </c>
      <c r="C489" s="4">
        <f>YEAR(Table1[[#This Row],[sale_date]])</f>
        <v>2021</v>
      </c>
      <c r="D489" t="str">
        <f t="shared" si="7"/>
        <v>sen</v>
      </c>
      <c r="E489" t="s">
        <v>94</v>
      </c>
      <c r="F489">
        <v>5623</v>
      </c>
      <c r="G489" t="s">
        <v>219</v>
      </c>
      <c r="H489" t="s">
        <v>121</v>
      </c>
      <c r="I489" t="s">
        <v>105</v>
      </c>
      <c r="J489" s="4">
        <v>13</v>
      </c>
      <c r="K489" s="3">
        <v>261.82</v>
      </c>
      <c r="L489" s="3">
        <v>374.87</v>
      </c>
      <c r="M489" s="2">
        <v>4873.3100000000004</v>
      </c>
      <c r="N489" s="3">
        <v>1469.65</v>
      </c>
      <c r="O489">
        <v>499.23</v>
      </c>
      <c r="P489" t="s">
        <v>57</v>
      </c>
      <c r="Q489" t="s">
        <v>46</v>
      </c>
      <c r="R489" t="s">
        <v>52</v>
      </c>
      <c r="S489" t="s">
        <v>29</v>
      </c>
    </row>
    <row r="490" spans="1:19" x14ac:dyDescent="0.25">
      <c r="A490">
        <v>489</v>
      </c>
      <c r="B490" s="1">
        <v>45285</v>
      </c>
      <c r="C490" s="4">
        <f>YEAR(Table1[[#This Row],[sale_date]])</f>
        <v>2023</v>
      </c>
      <c r="D490" t="str">
        <f t="shared" si="7"/>
        <v>dek</v>
      </c>
      <c r="E490" t="s">
        <v>171</v>
      </c>
      <c r="F490">
        <v>5295</v>
      </c>
      <c r="G490" t="s">
        <v>64</v>
      </c>
      <c r="H490" t="s">
        <v>280</v>
      </c>
      <c r="I490" t="s">
        <v>66</v>
      </c>
      <c r="J490" s="4">
        <v>20</v>
      </c>
      <c r="K490" s="3">
        <v>465.08</v>
      </c>
      <c r="L490" s="3">
        <v>579.36</v>
      </c>
      <c r="M490" s="2">
        <v>11587.2</v>
      </c>
      <c r="N490" s="3">
        <v>2285.6</v>
      </c>
      <c r="O490">
        <v>47.11</v>
      </c>
      <c r="P490" t="s">
        <v>57</v>
      </c>
      <c r="Q490" t="s">
        <v>22</v>
      </c>
      <c r="R490" t="s">
        <v>247</v>
      </c>
      <c r="S490" t="s">
        <v>464</v>
      </c>
    </row>
    <row r="491" spans="1:19" x14ac:dyDescent="0.25">
      <c r="A491">
        <v>490</v>
      </c>
      <c r="B491" s="1">
        <v>43954</v>
      </c>
      <c r="C491" s="4">
        <f>YEAR(Table1[[#This Row],[sale_date]])</f>
        <v>2020</v>
      </c>
      <c r="D491" t="str">
        <f t="shared" si="7"/>
        <v>may</v>
      </c>
      <c r="E491" t="s">
        <v>162</v>
      </c>
      <c r="F491">
        <v>5282</v>
      </c>
      <c r="G491" t="s">
        <v>231</v>
      </c>
      <c r="H491" t="s">
        <v>206</v>
      </c>
      <c r="I491" t="s">
        <v>111</v>
      </c>
      <c r="J491" s="4">
        <v>5</v>
      </c>
      <c r="K491" s="3">
        <v>446.84</v>
      </c>
      <c r="L491" s="3">
        <v>813.94</v>
      </c>
      <c r="M491" s="2">
        <v>4069.7</v>
      </c>
      <c r="N491" s="3">
        <v>1835.5</v>
      </c>
      <c r="O491">
        <v>894.31</v>
      </c>
      <c r="P491" t="s">
        <v>51</v>
      </c>
      <c r="Q491" t="s">
        <v>22</v>
      </c>
      <c r="R491" t="s">
        <v>82</v>
      </c>
      <c r="S491" t="s">
        <v>464</v>
      </c>
    </row>
    <row r="492" spans="1:19" x14ac:dyDescent="0.25">
      <c r="A492">
        <v>491</v>
      </c>
      <c r="B492" s="1">
        <v>43937</v>
      </c>
      <c r="C492" s="4">
        <f>YEAR(Table1[[#This Row],[sale_date]])</f>
        <v>2020</v>
      </c>
      <c r="D492" t="str">
        <f t="shared" si="7"/>
        <v>apr</v>
      </c>
      <c r="E492" t="s">
        <v>47</v>
      </c>
      <c r="F492">
        <v>3865</v>
      </c>
      <c r="G492" t="s">
        <v>92</v>
      </c>
      <c r="H492" t="s">
        <v>270</v>
      </c>
      <c r="I492" t="s">
        <v>20</v>
      </c>
      <c r="J492" s="4">
        <v>16</v>
      </c>
      <c r="K492" s="3">
        <v>116.76</v>
      </c>
      <c r="L492" s="3">
        <v>184.92</v>
      </c>
      <c r="M492" s="2">
        <v>2958.72</v>
      </c>
      <c r="N492" s="3">
        <v>1090.56</v>
      </c>
      <c r="O492">
        <v>341.11</v>
      </c>
      <c r="P492" t="s">
        <v>21</v>
      </c>
      <c r="Q492" t="s">
        <v>22</v>
      </c>
      <c r="R492" t="s">
        <v>23</v>
      </c>
      <c r="S492" t="s">
        <v>29</v>
      </c>
    </row>
    <row r="493" spans="1:19" x14ac:dyDescent="0.25">
      <c r="A493">
        <v>492</v>
      </c>
      <c r="B493" s="1">
        <v>44414</v>
      </c>
      <c r="C493" s="4">
        <f>YEAR(Table1[[#This Row],[sale_date]])</f>
        <v>2021</v>
      </c>
      <c r="D493" t="str">
        <f t="shared" si="7"/>
        <v>avq</v>
      </c>
      <c r="E493" t="s">
        <v>94</v>
      </c>
      <c r="F493">
        <v>7133</v>
      </c>
      <c r="G493" t="s">
        <v>190</v>
      </c>
      <c r="H493" t="s">
        <v>373</v>
      </c>
      <c r="I493" t="s">
        <v>66</v>
      </c>
      <c r="J493" s="4">
        <v>8</v>
      </c>
      <c r="K493" s="3">
        <v>192.07</v>
      </c>
      <c r="L493" s="3">
        <v>304.02</v>
      </c>
      <c r="M493" s="2">
        <v>2432.16</v>
      </c>
      <c r="N493" s="3">
        <v>895.6</v>
      </c>
      <c r="O493">
        <v>371.76</v>
      </c>
      <c r="P493" t="s">
        <v>57</v>
      </c>
      <c r="Q493" t="s">
        <v>22</v>
      </c>
      <c r="R493" t="s">
        <v>82</v>
      </c>
      <c r="S493" t="s">
        <v>464</v>
      </c>
    </row>
    <row r="494" spans="1:19" x14ac:dyDescent="0.25">
      <c r="A494">
        <v>493</v>
      </c>
      <c r="B494" s="1">
        <v>44868</v>
      </c>
      <c r="C494" s="4">
        <f>YEAR(Table1[[#This Row],[sale_date]])</f>
        <v>2022</v>
      </c>
      <c r="D494" t="str">
        <f t="shared" si="7"/>
        <v>noy</v>
      </c>
      <c r="E494" t="s">
        <v>94</v>
      </c>
      <c r="F494">
        <v>1292</v>
      </c>
      <c r="G494" t="s">
        <v>71</v>
      </c>
      <c r="H494" t="s">
        <v>395</v>
      </c>
      <c r="I494" t="s">
        <v>27</v>
      </c>
      <c r="J494" s="4">
        <v>7</v>
      </c>
      <c r="K494" s="3">
        <v>98.98</v>
      </c>
      <c r="L494" s="3">
        <v>127.34</v>
      </c>
      <c r="M494" s="2">
        <v>891.38</v>
      </c>
      <c r="N494" s="3">
        <v>198.52</v>
      </c>
      <c r="O494">
        <v>135.22999999999999</v>
      </c>
      <c r="P494" t="s">
        <v>57</v>
      </c>
      <c r="Q494" t="s">
        <v>46</v>
      </c>
      <c r="R494" t="s">
        <v>247</v>
      </c>
      <c r="S494" t="s">
        <v>464</v>
      </c>
    </row>
    <row r="495" spans="1:19" x14ac:dyDescent="0.25">
      <c r="A495">
        <v>494</v>
      </c>
      <c r="B495" s="1">
        <v>44961</v>
      </c>
      <c r="C495" s="4">
        <f>YEAR(Table1[[#This Row],[sale_date]])</f>
        <v>2023</v>
      </c>
      <c r="D495" t="str">
        <f t="shared" si="7"/>
        <v>fev</v>
      </c>
      <c r="E495" t="s">
        <v>47</v>
      </c>
      <c r="F495">
        <v>9618</v>
      </c>
      <c r="G495" t="s">
        <v>209</v>
      </c>
      <c r="H495" t="s">
        <v>389</v>
      </c>
      <c r="I495" t="s">
        <v>20</v>
      </c>
      <c r="J495" s="4">
        <v>6</v>
      </c>
      <c r="K495" s="3">
        <v>308.12</v>
      </c>
      <c r="L495" s="3">
        <v>521.04999999999995</v>
      </c>
      <c r="M495" s="2">
        <v>3126.3</v>
      </c>
      <c r="N495" s="3">
        <v>1277.58</v>
      </c>
      <c r="O495">
        <v>728.63</v>
      </c>
      <c r="P495" t="s">
        <v>34</v>
      </c>
      <c r="Q495" t="s">
        <v>22</v>
      </c>
      <c r="R495" t="s">
        <v>106</v>
      </c>
      <c r="S495" t="s">
        <v>29</v>
      </c>
    </row>
    <row r="496" spans="1:19" x14ac:dyDescent="0.25">
      <c r="A496">
        <v>495</v>
      </c>
      <c r="B496" s="1">
        <v>44234</v>
      </c>
      <c r="C496" s="4">
        <f>YEAR(Table1[[#This Row],[sale_date]])</f>
        <v>2021</v>
      </c>
      <c r="D496" t="str">
        <f t="shared" si="7"/>
        <v>fev</v>
      </c>
      <c r="E496" t="s">
        <v>137</v>
      </c>
      <c r="F496">
        <v>6526</v>
      </c>
      <c r="G496" t="s">
        <v>422</v>
      </c>
      <c r="H496" t="s">
        <v>336</v>
      </c>
      <c r="I496" t="s">
        <v>242</v>
      </c>
      <c r="J496" s="4">
        <v>11</v>
      </c>
      <c r="K496" s="3">
        <v>58.46</v>
      </c>
      <c r="L496" s="3">
        <v>90.71</v>
      </c>
      <c r="M496" s="2">
        <v>997.81</v>
      </c>
      <c r="N496" s="3">
        <v>354.75</v>
      </c>
      <c r="O496">
        <v>229.06</v>
      </c>
      <c r="P496" t="s">
        <v>51</v>
      </c>
      <c r="Q496" t="s">
        <v>46</v>
      </c>
      <c r="R496" t="s">
        <v>80</v>
      </c>
      <c r="S496" t="s">
        <v>29</v>
      </c>
    </row>
    <row r="497" spans="1:19" x14ac:dyDescent="0.25">
      <c r="A497">
        <v>496</v>
      </c>
      <c r="B497" s="1">
        <v>45462</v>
      </c>
      <c r="C497" s="4">
        <f>YEAR(Table1[[#This Row],[sale_date]])</f>
        <v>2024</v>
      </c>
      <c r="D497" t="str">
        <f t="shared" si="7"/>
        <v>iyn</v>
      </c>
      <c r="E497" t="s">
        <v>30</v>
      </c>
      <c r="F497">
        <v>4365</v>
      </c>
      <c r="G497" t="s">
        <v>25</v>
      </c>
      <c r="H497" t="s">
        <v>115</v>
      </c>
      <c r="I497" t="s">
        <v>27</v>
      </c>
      <c r="J497" s="4">
        <v>3</v>
      </c>
      <c r="K497" s="3">
        <v>45.88</v>
      </c>
      <c r="L497" s="3">
        <v>62.56</v>
      </c>
      <c r="M497" s="2">
        <v>187.68</v>
      </c>
      <c r="N497" s="3">
        <v>50.04</v>
      </c>
      <c r="O497">
        <v>13.59</v>
      </c>
      <c r="P497" t="s">
        <v>34</v>
      </c>
      <c r="Q497" t="s">
        <v>46</v>
      </c>
      <c r="R497" t="s">
        <v>80</v>
      </c>
      <c r="S497" t="s">
        <v>464</v>
      </c>
    </row>
    <row r="498" spans="1:19" x14ac:dyDescent="0.25">
      <c r="A498">
        <v>497</v>
      </c>
      <c r="B498" s="1">
        <v>45285</v>
      </c>
      <c r="C498" s="4">
        <f>YEAR(Table1[[#This Row],[sale_date]])</f>
        <v>2023</v>
      </c>
      <c r="D498" t="str">
        <f t="shared" si="7"/>
        <v>dek</v>
      </c>
      <c r="E498" t="s">
        <v>171</v>
      </c>
      <c r="F498">
        <v>5295</v>
      </c>
      <c r="G498" t="s">
        <v>361</v>
      </c>
      <c r="H498" t="s">
        <v>280</v>
      </c>
      <c r="I498" t="s">
        <v>136</v>
      </c>
      <c r="J498" s="4">
        <v>20</v>
      </c>
      <c r="K498" s="3">
        <v>465.08</v>
      </c>
      <c r="L498" s="3">
        <v>579.36</v>
      </c>
      <c r="M498" s="2">
        <v>11587.2</v>
      </c>
      <c r="N498" s="3">
        <v>2285.6</v>
      </c>
      <c r="O498">
        <v>47.11</v>
      </c>
      <c r="P498" t="s">
        <v>57</v>
      </c>
      <c r="Q498" t="s">
        <v>22</v>
      </c>
      <c r="R498" t="s">
        <v>28</v>
      </c>
      <c r="S498" t="s">
        <v>464</v>
      </c>
    </row>
    <row r="499" spans="1:19" x14ac:dyDescent="0.25">
      <c r="A499">
        <v>498</v>
      </c>
      <c r="B499" s="1">
        <v>44450</v>
      </c>
      <c r="C499" s="4">
        <f>YEAR(Table1[[#This Row],[sale_date]])</f>
        <v>2021</v>
      </c>
      <c r="D499" t="str">
        <f t="shared" si="7"/>
        <v>sen</v>
      </c>
      <c r="E499" t="s">
        <v>94</v>
      </c>
      <c r="F499">
        <v>5623</v>
      </c>
      <c r="G499" t="s">
        <v>243</v>
      </c>
      <c r="H499" t="s">
        <v>121</v>
      </c>
      <c r="I499" t="s">
        <v>111</v>
      </c>
      <c r="J499" s="4">
        <v>13</v>
      </c>
      <c r="K499" s="3">
        <v>261.82</v>
      </c>
      <c r="L499" s="3">
        <v>374.87</v>
      </c>
      <c r="M499" s="2">
        <v>4873.3100000000004</v>
      </c>
      <c r="N499" s="3">
        <v>1469.65</v>
      </c>
      <c r="O499">
        <v>499.23</v>
      </c>
      <c r="P499" t="s">
        <v>57</v>
      </c>
      <c r="Q499" t="s">
        <v>46</v>
      </c>
      <c r="R499" t="s">
        <v>88</v>
      </c>
      <c r="S499" t="s">
        <v>29</v>
      </c>
    </row>
    <row r="500" spans="1:19" x14ac:dyDescent="0.25">
      <c r="A500">
        <v>499</v>
      </c>
      <c r="B500" s="1">
        <v>44581</v>
      </c>
      <c r="C500" s="4">
        <f>YEAR(Table1[[#This Row],[sale_date]])</f>
        <v>2022</v>
      </c>
      <c r="D500" t="str">
        <f t="shared" si="7"/>
        <v>yan</v>
      </c>
      <c r="E500" t="s">
        <v>73</v>
      </c>
      <c r="F500">
        <v>9842</v>
      </c>
      <c r="G500" t="s">
        <v>407</v>
      </c>
      <c r="H500" t="s">
        <v>357</v>
      </c>
      <c r="I500" t="s">
        <v>66</v>
      </c>
      <c r="J500" s="4">
        <v>12</v>
      </c>
      <c r="K500" s="3">
        <v>265.81</v>
      </c>
      <c r="L500" s="3">
        <v>359.24</v>
      </c>
      <c r="M500" s="2">
        <v>4310.88</v>
      </c>
      <c r="N500" s="3">
        <v>1121.1600000000001</v>
      </c>
      <c r="O500">
        <v>177.92</v>
      </c>
      <c r="P500" t="s">
        <v>21</v>
      </c>
      <c r="Q500" t="s">
        <v>46</v>
      </c>
      <c r="R500" t="s">
        <v>58</v>
      </c>
      <c r="S500" t="s">
        <v>464</v>
      </c>
    </row>
    <row r="501" spans="1:19" x14ac:dyDescent="0.25">
      <c r="A501">
        <v>500</v>
      </c>
      <c r="B501" s="1">
        <v>44768</v>
      </c>
      <c r="C501" s="4">
        <f>YEAR(Table1[[#This Row],[sale_date]])</f>
        <v>2022</v>
      </c>
      <c r="D501" t="str">
        <f t="shared" si="7"/>
        <v>iyl</v>
      </c>
      <c r="E501" t="s">
        <v>149</v>
      </c>
      <c r="F501">
        <v>6270</v>
      </c>
      <c r="G501" t="s">
        <v>240</v>
      </c>
      <c r="H501" t="s">
        <v>315</v>
      </c>
      <c r="I501" t="s">
        <v>242</v>
      </c>
      <c r="J501" s="4">
        <v>16</v>
      </c>
      <c r="K501" s="3">
        <v>134.51</v>
      </c>
      <c r="L501" s="3">
        <v>204.35</v>
      </c>
      <c r="M501" s="2">
        <v>3269.6</v>
      </c>
      <c r="N501" s="3">
        <v>1117.44</v>
      </c>
      <c r="O501">
        <v>932.28</v>
      </c>
      <c r="P501" t="s">
        <v>21</v>
      </c>
      <c r="Q501" t="s">
        <v>46</v>
      </c>
      <c r="R501" t="s">
        <v>176</v>
      </c>
      <c r="S501" t="s">
        <v>464</v>
      </c>
    </row>
    <row r="502" spans="1:19" x14ac:dyDescent="0.25">
      <c r="A502">
        <v>501</v>
      </c>
      <c r="B502" s="1">
        <v>44642</v>
      </c>
      <c r="C502" s="4">
        <f>YEAR(Table1[[#This Row],[sale_date]])</f>
        <v>2022</v>
      </c>
      <c r="D502" t="str">
        <f t="shared" si="7"/>
        <v>mar</v>
      </c>
      <c r="E502" t="s">
        <v>125</v>
      </c>
      <c r="F502">
        <v>2268</v>
      </c>
      <c r="G502" t="s">
        <v>292</v>
      </c>
      <c r="H502" t="s">
        <v>399</v>
      </c>
      <c r="I502" t="s">
        <v>136</v>
      </c>
      <c r="J502" s="4">
        <v>6</v>
      </c>
      <c r="K502" s="3">
        <v>39.75</v>
      </c>
      <c r="L502" s="3">
        <v>77.97</v>
      </c>
      <c r="M502" s="2">
        <v>467.82</v>
      </c>
      <c r="N502" s="3">
        <v>229.32</v>
      </c>
      <c r="O502">
        <v>52.88</v>
      </c>
      <c r="P502" t="s">
        <v>51</v>
      </c>
      <c r="Q502" t="s">
        <v>46</v>
      </c>
      <c r="R502" t="s">
        <v>76</v>
      </c>
      <c r="S502" t="s">
        <v>464</v>
      </c>
    </row>
    <row r="503" spans="1:19" x14ac:dyDescent="0.25">
      <c r="A503">
        <v>502</v>
      </c>
      <c r="B503" s="1">
        <v>44121</v>
      </c>
      <c r="C503" s="4">
        <f>YEAR(Table1[[#This Row],[sale_date]])</f>
        <v>2020</v>
      </c>
      <c r="D503" t="str">
        <f t="shared" si="7"/>
        <v>okt</v>
      </c>
      <c r="E503" t="s">
        <v>68</v>
      </c>
      <c r="F503">
        <v>6263</v>
      </c>
      <c r="G503" t="s">
        <v>201</v>
      </c>
      <c r="H503" t="s">
        <v>239</v>
      </c>
      <c r="I503" t="s">
        <v>140</v>
      </c>
      <c r="J503" s="4">
        <v>6</v>
      </c>
      <c r="K503" s="3">
        <v>159.38999999999999</v>
      </c>
      <c r="L503" s="3">
        <v>246.24</v>
      </c>
      <c r="M503" s="2">
        <v>1477.44</v>
      </c>
      <c r="N503" s="3">
        <v>521.1</v>
      </c>
      <c r="O503">
        <v>165.94</v>
      </c>
      <c r="P503" t="s">
        <v>21</v>
      </c>
      <c r="Q503" t="s">
        <v>46</v>
      </c>
      <c r="R503" t="s">
        <v>76</v>
      </c>
      <c r="S503" t="s">
        <v>464</v>
      </c>
    </row>
    <row r="504" spans="1:19" x14ac:dyDescent="0.25">
      <c r="A504">
        <v>503</v>
      </c>
      <c r="B504" s="1">
        <v>45643</v>
      </c>
      <c r="C504" s="4">
        <f>YEAR(Table1[[#This Row],[sale_date]])</f>
        <v>2024</v>
      </c>
      <c r="D504" t="str">
        <f t="shared" si="7"/>
        <v>dek</v>
      </c>
      <c r="E504" t="s">
        <v>167</v>
      </c>
      <c r="F504">
        <v>7751</v>
      </c>
      <c r="G504" t="s">
        <v>417</v>
      </c>
      <c r="H504" t="s">
        <v>199</v>
      </c>
      <c r="I504" t="s">
        <v>146</v>
      </c>
      <c r="J504" s="4">
        <v>5</v>
      </c>
      <c r="K504" s="3">
        <v>108.88</v>
      </c>
      <c r="L504" s="3">
        <v>166.66</v>
      </c>
      <c r="M504" s="2">
        <v>833.3</v>
      </c>
      <c r="N504" s="3">
        <v>288.89999999999998</v>
      </c>
      <c r="O504">
        <v>13.98</v>
      </c>
      <c r="P504" t="s">
        <v>57</v>
      </c>
      <c r="Q504" t="s">
        <v>46</v>
      </c>
      <c r="R504" t="s">
        <v>101</v>
      </c>
      <c r="S504" t="s">
        <v>29</v>
      </c>
    </row>
    <row r="505" spans="1:19" x14ac:dyDescent="0.25">
      <c r="A505">
        <v>504</v>
      </c>
      <c r="B505" s="1">
        <v>44563</v>
      </c>
      <c r="C505" s="4">
        <f>YEAR(Table1[[#This Row],[sale_date]])</f>
        <v>2022</v>
      </c>
      <c r="D505" t="str">
        <f t="shared" si="7"/>
        <v>yan</v>
      </c>
      <c r="E505" t="s">
        <v>137</v>
      </c>
      <c r="F505">
        <v>1093</v>
      </c>
      <c r="G505" t="s">
        <v>346</v>
      </c>
      <c r="H505" t="s">
        <v>290</v>
      </c>
      <c r="I505" t="s">
        <v>136</v>
      </c>
      <c r="J505" s="4">
        <v>20</v>
      </c>
      <c r="K505" s="3">
        <v>257.55</v>
      </c>
      <c r="L505" s="3">
        <v>454.88</v>
      </c>
      <c r="M505" s="2">
        <v>9097.6</v>
      </c>
      <c r="N505" s="3">
        <v>3946.6</v>
      </c>
      <c r="O505">
        <v>1000.69</v>
      </c>
      <c r="P505" t="s">
        <v>34</v>
      </c>
      <c r="Q505" t="s">
        <v>46</v>
      </c>
      <c r="R505" t="s">
        <v>76</v>
      </c>
      <c r="S505" t="s">
        <v>464</v>
      </c>
    </row>
    <row r="506" spans="1:19" x14ac:dyDescent="0.25">
      <c r="A506">
        <v>505</v>
      </c>
      <c r="B506" s="1">
        <v>45102</v>
      </c>
      <c r="C506" s="4">
        <f>YEAR(Table1[[#This Row],[sale_date]])</f>
        <v>2023</v>
      </c>
      <c r="D506" t="str">
        <f t="shared" si="7"/>
        <v>iyn</v>
      </c>
      <c r="E506" t="s">
        <v>125</v>
      </c>
      <c r="F506">
        <v>7726</v>
      </c>
      <c r="G506" t="s">
        <v>214</v>
      </c>
      <c r="H506" t="s">
        <v>175</v>
      </c>
      <c r="I506" t="s">
        <v>143</v>
      </c>
      <c r="J506" s="4">
        <v>9</v>
      </c>
      <c r="K506" s="3">
        <v>459.68</v>
      </c>
      <c r="L506" s="3">
        <v>724.55</v>
      </c>
      <c r="M506" s="2">
        <v>6520.95</v>
      </c>
      <c r="N506" s="3">
        <v>2383.83</v>
      </c>
      <c r="O506">
        <v>181.38</v>
      </c>
      <c r="P506" t="s">
        <v>34</v>
      </c>
      <c r="Q506" t="s">
        <v>46</v>
      </c>
      <c r="R506" t="s">
        <v>189</v>
      </c>
      <c r="S506" t="s">
        <v>464</v>
      </c>
    </row>
    <row r="507" spans="1:19" x14ac:dyDescent="0.25">
      <c r="A507">
        <v>506</v>
      </c>
      <c r="B507" s="1">
        <v>45547</v>
      </c>
      <c r="C507" s="4">
        <f>YEAR(Table1[[#This Row],[sale_date]])</f>
        <v>2024</v>
      </c>
      <c r="D507" t="str">
        <f t="shared" si="7"/>
        <v>sen</v>
      </c>
      <c r="E507" t="s">
        <v>177</v>
      </c>
      <c r="F507">
        <v>3682</v>
      </c>
      <c r="G507" t="s">
        <v>36</v>
      </c>
      <c r="H507" t="s">
        <v>326</v>
      </c>
      <c r="I507" t="s">
        <v>38</v>
      </c>
      <c r="J507" s="4">
        <v>4</v>
      </c>
      <c r="K507" s="3">
        <v>447.3</v>
      </c>
      <c r="L507" s="3">
        <v>768.44</v>
      </c>
      <c r="M507" s="2">
        <v>3073.76</v>
      </c>
      <c r="N507" s="3">
        <v>1284.56</v>
      </c>
      <c r="O507">
        <v>302.14</v>
      </c>
      <c r="P507" t="s">
        <v>63</v>
      </c>
      <c r="Q507" t="s">
        <v>46</v>
      </c>
      <c r="R507" t="s">
        <v>39</v>
      </c>
      <c r="S507" t="s">
        <v>464</v>
      </c>
    </row>
    <row r="508" spans="1:19" x14ac:dyDescent="0.25">
      <c r="A508">
        <v>507</v>
      </c>
      <c r="B508" s="1">
        <v>45362</v>
      </c>
      <c r="C508" s="4">
        <f>YEAR(Table1[[#This Row],[sale_date]])</f>
        <v>2024</v>
      </c>
      <c r="D508" t="str">
        <f t="shared" si="7"/>
        <v>mar</v>
      </c>
      <c r="E508" t="s">
        <v>47</v>
      </c>
      <c r="F508">
        <v>3067</v>
      </c>
      <c r="G508" t="s">
        <v>99</v>
      </c>
      <c r="H508" t="s">
        <v>256</v>
      </c>
      <c r="I508" t="s">
        <v>42</v>
      </c>
      <c r="J508" s="4">
        <v>17</v>
      </c>
      <c r="K508" s="3">
        <v>79.66</v>
      </c>
      <c r="L508" s="3">
        <v>117.75</v>
      </c>
      <c r="M508" s="2">
        <v>2001.75</v>
      </c>
      <c r="N508" s="3">
        <v>647.53</v>
      </c>
      <c r="O508">
        <v>291.92</v>
      </c>
      <c r="P508" t="s">
        <v>51</v>
      </c>
      <c r="Q508" t="s">
        <v>22</v>
      </c>
      <c r="R508" t="s">
        <v>97</v>
      </c>
      <c r="S508" t="s">
        <v>29</v>
      </c>
    </row>
    <row r="509" spans="1:19" x14ac:dyDescent="0.25">
      <c r="A509">
        <v>508</v>
      </c>
      <c r="B509" s="1">
        <v>45236</v>
      </c>
      <c r="C509" s="4">
        <f>YEAR(Table1[[#This Row],[sale_date]])</f>
        <v>2023</v>
      </c>
      <c r="D509" t="str">
        <f t="shared" si="7"/>
        <v>noy</v>
      </c>
      <c r="E509" t="s">
        <v>116</v>
      </c>
      <c r="F509">
        <v>9120</v>
      </c>
      <c r="G509" t="s">
        <v>416</v>
      </c>
      <c r="H509" t="s">
        <v>128</v>
      </c>
      <c r="I509" t="s">
        <v>242</v>
      </c>
      <c r="J509" s="4">
        <v>2</v>
      </c>
      <c r="K509" s="3">
        <v>167.03</v>
      </c>
      <c r="L509" s="3">
        <v>261.08</v>
      </c>
      <c r="M509" s="2">
        <v>522.16</v>
      </c>
      <c r="N509" s="3">
        <v>188.1</v>
      </c>
      <c r="O509">
        <v>4.29</v>
      </c>
      <c r="P509" t="s">
        <v>51</v>
      </c>
      <c r="Q509" t="s">
        <v>22</v>
      </c>
      <c r="R509" t="s">
        <v>97</v>
      </c>
      <c r="S509" t="s">
        <v>464</v>
      </c>
    </row>
    <row r="510" spans="1:19" x14ac:dyDescent="0.25">
      <c r="A510">
        <v>509</v>
      </c>
      <c r="B510" s="1">
        <v>44960</v>
      </c>
      <c r="C510" s="4">
        <f>YEAR(Table1[[#This Row],[sale_date]])</f>
        <v>2023</v>
      </c>
      <c r="D510" t="str">
        <f t="shared" si="7"/>
        <v>fev</v>
      </c>
      <c r="E510" t="s">
        <v>203</v>
      </c>
      <c r="F510">
        <v>1764</v>
      </c>
      <c r="G510" t="s">
        <v>117</v>
      </c>
      <c r="H510" t="s">
        <v>396</v>
      </c>
      <c r="I510" t="s">
        <v>33</v>
      </c>
      <c r="J510" s="4">
        <v>3</v>
      </c>
      <c r="K510" s="3">
        <v>258.47000000000003</v>
      </c>
      <c r="L510" s="3">
        <v>368.75</v>
      </c>
      <c r="M510" s="2">
        <v>1106.25</v>
      </c>
      <c r="N510" s="3">
        <v>330.84</v>
      </c>
      <c r="O510">
        <v>168.61</v>
      </c>
      <c r="P510" t="s">
        <v>21</v>
      </c>
      <c r="Q510" t="s">
        <v>46</v>
      </c>
      <c r="R510" t="s">
        <v>67</v>
      </c>
      <c r="S510" t="s">
        <v>29</v>
      </c>
    </row>
    <row r="511" spans="1:19" x14ac:dyDescent="0.25">
      <c r="A511">
        <v>510</v>
      </c>
      <c r="B511" s="1">
        <v>45563</v>
      </c>
      <c r="C511" s="4">
        <f>YEAR(Table1[[#This Row],[sale_date]])</f>
        <v>2024</v>
      </c>
      <c r="D511" t="str">
        <f t="shared" si="7"/>
        <v>sen</v>
      </c>
      <c r="E511" t="s">
        <v>30</v>
      </c>
      <c r="F511">
        <v>3623</v>
      </c>
      <c r="G511" t="s">
        <v>74</v>
      </c>
      <c r="H511" t="s">
        <v>249</v>
      </c>
      <c r="I511" t="s">
        <v>20</v>
      </c>
      <c r="J511" s="4">
        <v>7</v>
      </c>
      <c r="K511" s="3">
        <v>160.24</v>
      </c>
      <c r="L511" s="3">
        <v>211.29</v>
      </c>
      <c r="M511" s="2">
        <v>1479.03</v>
      </c>
      <c r="N511" s="3">
        <v>357.35</v>
      </c>
      <c r="O511">
        <v>210.52</v>
      </c>
      <c r="P511" t="s">
        <v>63</v>
      </c>
      <c r="Q511" t="s">
        <v>46</v>
      </c>
      <c r="R511" t="s">
        <v>106</v>
      </c>
      <c r="S511" t="s">
        <v>464</v>
      </c>
    </row>
    <row r="512" spans="1:19" x14ac:dyDescent="0.25">
      <c r="A512">
        <v>511</v>
      </c>
      <c r="B512" s="1">
        <v>44935</v>
      </c>
      <c r="C512" s="4">
        <f>YEAR(Table1[[#This Row],[sale_date]])</f>
        <v>2023</v>
      </c>
      <c r="D512" t="str">
        <f t="shared" si="7"/>
        <v>yan</v>
      </c>
      <c r="E512" t="s">
        <v>125</v>
      </c>
      <c r="F512">
        <v>3087</v>
      </c>
      <c r="G512" t="s">
        <v>440</v>
      </c>
      <c r="H512" t="s">
        <v>193</v>
      </c>
      <c r="I512" t="s">
        <v>62</v>
      </c>
      <c r="J512" s="4">
        <v>19</v>
      </c>
      <c r="K512" s="3">
        <v>398.44</v>
      </c>
      <c r="L512" s="3">
        <v>539.86</v>
      </c>
      <c r="M512" s="2">
        <v>10257.34</v>
      </c>
      <c r="N512" s="3">
        <v>2686.98</v>
      </c>
      <c r="O512">
        <v>2411.23</v>
      </c>
      <c r="P512" t="s">
        <v>21</v>
      </c>
      <c r="Q512" t="s">
        <v>22</v>
      </c>
      <c r="R512" t="s">
        <v>52</v>
      </c>
      <c r="S512" t="s">
        <v>29</v>
      </c>
    </row>
    <row r="513" spans="1:19" x14ac:dyDescent="0.25">
      <c r="A513">
        <v>512</v>
      </c>
      <c r="B513" s="1">
        <v>45396</v>
      </c>
      <c r="C513" s="4">
        <f>YEAR(Table1[[#This Row],[sale_date]])</f>
        <v>2024</v>
      </c>
      <c r="D513" t="str">
        <f t="shared" si="7"/>
        <v>apr</v>
      </c>
      <c r="E513" t="s">
        <v>47</v>
      </c>
      <c r="F513">
        <v>8354</v>
      </c>
      <c r="G513" t="s">
        <v>366</v>
      </c>
      <c r="H513" t="s">
        <v>195</v>
      </c>
      <c r="I513" t="s">
        <v>140</v>
      </c>
      <c r="J513" s="4">
        <v>14</v>
      </c>
      <c r="K513" s="3">
        <v>160.16</v>
      </c>
      <c r="L513" s="3">
        <v>217.52</v>
      </c>
      <c r="M513" s="2">
        <v>3045.28</v>
      </c>
      <c r="N513" s="3">
        <v>803.04</v>
      </c>
      <c r="O513">
        <v>542.27</v>
      </c>
      <c r="P513" t="s">
        <v>51</v>
      </c>
      <c r="Q513" t="s">
        <v>22</v>
      </c>
      <c r="R513" t="s">
        <v>101</v>
      </c>
      <c r="S513" t="s">
        <v>464</v>
      </c>
    </row>
    <row r="514" spans="1:19" x14ac:dyDescent="0.25">
      <c r="A514">
        <v>513</v>
      </c>
      <c r="B514" s="1">
        <v>44140</v>
      </c>
      <c r="C514" s="4">
        <f>YEAR(Table1[[#This Row],[sale_date]])</f>
        <v>2020</v>
      </c>
      <c r="D514" t="str">
        <f t="shared" ref="D514:D577" si="8">TEXT(B514,"MMM")</f>
        <v>noy</v>
      </c>
      <c r="E514" t="s">
        <v>83</v>
      </c>
      <c r="F514">
        <v>2894</v>
      </c>
      <c r="G514" t="s">
        <v>343</v>
      </c>
      <c r="H514" t="s">
        <v>241</v>
      </c>
      <c r="I514" t="s">
        <v>136</v>
      </c>
      <c r="J514" s="4">
        <v>15</v>
      </c>
      <c r="K514" s="3">
        <v>254.54</v>
      </c>
      <c r="L514" s="3">
        <v>487.23</v>
      </c>
      <c r="M514" s="2">
        <v>7308.45</v>
      </c>
      <c r="N514" s="3">
        <v>3490.35</v>
      </c>
      <c r="O514">
        <v>1574.02</v>
      </c>
      <c r="P514" t="s">
        <v>57</v>
      </c>
      <c r="Q514" t="s">
        <v>46</v>
      </c>
      <c r="R514" t="s">
        <v>43</v>
      </c>
      <c r="S514" t="s">
        <v>464</v>
      </c>
    </row>
    <row r="515" spans="1:19" x14ac:dyDescent="0.25">
      <c r="A515">
        <v>514</v>
      </c>
      <c r="B515" s="1">
        <v>44121</v>
      </c>
      <c r="C515" s="4">
        <f>YEAR(Table1[[#This Row],[sale_date]])</f>
        <v>2020</v>
      </c>
      <c r="D515" t="str">
        <f t="shared" si="8"/>
        <v>okt</v>
      </c>
      <c r="E515" t="s">
        <v>68</v>
      </c>
      <c r="F515">
        <v>6263</v>
      </c>
      <c r="G515" t="s">
        <v>237</v>
      </c>
      <c r="H515" t="s">
        <v>239</v>
      </c>
      <c r="I515" t="s">
        <v>27</v>
      </c>
      <c r="J515" s="4">
        <v>6</v>
      </c>
      <c r="K515" s="3">
        <v>159.38999999999999</v>
      </c>
      <c r="L515" s="3">
        <v>246.24</v>
      </c>
      <c r="M515" s="2">
        <v>1477.44</v>
      </c>
      <c r="N515" s="3">
        <v>521.1</v>
      </c>
      <c r="O515">
        <v>165.94</v>
      </c>
      <c r="P515" t="s">
        <v>21</v>
      </c>
      <c r="Q515" t="s">
        <v>46</v>
      </c>
      <c r="R515" t="s">
        <v>106</v>
      </c>
      <c r="S515" t="s">
        <v>464</v>
      </c>
    </row>
    <row r="516" spans="1:19" x14ac:dyDescent="0.25">
      <c r="A516">
        <v>515</v>
      </c>
      <c r="B516" s="1">
        <v>44393</v>
      </c>
      <c r="C516" s="4">
        <f>YEAR(Table1[[#This Row],[sale_date]])</f>
        <v>2021</v>
      </c>
      <c r="D516" t="str">
        <f t="shared" si="8"/>
        <v>iyl</v>
      </c>
      <c r="E516" t="s">
        <v>17</v>
      </c>
      <c r="F516">
        <v>4111</v>
      </c>
      <c r="G516" t="s">
        <v>306</v>
      </c>
      <c r="H516" t="s">
        <v>339</v>
      </c>
      <c r="I516" t="s">
        <v>146</v>
      </c>
      <c r="J516" s="4">
        <v>20</v>
      </c>
      <c r="K516" s="3">
        <v>166.91</v>
      </c>
      <c r="L516" s="3">
        <v>318.94</v>
      </c>
      <c r="M516" s="2">
        <v>6378.8</v>
      </c>
      <c r="N516" s="3">
        <v>3040.6</v>
      </c>
      <c r="O516">
        <v>832.94</v>
      </c>
      <c r="P516" t="s">
        <v>51</v>
      </c>
      <c r="Q516" t="s">
        <v>46</v>
      </c>
      <c r="R516" t="s">
        <v>82</v>
      </c>
      <c r="S516" t="s">
        <v>464</v>
      </c>
    </row>
    <row r="517" spans="1:19" x14ac:dyDescent="0.25">
      <c r="A517">
        <v>516</v>
      </c>
      <c r="B517" s="1">
        <v>45371</v>
      </c>
      <c r="C517" s="4">
        <f>YEAR(Table1[[#This Row],[sale_date]])</f>
        <v>2024</v>
      </c>
      <c r="D517" t="str">
        <f t="shared" si="8"/>
        <v>mar</v>
      </c>
      <c r="E517" t="s">
        <v>177</v>
      </c>
      <c r="F517">
        <v>6911</v>
      </c>
      <c r="G517" t="s">
        <v>444</v>
      </c>
      <c r="H517" t="s">
        <v>198</v>
      </c>
      <c r="I517" t="s">
        <v>50</v>
      </c>
      <c r="J517" s="4">
        <v>11</v>
      </c>
      <c r="K517" s="3">
        <v>267.5</v>
      </c>
      <c r="L517" s="3">
        <v>398.15</v>
      </c>
      <c r="M517" s="2">
        <v>4379.6499999999996</v>
      </c>
      <c r="N517" s="3">
        <v>1437.15</v>
      </c>
      <c r="O517">
        <v>169.01</v>
      </c>
      <c r="P517" t="s">
        <v>34</v>
      </c>
      <c r="Q517" t="s">
        <v>46</v>
      </c>
      <c r="R517" t="s">
        <v>97</v>
      </c>
      <c r="S517" t="s">
        <v>464</v>
      </c>
    </row>
    <row r="518" spans="1:19" x14ac:dyDescent="0.25">
      <c r="A518">
        <v>517</v>
      </c>
      <c r="B518" s="1">
        <v>44745</v>
      </c>
      <c r="C518" s="4">
        <f>YEAR(Table1[[#This Row],[sale_date]])</f>
        <v>2022</v>
      </c>
      <c r="D518" t="str">
        <f t="shared" si="8"/>
        <v>iyl</v>
      </c>
      <c r="E518" t="s">
        <v>24</v>
      </c>
      <c r="F518">
        <v>6734</v>
      </c>
      <c r="G518" t="s">
        <v>423</v>
      </c>
      <c r="H518" t="s">
        <v>156</v>
      </c>
      <c r="I518" t="s">
        <v>140</v>
      </c>
      <c r="J518" s="4">
        <v>13</v>
      </c>
      <c r="K518" s="3">
        <v>118.44</v>
      </c>
      <c r="L518" s="3">
        <v>189.82</v>
      </c>
      <c r="M518" s="2">
        <v>2467.66</v>
      </c>
      <c r="N518" s="3">
        <v>927.94</v>
      </c>
      <c r="O518">
        <v>353.18</v>
      </c>
      <c r="P518" t="s">
        <v>21</v>
      </c>
      <c r="Q518" t="s">
        <v>46</v>
      </c>
      <c r="R518" t="s">
        <v>101</v>
      </c>
      <c r="S518" t="s">
        <v>29</v>
      </c>
    </row>
    <row r="519" spans="1:19" x14ac:dyDescent="0.25">
      <c r="A519">
        <v>518</v>
      </c>
      <c r="B519" s="1">
        <v>44948</v>
      </c>
      <c r="C519" s="4">
        <f>YEAR(Table1[[#This Row],[sale_date]])</f>
        <v>2023</v>
      </c>
      <c r="D519" t="str">
        <f t="shared" si="8"/>
        <v>yan</v>
      </c>
      <c r="E519" t="s">
        <v>91</v>
      </c>
      <c r="F519">
        <v>8979</v>
      </c>
      <c r="G519" t="s">
        <v>207</v>
      </c>
      <c r="H519" t="s">
        <v>264</v>
      </c>
      <c r="I519" t="s">
        <v>56</v>
      </c>
      <c r="J519" s="4">
        <v>13</v>
      </c>
      <c r="K519" s="3">
        <v>157.22</v>
      </c>
      <c r="L519" s="3">
        <v>301.83999999999997</v>
      </c>
      <c r="M519" s="2">
        <v>3923.92</v>
      </c>
      <c r="N519" s="3">
        <v>1880.06</v>
      </c>
      <c r="O519">
        <v>987.72</v>
      </c>
      <c r="P519" t="s">
        <v>57</v>
      </c>
      <c r="Q519" t="s">
        <v>46</v>
      </c>
      <c r="R519" t="s">
        <v>106</v>
      </c>
      <c r="S519" t="s">
        <v>29</v>
      </c>
    </row>
    <row r="520" spans="1:19" x14ac:dyDescent="0.25">
      <c r="A520">
        <v>519</v>
      </c>
      <c r="B520" s="1">
        <v>44976</v>
      </c>
      <c r="C520" s="4">
        <f>YEAR(Table1[[#This Row],[sale_date]])</f>
        <v>2023</v>
      </c>
      <c r="D520" t="str">
        <f t="shared" si="8"/>
        <v>fev</v>
      </c>
      <c r="E520" t="s">
        <v>162</v>
      </c>
      <c r="F520">
        <v>9746</v>
      </c>
      <c r="G520" t="s">
        <v>324</v>
      </c>
      <c r="H520" t="s">
        <v>221</v>
      </c>
      <c r="I520" t="s">
        <v>56</v>
      </c>
      <c r="J520" s="4">
        <v>7</v>
      </c>
      <c r="K520" s="3">
        <v>90.55</v>
      </c>
      <c r="L520" s="3">
        <v>155.16999999999999</v>
      </c>
      <c r="M520" s="2">
        <v>1086.19</v>
      </c>
      <c r="N520" s="3">
        <v>452.34</v>
      </c>
      <c r="O520">
        <v>321.56</v>
      </c>
      <c r="P520" t="s">
        <v>63</v>
      </c>
      <c r="Q520" t="s">
        <v>22</v>
      </c>
      <c r="R520" t="s">
        <v>28</v>
      </c>
      <c r="S520" t="s">
        <v>464</v>
      </c>
    </row>
    <row r="521" spans="1:19" x14ac:dyDescent="0.25">
      <c r="A521">
        <v>520</v>
      </c>
      <c r="B521" s="1">
        <v>44239</v>
      </c>
      <c r="C521" s="4">
        <f>YEAR(Table1[[#This Row],[sale_date]])</f>
        <v>2021</v>
      </c>
      <c r="D521" t="str">
        <f t="shared" si="8"/>
        <v>fev</v>
      </c>
      <c r="E521" t="s">
        <v>30</v>
      </c>
      <c r="F521">
        <v>9003</v>
      </c>
      <c r="G521" t="s">
        <v>324</v>
      </c>
      <c r="H521" t="s">
        <v>364</v>
      </c>
      <c r="I521" t="s">
        <v>56</v>
      </c>
      <c r="J521" s="4">
        <v>5</v>
      </c>
      <c r="K521" s="3">
        <v>197.04</v>
      </c>
      <c r="L521" s="3">
        <v>292</v>
      </c>
      <c r="M521" s="2">
        <v>1460</v>
      </c>
      <c r="N521" s="3">
        <v>474.8</v>
      </c>
      <c r="O521">
        <v>235.48</v>
      </c>
      <c r="P521" t="s">
        <v>57</v>
      </c>
      <c r="Q521" t="s">
        <v>22</v>
      </c>
      <c r="R521" t="s">
        <v>43</v>
      </c>
      <c r="S521" t="s">
        <v>29</v>
      </c>
    </row>
    <row r="522" spans="1:19" x14ac:dyDescent="0.25">
      <c r="A522">
        <v>521</v>
      </c>
      <c r="B522" s="1">
        <v>44624</v>
      </c>
      <c r="C522" s="4">
        <f>YEAR(Table1[[#This Row],[sale_date]])</f>
        <v>2022</v>
      </c>
      <c r="D522" t="str">
        <f t="shared" si="8"/>
        <v>mar</v>
      </c>
      <c r="E522" t="s">
        <v>68</v>
      </c>
      <c r="F522">
        <v>8193</v>
      </c>
      <c r="G522" t="s">
        <v>240</v>
      </c>
      <c r="H522" t="s">
        <v>148</v>
      </c>
      <c r="I522" t="s">
        <v>242</v>
      </c>
      <c r="J522" s="4">
        <v>11</v>
      </c>
      <c r="K522" s="3">
        <v>220.11</v>
      </c>
      <c r="L522" s="3">
        <v>367.52</v>
      </c>
      <c r="M522" s="2">
        <v>4042.72</v>
      </c>
      <c r="N522" s="3">
        <v>1621.51</v>
      </c>
      <c r="O522">
        <v>1086.31</v>
      </c>
      <c r="P522" t="s">
        <v>57</v>
      </c>
      <c r="Q522" t="s">
        <v>46</v>
      </c>
      <c r="R522" t="s">
        <v>88</v>
      </c>
      <c r="S522" t="s">
        <v>29</v>
      </c>
    </row>
    <row r="523" spans="1:19" x14ac:dyDescent="0.25">
      <c r="A523">
        <v>522</v>
      </c>
      <c r="B523" s="1">
        <v>45142</v>
      </c>
      <c r="C523" s="4">
        <f>YEAR(Table1[[#This Row],[sale_date]])</f>
        <v>2023</v>
      </c>
      <c r="D523" t="str">
        <f t="shared" si="8"/>
        <v>avq</v>
      </c>
      <c r="E523" t="s">
        <v>137</v>
      </c>
      <c r="F523">
        <v>1808</v>
      </c>
      <c r="G523" t="s">
        <v>447</v>
      </c>
      <c r="H523" t="s">
        <v>323</v>
      </c>
      <c r="I523" t="s">
        <v>20</v>
      </c>
      <c r="J523" s="4">
        <v>9</v>
      </c>
      <c r="K523" s="3">
        <v>319.8</v>
      </c>
      <c r="L523" s="3">
        <v>392.47</v>
      </c>
      <c r="M523" s="2">
        <v>3532.23</v>
      </c>
      <c r="N523" s="3">
        <v>654.03</v>
      </c>
      <c r="O523">
        <v>996.48</v>
      </c>
      <c r="P523" t="s">
        <v>51</v>
      </c>
      <c r="Q523" t="s">
        <v>46</v>
      </c>
      <c r="R523" t="s">
        <v>88</v>
      </c>
      <c r="S523" t="s">
        <v>29</v>
      </c>
    </row>
    <row r="524" spans="1:19" x14ac:dyDescent="0.25">
      <c r="A524">
        <v>523</v>
      </c>
      <c r="B524" s="1">
        <v>45407</v>
      </c>
      <c r="C524" s="4">
        <f>YEAR(Table1[[#This Row],[sale_date]])</f>
        <v>2024</v>
      </c>
      <c r="D524" t="str">
        <f t="shared" si="8"/>
        <v>apr</v>
      </c>
      <c r="E524" t="s">
        <v>125</v>
      </c>
      <c r="F524">
        <v>8050</v>
      </c>
      <c r="G524" t="s">
        <v>229</v>
      </c>
      <c r="H524" t="s">
        <v>385</v>
      </c>
      <c r="I524" t="s">
        <v>56</v>
      </c>
      <c r="J524" s="4">
        <v>2</v>
      </c>
      <c r="K524" s="3">
        <v>488.61</v>
      </c>
      <c r="L524" s="3">
        <v>848.66</v>
      </c>
      <c r="M524" s="2">
        <v>1697.32</v>
      </c>
      <c r="N524" s="3">
        <v>720.1</v>
      </c>
      <c r="O524">
        <v>453.34</v>
      </c>
      <c r="P524" t="s">
        <v>51</v>
      </c>
      <c r="Q524" t="s">
        <v>46</v>
      </c>
      <c r="R524" t="s">
        <v>196</v>
      </c>
      <c r="S524" t="s">
        <v>464</v>
      </c>
    </row>
    <row r="525" spans="1:19" x14ac:dyDescent="0.25">
      <c r="A525">
        <v>524</v>
      </c>
      <c r="B525" s="1">
        <v>44830</v>
      </c>
      <c r="C525" s="4">
        <f>YEAR(Table1[[#This Row],[sale_date]])</f>
        <v>2022</v>
      </c>
      <c r="D525" t="str">
        <f t="shared" si="8"/>
        <v>sen</v>
      </c>
      <c r="E525" t="s">
        <v>24</v>
      </c>
      <c r="F525">
        <v>4811</v>
      </c>
      <c r="G525" t="s">
        <v>152</v>
      </c>
      <c r="H525" t="s">
        <v>299</v>
      </c>
      <c r="I525" t="s">
        <v>38</v>
      </c>
      <c r="J525" s="4">
        <v>3</v>
      </c>
      <c r="K525" s="3">
        <v>213.72</v>
      </c>
      <c r="L525" s="3">
        <v>392.46</v>
      </c>
      <c r="M525" s="2">
        <v>1177.3800000000001</v>
      </c>
      <c r="N525" s="3">
        <v>536.22</v>
      </c>
      <c r="O525">
        <v>70.959999999999994</v>
      </c>
      <c r="P525" t="s">
        <v>63</v>
      </c>
      <c r="Q525" t="s">
        <v>22</v>
      </c>
      <c r="R525" t="s">
        <v>88</v>
      </c>
      <c r="S525" t="s">
        <v>464</v>
      </c>
    </row>
    <row r="526" spans="1:19" x14ac:dyDescent="0.25">
      <c r="A526">
        <v>525</v>
      </c>
      <c r="B526" s="1">
        <v>45115</v>
      </c>
      <c r="C526" s="4">
        <f>YEAR(Table1[[#This Row],[sale_date]])</f>
        <v>2023</v>
      </c>
      <c r="D526" t="str">
        <f t="shared" si="8"/>
        <v>iyl</v>
      </c>
      <c r="E526" t="s">
        <v>259</v>
      </c>
      <c r="F526">
        <v>4220</v>
      </c>
      <c r="G526" t="s">
        <v>335</v>
      </c>
      <c r="H526" t="s">
        <v>261</v>
      </c>
      <c r="I526" t="s">
        <v>20</v>
      </c>
      <c r="J526" s="4">
        <v>20</v>
      </c>
      <c r="K526" s="3">
        <v>206.17</v>
      </c>
      <c r="L526" s="3">
        <v>361.27</v>
      </c>
      <c r="M526" s="2">
        <v>7225.4</v>
      </c>
      <c r="N526" s="3">
        <v>3102</v>
      </c>
      <c r="O526">
        <v>2018.65</v>
      </c>
      <c r="P526" t="s">
        <v>57</v>
      </c>
      <c r="Q526" t="s">
        <v>22</v>
      </c>
      <c r="R526" t="s">
        <v>119</v>
      </c>
      <c r="S526" t="s">
        <v>464</v>
      </c>
    </row>
    <row r="527" spans="1:19" x14ac:dyDescent="0.25">
      <c r="A527">
        <v>526</v>
      </c>
      <c r="B527" s="1">
        <v>44514</v>
      </c>
      <c r="C527" s="4">
        <f>YEAR(Table1[[#This Row],[sale_date]])</f>
        <v>2021</v>
      </c>
      <c r="D527" t="str">
        <f t="shared" si="8"/>
        <v>noy</v>
      </c>
      <c r="E527" t="s">
        <v>53</v>
      </c>
      <c r="F527">
        <v>4614</v>
      </c>
      <c r="G527" t="s">
        <v>174</v>
      </c>
      <c r="H527" t="s">
        <v>253</v>
      </c>
      <c r="I527" t="s">
        <v>66</v>
      </c>
      <c r="J527" s="4">
        <v>19</v>
      </c>
      <c r="K527" s="3">
        <v>368.99</v>
      </c>
      <c r="L527" s="3">
        <v>605.15</v>
      </c>
      <c r="M527" s="2">
        <v>11497.85</v>
      </c>
      <c r="N527" s="3">
        <v>4487.04</v>
      </c>
      <c r="O527">
        <v>2003.75</v>
      </c>
      <c r="P527" t="s">
        <v>21</v>
      </c>
      <c r="Q527" t="s">
        <v>22</v>
      </c>
      <c r="R527" t="s">
        <v>23</v>
      </c>
      <c r="S527" t="s">
        <v>29</v>
      </c>
    </row>
    <row r="528" spans="1:19" x14ac:dyDescent="0.25">
      <c r="A528">
        <v>527</v>
      </c>
      <c r="B528" s="1">
        <v>43937</v>
      </c>
      <c r="C528" s="4">
        <f>YEAR(Table1[[#This Row],[sale_date]])</f>
        <v>2020</v>
      </c>
      <c r="D528" t="str">
        <f t="shared" si="8"/>
        <v>apr</v>
      </c>
      <c r="E528" t="s">
        <v>47</v>
      </c>
      <c r="F528">
        <v>3865</v>
      </c>
      <c r="G528" t="s">
        <v>423</v>
      </c>
      <c r="H528" t="s">
        <v>270</v>
      </c>
      <c r="I528" t="s">
        <v>140</v>
      </c>
      <c r="J528" s="4">
        <v>16</v>
      </c>
      <c r="K528" s="3">
        <v>116.76</v>
      </c>
      <c r="L528" s="3">
        <v>184.92</v>
      </c>
      <c r="M528" s="2">
        <v>2958.72</v>
      </c>
      <c r="N528" s="3">
        <v>1090.56</v>
      </c>
      <c r="O528">
        <v>341.11</v>
      </c>
      <c r="P528" t="s">
        <v>21</v>
      </c>
      <c r="Q528" t="s">
        <v>22</v>
      </c>
      <c r="R528" t="s">
        <v>39</v>
      </c>
      <c r="S528" t="s">
        <v>29</v>
      </c>
    </row>
    <row r="529" spans="1:19" x14ac:dyDescent="0.25">
      <c r="A529">
        <v>528</v>
      </c>
      <c r="B529" s="1">
        <v>44567</v>
      </c>
      <c r="C529" s="4">
        <f>YEAR(Table1[[#This Row],[sale_date]])</f>
        <v>2022</v>
      </c>
      <c r="D529" t="str">
        <f t="shared" si="8"/>
        <v>yan</v>
      </c>
      <c r="E529" t="s">
        <v>17</v>
      </c>
      <c r="F529">
        <v>1294</v>
      </c>
      <c r="G529" t="s">
        <v>132</v>
      </c>
      <c r="H529" t="s">
        <v>330</v>
      </c>
      <c r="I529" t="s">
        <v>111</v>
      </c>
      <c r="J529" s="4">
        <v>1</v>
      </c>
      <c r="K529" s="3">
        <v>489.48</v>
      </c>
      <c r="L529" s="3">
        <v>954.33</v>
      </c>
      <c r="M529" s="2">
        <v>954.33</v>
      </c>
      <c r="N529" s="3">
        <v>464.85</v>
      </c>
      <c r="O529">
        <v>285.77</v>
      </c>
      <c r="P529" t="s">
        <v>34</v>
      </c>
      <c r="Q529" t="s">
        <v>46</v>
      </c>
      <c r="R529" t="s">
        <v>43</v>
      </c>
      <c r="S529" t="s">
        <v>29</v>
      </c>
    </row>
    <row r="530" spans="1:19" x14ac:dyDescent="0.25">
      <c r="A530">
        <v>529</v>
      </c>
      <c r="B530" s="1">
        <v>44639</v>
      </c>
      <c r="C530" s="4">
        <f>YEAR(Table1[[#This Row],[sale_date]])</f>
        <v>2022</v>
      </c>
      <c r="D530" t="str">
        <f t="shared" si="8"/>
        <v>mar</v>
      </c>
      <c r="E530" t="s">
        <v>203</v>
      </c>
      <c r="F530">
        <v>4244</v>
      </c>
      <c r="G530" t="s">
        <v>172</v>
      </c>
      <c r="H530" t="s">
        <v>332</v>
      </c>
      <c r="I530" t="s">
        <v>140</v>
      </c>
      <c r="J530" s="4">
        <v>3</v>
      </c>
      <c r="K530" s="3">
        <v>257.10000000000002</v>
      </c>
      <c r="L530" s="3">
        <v>320.45999999999998</v>
      </c>
      <c r="M530" s="2">
        <v>961.38</v>
      </c>
      <c r="N530" s="3">
        <v>190.08</v>
      </c>
      <c r="O530">
        <v>195.48</v>
      </c>
      <c r="P530" t="s">
        <v>34</v>
      </c>
      <c r="Q530" t="s">
        <v>22</v>
      </c>
      <c r="R530" t="s">
        <v>67</v>
      </c>
      <c r="S530" t="s">
        <v>29</v>
      </c>
    </row>
    <row r="531" spans="1:19" x14ac:dyDescent="0.25">
      <c r="A531">
        <v>530</v>
      </c>
      <c r="B531" s="1">
        <v>44935</v>
      </c>
      <c r="C531" s="4">
        <f>YEAR(Table1[[#This Row],[sale_date]])</f>
        <v>2023</v>
      </c>
      <c r="D531" t="str">
        <f t="shared" si="8"/>
        <v>yan</v>
      </c>
      <c r="E531" t="s">
        <v>125</v>
      </c>
      <c r="F531">
        <v>3087</v>
      </c>
      <c r="G531" t="s">
        <v>267</v>
      </c>
      <c r="H531" t="s">
        <v>193</v>
      </c>
      <c r="I531" t="s">
        <v>136</v>
      </c>
      <c r="J531" s="4">
        <v>19</v>
      </c>
      <c r="K531" s="3">
        <v>398.44</v>
      </c>
      <c r="L531" s="3">
        <v>539.86</v>
      </c>
      <c r="M531" s="2">
        <v>10257.34</v>
      </c>
      <c r="N531" s="3">
        <v>2686.98</v>
      </c>
      <c r="O531">
        <v>2411.23</v>
      </c>
      <c r="P531" t="s">
        <v>21</v>
      </c>
      <c r="Q531" t="s">
        <v>22</v>
      </c>
      <c r="R531" t="s">
        <v>88</v>
      </c>
      <c r="S531" t="s">
        <v>29</v>
      </c>
    </row>
    <row r="532" spans="1:19" x14ac:dyDescent="0.25">
      <c r="A532">
        <v>531</v>
      </c>
      <c r="B532" s="1">
        <v>44935</v>
      </c>
      <c r="C532" s="4">
        <f>YEAR(Table1[[#This Row],[sale_date]])</f>
        <v>2023</v>
      </c>
      <c r="D532" t="str">
        <f t="shared" si="8"/>
        <v>yan</v>
      </c>
      <c r="E532" t="s">
        <v>125</v>
      </c>
      <c r="F532">
        <v>3087</v>
      </c>
      <c r="G532" t="s">
        <v>346</v>
      </c>
      <c r="H532" t="s">
        <v>193</v>
      </c>
      <c r="I532" t="s">
        <v>136</v>
      </c>
      <c r="J532" s="4">
        <v>19</v>
      </c>
      <c r="K532" s="3">
        <v>398.44</v>
      </c>
      <c r="L532" s="3">
        <v>539.86</v>
      </c>
      <c r="M532" s="2">
        <v>10257.34</v>
      </c>
      <c r="N532" s="3">
        <v>2686.98</v>
      </c>
      <c r="O532">
        <v>2411.23</v>
      </c>
      <c r="P532" t="s">
        <v>21</v>
      </c>
      <c r="Q532" t="s">
        <v>22</v>
      </c>
      <c r="R532" t="s">
        <v>176</v>
      </c>
      <c r="S532" t="s">
        <v>29</v>
      </c>
    </row>
    <row r="533" spans="1:19" x14ac:dyDescent="0.25">
      <c r="A533">
        <v>532</v>
      </c>
      <c r="B533" s="1">
        <v>44144</v>
      </c>
      <c r="C533" s="4">
        <f>YEAR(Table1[[#This Row],[sale_date]])</f>
        <v>2020</v>
      </c>
      <c r="D533" t="str">
        <f t="shared" si="8"/>
        <v>noy</v>
      </c>
      <c r="E533" t="s">
        <v>157</v>
      </c>
      <c r="F533">
        <v>5726</v>
      </c>
      <c r="G533" t="s">
        <v>346</v>
      </c>
      <c r="H533" t="s">
        <v>398</v>
      </c>
      <c r="I533" t="s">
        <v>136</v>
      </c>
      <c r="J533" s="4">
        <v>13</v>
      </c>
      <c r="K533" s="3">
        <v>357.67</v>
      </c>
      <c r="L533" s="3">
        <v>429.44</v>
      </c>
      <c r="M533" s="2">
        <v>5582.72</v>
      </c>
      <c r="N533" s="3">
        <v>933.01</v>
      </c>
      <c r="O533">
        <v>782.6</v>
      </c>
      <c r="P533" t="s">
        <v>51</v>
      </c>
      <c r="Q533" t="s">
        <v>22</v>
      </c>
      <c r="R533" t="s">
        <v>39</v>
      </c>
      <c r="S533" t="s">
        <v>29</v>
      </c>
    </row>
    <row r="534" spans="1:19" x14ac:dyDescent="0.25">
      <c r="A534">
        <v>533</v>
      </c>
      <c r="B534" s="1">
        <v>44450</v>
      </c>
      <c r="C534" s="4">
        <f>YEAR(Table1[[#This Row],[sale_date]])</f>
        <v>2021</v>
      </c>
      <c r="D534" t="str">
        <f t="shared" si="8"/>
        <v>sen</v>
      </c>
      <c r="E534" t="s">
        <v>94</v>
      </c>
      <c r="F534">
        <v>5623</v>
      </c>
      <c r="G534" t="s">
        <v>451</v>
      </c>
      <c r="H534" t="s">
        <v>121</v>
      </c>
      <c r="I534" t="s">
        <v>33</v>
      </c>
      <c r="J534" s="4">
        <v>13</v>
      </c>
      <c r="K534" s="3">
        <v>261.82</v>
      </c>
      <c r="L534" s="3">
        <v>374.87</v>
      </c>
      <c r="M534" s="2">
        <v>4873.3100000000004</v>
      </c>
      <c r="N534" s="3">
        <v>1469.65</v>
      </c>
      <c r="O534">
        <v>499.23</v>
      </c>
      <c r="P534" t="s">
        <v>57</v>
      </c>
      <c r="Q534" t="s">
        <v>46</v>
      </c>
      <c r="R534" t="s">
        <v>176</v>
      </c>
      <c r="S534" t="s">
        <v>29</v>
      </c>
    </row>
    <row r="535" spans="1:19" x14ac:dyDescent="0.25">
      <c r="A535">
        <v>534</v>
      </c>
      <c r="B535" s="1">
        <v>45336</v>
      </c>
      <c r="C535" s="4">
        <f>YEAR(Table1[[#This Row],[sale_date]])</f>
        <v>2024</v>
      </c>
      <c r="D535" t="str">
        <f t="shared" si="8"/>
        <v>fev</v>
      </c>
      <c r="E535" t="s">
        <v>125</v>
      </c>
      <c r="F535">
        <v>8196</v>
      </c>
      <c r="G535" t="s">
        <v>132</v>
      </c>
      <c r="H535" t="s">
        <v>211</v>
      </c>
      <c r="I535" t="s">
        <v>111</v>
      </c>
      <c r="J535" s="4">
        <v>12</v>
      </c>
      <c r="K535" s="3">
        <v>125.97</v>
      </c>
      <c r="L535" s="3">
        <v>194.62</v>
      </c>
      <c r="M535" s="2">
        <v>2335.44</v>
      </c>
      <c r="N535" s="3">
        <v>823.8</v>
      </c>
      <c r="O535">
        <v>666.69</v>
      </c>
      <c r="P535" t="s">
        <v>57</v>
      </c>
      <c r="Q535" t="s">
        <v>46</v>
      </c>
      <c r="R535" t="s">
        <v>247</v>
      </c>
      <c r="S535" t="s">
        <v>29</v>
      </c>
    </row>
    <row r="536" spans="1:19" x14ac:dyDescent="0.25">
      <c r="A536">
        <v>535</v>
      </c>
      <c r="B536" s="1">
        <v>45205</v>
      </c>
      <c r="C536" s="4">
        <f>YEAR(Table1[[#This Row],[sale_date]])</f>
        <v>2023</v>
      </c>
      <c r="D536" t="str">
        <f t="shared" si="8"/>
        <v>okt</v>
      </c>
      <c r="E536" t="s">
        <v>73</v>
      </c>
      <c r="F536">
        <v>6480</v>
      </c>
      <c r="G536" t="s">
        <v>182</v>
      </c>
      <c r="H536" t="s">
        <v>244</v>
      </c>
      <c r="I536" t="s">
        <v>131</v>
      </c>
      <c r="J536" s="4">
        <v>9</v>
      </c>
      <c r="K536" s="3">
        <v>253.49</v>
      </c>
      <c r="L536" s="3">
        <v>361.52</v>
      </c>
      <c r="M536" s="2">
        <v>3253.68</v>
      </c>
      <c r="N536" s="3">
        <v>972.27</v>
      </c>
      <c r="O536">
        <v>160.66999999999999</v>
      </c>
      <c r="P536" t="s">
        <v>63</v>
      </c>
      <c r="Q536" t="s">
        <v>22</v>
      </c>
      <c r="R536" t="s">
        <v>101</v>
      </c>
      <c r="S536" t="s">
        <v>464</v>
      </c>
    </row>
    <row r="537" spans="1:19" x14ac:dyDescent="0.25">
      <c r="A537">
        <v>536</v>
      </c>
      <c r="B537" s="1">
        <v>44071</v>
      </c>
      <c r="C537" s="4">
        <f>YEAR(Table1[[#This Row],[sale_date]])</f>
        <v>2020</v>
      </c>
      <c r="D537" t="str">
        <f t="shared" si="8"/>
        <v>avq</v>
      </c>
      <c r="E537" t="s">
        <v>24</v>
      </c>
      <c r="F537">
        <v>2634</v>
      </c>
      <c r="G537" t="s">
        <v>452</v>
      </c>
      <c r="H537" t="s">
        <v>215</v>
      </c>
      <c r="I537" t="s">
        <v>50</v>
      </c>
      <c r="J537" s="4">
        <v>4</v>
      </c>
      <c r="K537" s="3">
        <v>283.5</v>
      </c>
      <c r="L537" s="3">
        <v>362.77</v>
      </c>
      <c r="M537" s="2">
        <v>1451.08</v>
      </c>
      <c r="N537" s="3">
        <v>317.08</v>
      </c>
      <c r="O537">
        <v>0.4</v>
      </c>
      <c r="P537" t="s">
        <v>34</v>
      </c>
      <c r="Q537" t="s">
        <v>22</v>
      </c>
      <c r="R537" t="s">
        <v>23</v>
      </c>
      <c r="S537" t="s">
        <v>29</v>
      </c>
    </row>
    <row r="538" spans="1:19" x14ac:dyDescent="0.25">
      <c r="A538">
        <v>537</v>
      </c>
      <c r="B538" s="1">
        <v>44700</v>
      </c>
      <c r="C538" s="4">
        <f>YEAR(Table1[[#This Row],[sale_date]])</f>
        <v>2022</v>
      </c>
      <c r="D538" t="str">
        <f t="shared" si="8"/>
        <v>may</v>
      </c>
      <c r="E538" t="s">
        <v>91</v>
      </c>
      <c r="F538">
        <v>5837</v>
      </c>
      <c r="G538" t="s">
        <v>397</v>
      </c>
      <c r="H538" t="s">
        <v>273</v>
      </c>
      <c r="I538" t="s">
        <v>42</v>
      </c>
      <c r="J538" s="4">
        <v>13</v>
      </c>
      <c r="K538" s="3">
        <v>370.05</v>
      </c>
      <c r="L538" s="3">
        <v>529.73</v>
      </c>
      <c r="M538" s="2">
        <v>6886.49</v>
      </c>
      <c r="N538" s="3">
        <v>2075.84</v>
      </c>
      <c r="O538">
        <v>1593.63</v>
      </c>
      <c r="P538" t="s">
        <v>51</v>
      </c>
      <c r="Q538" t="s">
        <v>46</v>
      </c>
      <c r="R538" t="s">
        <v>39</v>
      </c>
      <c r="S538" t="s">
        <v>464</v>
      </c>
    </row>
    <row r="539" spans="1:19" x14ac:dyDescent="0.25">
      <c r="A539">
        <v>538</v>
      </c>
      <c r="B539" s="1">
        <v>44414</v>
      </c>
      <c r="C539" s="4">
        <f>YEAR(Table1[[#This Row],[sale_date]])</f>
        <v>2021</v>
      </c>
      <c r="D539" t="str">
        <f t="shared" si="8"/>
        <v>avq</v>
      </c>
      <c r="E539" t="s">
        <v>94</v>
      </c>
      <c r="F539">
        <v>7133</v>
      </c>
      <c r="G539" t="s">
        <v>444</v>
      </c>
      <c r="H539" t="s">
        <v>373</v>
      </c>
      <c r="I539" t="s">
        <v>50</v>
      </c>
      <c r="J539" s="4">
        <v>8</v>
      </c>
      <c r="K539" s="3">
        <v>192.07</v>
      </c>
      <c r="L539" s="3">
        <v>304.02</v>
      </c>
      <c r="M539" s="2">
        <v>2432.16</v>
      </c>
      <c r="N539" s="3">
        <v>895.6</v>
      </c>
      <c r="O539">
        <v>371.76</v>
      </c>
      <c r="P539" t="s">
        <v>57</v>
      </c>
      <c r="Q539" t="s">
        <v>22</v>
      </c>
      <c r="R539" t="s">
        <v>97</v>
      </c>
      <c r="S539" t="s">
        <v>464</v>
      </c>
    </row>
    <row r="540" spans="1:19" x14ac:dyDescent="0.25">
      <c r="A540">
        <v>539</v>
      </c>
      <c r="B540" s="1">
        <v>45371</v>
      </c>
      <c r="C540" s="4">
        <f>YEAR(Table1[[#This Row],[sale_date]])</f>
        <v>2024</v>
      </c>
      <c r="D540" t="str">
        <f t="shared" si="8"/>
        <v>mar</v>
      </c>
      <c r="E540" t="s">
        <v>177</v>
      </c>
      <c r="F540">
        <v>6911</v>
      </c>
      <c r="G540" t="s">
        <v>69</v>
      </c>
      <c r="H540" t="s">
        <v>198</v>
      </c>
      <c r="I540" t="s">
        <v>50</v>
      </c>
      <c r="J540" s="4">
        <v>11</v>
      </c>
      <c r="K540" s="3">
        <v>267.5</v>
      </c>
      <c r="L540" s="3">
        <v>398.15</v>
      </c>
      <c r="M540" s="2">
        <v>4379.6499999999996</v>
      </c>
      <c r="N540" s="3">
        <v>1437.15</v>
      </c>
      <c r="O540">
        <v>169.01</v>
      </c>
      <c r="P540" t="s">
        <v>34</v>
      </c>
      <c r="Q540" t="s">
        <v>46</v>
      </c>
      <c r="R540" t="s">
        <v>101</v>
      </c>
      <c r="S540" t="s">
        <v>464</v>
      </c>
    </row>
    <row r="541" spans="1:19" x14ac:dyDescent="0.25">
      <c r="A541">
        <v>540</v>
      </c>
      <c r="B541" s="1">
        <v>44450</v>
      </c>
      <c r="C541" s="4">
        <f>YEAR(Table1[[#This Row],[sale_date]])</f>
        <v>2021</v>
      </c>
      <c r="D541" t="str">
        <f t="shared" si="8"/>
        <v>sen</v>
      </c>
      <c r="E541" t="s">
        <v>94</v>
      </c>
      <c r="F541">
        <v>5623</v>
      </c>
      <c r="G541" t="s">
        <v>453</v>
      </c>
      <c r="H541" t="s">
        <v>121</v>
      </c>
      <c r="I541" t="s">
        <v>50</v>
      </c>
      <c r="J541" s="4">
        <v>13</v>
      </c>
      <c r="K541" s="3">
        <v>261.82</v>
      </c>
      <c r="L541" s="3">
        <v>374.87</v>
      </c>
      <c r="M541" s="2">
        <v>4873.3100000000004</v>
      </c>
      <c r="N541" s="3">
        <v>1469.65</v>
      </c>
      <c r="O541">
        <v>499.23</v>
      </c>
      <c r="P541" t="s">
        <v>57</v>
      </c>
      <c r="Q541" t="s">
        <v>46</v>
      </c>
      <c r="R541" t="s">
        <v>52</v>
      </c>
      <c r="S541" t="s">
        <v>29</v>
      </c>
    </row>
    <row r="542" spans="1:19" x14ac:dyDescent="0.25">
      <c r="A542">
        <v>541</v>
      </c>
      <c r="B542" s="1">
        <v>45349</v>
      </c>
      <c r="C542" s="4">
        <f>YEAR(Table1[[#This Row],[sale_date]])</f>
        <v>2024</v>
      </c>
      <c r="D542" t="str">
        <f t="shared" si="8"/>
        <v>fev</v>
      </c>
      <c r="E542" t="s">
        <v>47</v>
      </c>
      <c r="F542">
        <v>8026</v>
      </c>
      <c r="G542" t="s">
        <v>207</v>
      </c>
      <c r="H542" t="s">
        <v>317</v>
      </c>
      <c r="I542" t="s">
        <v>56</v>
      </c>
      <c r="J542" s="4">
        <v>10</v>
      </c>
      <c r="K542" s="3">
        <v>51.26</v>
      </c>
      <c r="L542" s="3">
        <v>100.12</v>
      </c>
      <c r="M542" s="2">
        <v>1001.2</v>
      </c>
      <c r="N542" s="3">
        <v>488.6</v>
      </c>
      <c r="O542">
        <v>203.2</v>
      </c>
      <c r="P542" t="s">
        <v>34</v>
      </c>
      <c r="Q542" t="s">
        <v>46</v>
      </c>
      <c r="R542" t="s">
        <v>196</v>
      </c>
      <c r="S542" t="s">
        <v>464</v>
      </c>
    </row>
    <row r="543" spans="1:19" x14ac:dyDescent="0.25">
      <c r="A543">
        <v>542</v>
      </c>
      <c r="B543" s="1">
        <v>44975</v>
      </c>
      <c r="C543" s="4">
        <f>YEAR(Table1[[#This Row],[sale_date]])</f>
        <v>2023</v>
      </c>
      <c r="D543" t="str">
        <f t="shared" si="8"/>
        <v>fev</v>
      </c>
      <c r="E543" t="s">
        <v>59</v>
      </c>
      <c r="F543">
        <v>8577</v>
      </c>
      <c r="G543" t="s">
        <v>150</v>
      </c>
      <c r="H543" t="s">
        <v>266</v>
      </c>
      <c r="I543" t="s">
        <v>50</v>
      </c>
      <c r="J543" s="4">
        <v>7</v>
      </c>
      <c r="K543" s="3">
        <v>192.8</v>
      </c>
      <c r="L543" s="3">
        <v>361.66</v>
      </c>
      <c r="M543" s="2">
        <v>2531.62</v>
      </c>
      <c r="N543" s="3">
        <v>1182.02</v>
      </c>
      <c r="O543">
        <v>263.51</v>
      </c>
      <c r="P543" t="s">
        <v>51</v>
      </c>
      <c r="Q543" t="s">
        <v>22</v>
      </c>
      <c r="R543" t="s">
        <v>52</v>
      </c>
      <c r="S543" t="s">
        <v>464</v>
      </c>
    </row>
    <row r="544" spans="1:19" x14ac:dyDescent="0.25">
      <c r="A544">
        <v>543</v>
      </c>
      <c r="B544" s="1">
        <v>44393</v>
      </c>
      <c r="C544" s="4">
        <f>YEAR(Table1[[#This Row],[sale_date]])</f>
        <v>2021</v>
      </c>
      <c r="D544" t="str">
        <f t="shared" si="8"/>
        <v>iyl</v>
      </c>
      <c r="E544" t="s">
        <v>149</v>
      </c>
      <c r="F544">
        <v>3519</v>
      </c>
      <c r="G544" t="s">
        <v>207</v>
      </c>
      <c r="H544" t="s">
        <v>305</v>
      </c>
      <c r="I544" t="s">
        <v>56</v>
      </c>
      <c r="J544" s="4">
        <v>9</v>
      </c>
      <c r="K544" s="3">
        <v>128.16</v>
      </c>
      <c r="L544" s="3">
        <v>178.73</v>
      </c>
      <c r="M544" s="2">
        <v>1608.57</v>
      </c>
      <c r="N544" s="3">
        <v>455.13</v>
      </c>
      <c r="O544">
        <v>18.02</v>
      </c>
      <c r="P544" t="s">
        <v>57</v>
      </c>
      <c r="Q544" t="s">
        <v>22</v>
      </c>
      <c r="R544" t="s">
        <v>247</v>
      </c>
      <c r="S544" t="s">
        <v>29</v>
      </c>
    </row>
    <row r="545" spans="1:19" x14ac:dyDescent="0.25">
      <c r="A545">
        <v>544</v>
      </c>
      <c r="B545" s="1">
        <v>44976</v>
      </c>
      <c r="C545" s="4">
        <f>YEAR(Table1[[#This Row],[sale_date]])</f>
        <v>2023</v>
      </c>
      <c r="D545" t="str">
        <f t="shared" si="8"/>
        <v>fev</v>
      </c>
      <c r="E545" t="s">
        <v>162</v>
      </c>
      <c r="F545">
        <v>9746</v>
      </c>
      <c r="G545" t="s">
        <v>174</v>
      </c>
      <c r="H545" t="s">
        <v>221</v>
      </c>
      <c r="I545" t="s">
        <v>66</v>
      </c>
      <c r="J545" s="4">
        <v>7</v>
      </c>
      <c r="K545" s="3">
        <v>90.55</v>
      </c>
      <c r="L545" s="3">
        <v>155.16999999999999</v>
      </c>
      <c r="M545" s="2">
        <v>1086.19</v>
      </c>
      <c r="N545" s="3">
        <v>452.34</v>
      </c>
      <c r="O545">
        <v>321.56</v>
      </c>
      <c r="P545" t="s">
        <v>63</v>
      </c>
      <c r="Q545" t="s">
        <v>22</v>
      </c>
      <c r="R545" t="s">
        <v>43</v>
      </c>
      <c r="S545" t="s">
        <v>464</v>
      </c>
    </row>
    <row r="546" spans="1:19" x14ac:dyDescent="0.25">
      <c r="A546">
        <v>545</v>
      </c>
      <c r="B546" s="1">
        <v>43891</v>
      </c>
      <c r="C546" s="4">
        <f>YEAR(Table1[[#This Row],[sale_date]])</f>
        <v>2020</v>
      </c>
      <c r="D546" t="str">
        <f t="shared" si="8"/>
        <v>mar</v>
      </c>
      <c r="E546" t="s">
        <v>47</v>
      </c>
      <c r="F546">
        <v>6880</v>
      </c>
      <c r="G546" t="s">
        <v>407</v>
      </c>
      <c r="H546" t="s">
        <v>303</v>
      </c>
      <c r="I546" t="s">
        <v>66</v>
      </c>
      <c r="J546" s="4">
        <v>19</v>
      </c>
      <c r="K546" s="3">
        <v>86.54</v>
      </c>
      <c r="L546" s="3">
        <v>125.61</v>
      </c>
      <c r="M546" s="2">
        <v>2386.59</v>
      </c>
      <c r="N546" s="3">
        <v>742.33</v>
      </c>
      <c r="O546">
        <v>40.93</v>
      </c>
      <c r="P546" t="s">
        <v>21</v>
      </c>
      <c r="Q546" t="s">
        <v>22</v>
      </c>
      <c r="R546" t="s">
        <v>82</v>
      </c>
      <c r="S546" t="s">
        <v>464</v>
      </c>
    </row>
    <row r="547" spans="1:19" x14ac:dyDescent="0.25">
      <c r="A547">
        <v>546</v>
      </c>
      <c r="B547" s="1">
        <v>45349</v>
      </c>
      <c r="C547" s="4">
        <f>YEAR(Table1[[#This Row],[sale_date]])</f>
        <v>2024</v>
      </c>
      <c r="D547" t="str">
        <f t="shared" si="8"/>
        <v>fev</v>
      </c>
      <c r="E547" t="s">
        <v>47</v>
      </c>
      <c r="F547">
        <v>8026</v>
      </c>
      <c r="G547" t="s">
        <v>407</v>
      </c>
      <c r="H547" t="s">
        <v>317</v>
      </c>
      <c r="I547" t="s">
        <v>66</v>
      </c>
      <c r="J547" s="4">
        <v>10</v>
      </c>
      <c r="K547" s="3">
        <v>51.26</v>
      </c>
      <c r="L547" s="3">
        <v>100.12</v>
      </c>
      <c r="M547" s="2">
        <v>1001.2</v>
      </c>
      <c r="N547" s="3">
        <v>488.6</v>
      </c>
      <c r="O547">
        <v>203.2</v>
      </c>
      <c r="P547" t="s">
        <v>34</v>
      </c>
      <c r="Q547" t="s">
        <v>46</v>
      </c>
      <c r="R547" t="s">
        <v>119</v>
      </c>
      <c r="S547" t="s">
        <v>464</v>
      </c>
    </row>
    <row r="548" spans="1:19" x14ac:dyDescent="0.25">
      <c r="A548">
        <v>547</v>
      </c>
      <c r="B548" s="1">
        <v>44670</v>
      </c>
      <c r="C548" s="4">
        <f>YEAR(Table1[[#This Row],[sale_date]])</f>
        <v>2022</v>
      </c>
      <c r="D548" t="str">
        <f t="shared" si="8"/>
        <v>apr</v>
      </c>
      <c r="E548" t="s">
        <v>149</v>
      </c>
      <c r="F548">
        <v>4616</v>
      </c>
      <c r="G548" t="s">
        <v>155</v>
      </c>
      <c r="H548" t="s">
        <v>186</v>
      </c>
      <c r="I548" t="s">
        <v>42</v>
      </c>
      <c r="J548" s="4">
        <v>8</v>
      </c>
      <c r="K548" s="3">
        <v>128.47</v>
      </c>
      <c r="L548" s="3">
        <v>220.35</v>
      </c>
      <c r="M548" s="2">
        <v>1762.8</v>
      </c>
      <c r="N548" s="3">
        <v>735.04</v>
      </c>
      <c r="O548">
        <v>140.04</v>
      </c>
      <c r="P548" t="s">
        <v>34</v>
      </c>
      <c r="Q548" t="s">
        <v>22</v>
      </c>
      <c r="R548" t="s">
        <v>119</v>
      </c>
      <c r="S548" t="s">
        <v>29</v>
      </c>
    </row>
    <row r="549" spans="1:19" x14ac:dyDescent="0.25">
      <c r="A549">
        <v>548</v>
      </c>
      <c r="B549" s="1">
        <v>44830</v>
      </c>
      <c r="C549" s="4">
        <f>YEAR(Table1[[#This Row],[sale_date]])</f>
        <v>2022</v>
      </c>
      <c r="D549" t="str">
        <f t="shared" si="8"/>
        <v>sen</v>
      </c>
      <c r="E549" t="s">
        <v>24</v>
      </c>
      <c r="F549">
        <v>4811</v>
      </c>
      <c r="G549" t="s">
        <v>134</v>
      </c>
      <c r="H549" t="s">
        <v>299</v>
      </c>
      <c r="I549" t="s">
        <v>136</v>
      </c>
      <c r="J549" s="4">
        <v>3</v>
      </c>
      <c r="K549" s="3">
        <v>213.72</v>
      </c>
      <c r="L549" s="3">
        <v>392.46</v>
      </c>
      <c r="M549" s="2">
        <v>1177.3800000000001</v>
      </c>
      <c r="N549" s="3">
        <v>536.22</v>
      </c>
      <c r="O549">
        <v>70.959999999999994</v>
      </c>
      <c r="P549" t="s">
        <v>63</v>
      </c>
      <c r="Q549" t="s">
        <v>22</v>
      </c>
      <c r="R549" t="s">
        <v>88</v>
      </c>
      <c r="S549" t="s">
        <v>464</v>
      </c>
    </row>
    <row r="550" spans="1:19" x14ac:dyDescent="0.25">
      <c r="A550">
        <v>549</v>
      </c>
      <c r="B550" s="1">
        <v>45177</v>
      </c>
      <c r="C550" s="4">
        <f>YEAR(Table1[[#This Row],[sale_date]])</f>
        <v>2023</v>
      </c>
      <c r="D550" t="str">
        <f t="shared" si="8"/>
        <v>sen</v>
      </c>
      <c r="E550" t="s">
        <v>98</v>
      </c>
      <c r="F550">
        <v>7861</v>
      </c>
      <c r="G550" t="s">
        <v>109</v>
      </c>
      <c r="H550" t="s">
        <v>208</v>
      </c>
      <c r="I550" t="s">
        <v>111</v>
      </c>
      <c r="J550" s="4">
        <v>10</v>
      </c>
      <c r="K550" s="3">
        <v>25.76</v>
      </c>
      <c r="L550" s="3">
        <v>40.85</v>
      </c>
      <c r="M550" s="2">
        <v>408.5</v>
      </c>
      <c r="N550" s="3">
        <v>150.9</v>
      </c>
      <c r="O550">
        <v>80.62</v>
      </c>
      <c r="P550" t="s">
        <v>34</v>
      </c>
      <c r="Q550" t="s">
        <v>46</v>
      </c>
      <c r="R550" t="s">
        <v>39</v>
      </c>
      <c r="S550" t="s">
        <v>464</v>
      </c>
    </row>
    <row r="551" spans="1:19" x14ac:dyDescent="0.25">
      <c r="A551">
        <v>550</v>
      </c>
      <c r="B551" s="1">
        <v>45236</v>
      </c>
      <c r="C551" s="4">
        <f>YEAR(Table1[[#This Row],[sale_date]])</f>
        <v>2023</v>
      </c>
      <c r="D551" t="str">
        <f t="shared" si="8"/>
        <v>noy</v>
      </c>
      <c r="E551" t="s">
        <v>116</v>
      </c>
      <c r="F551">
        <v>9120</v>
      </c>
      <c r="G551" t="s">
        <v>95</v>
      </c>
      <c r="H551" t="s">
        <v>128</v>
      </c>
      <c r="I551" t="s">
        <v>20</v>
      </c>
      <c r="J551" s="4">
        <v>2</v>
      </c>
      <c r="K551" s="3">
        <v>167.03</v>
      </c>
      <c r="L551" s="3">
        <v>261.08</v>
      </c>
      <c r="M551" s="2">
        <v>522.16</v>
      </c>
      <c r="N551" s="3">
        <v>188.1</v>
      </c>
      <c r="O551">
        <v>4.29</v>
      </c>
      <c r="P551" t="s">
        <v>51</v>
      </c>
      <c r="Q551" t="s">
        <v>22</v>
      </c>
      <c r="R551" t="s">
        <v>67</v>
      </c>
      <c r="S551" t="s">
        <v>464</v>
      </c>
    </row>
    <row r="552" spans="1:19" x14ac:dyDescent="0.25">
      <c r="A552">
        <v>551</v>
      </c>
      <c r="B552" s="1">
        <v>44414</v>
      </c>
      <c r="C552" s="4">
        <f>YEAR(Table1[[#This Row],[sale_date]])</f>
        <v>2021</v>
      </c>
      <c r="D552" t="str">
        <f t="shared" si="8"/>
        <v>avq</v>
      </c>
      <c r="E552" t="s">
        <v>94</v>
      </c>
      <c r="F552">
        <v>7133</v>
      </c>
      <c r="G552" t="s">
        <v>300</v>
      </c>
      <c r="H552" t="s">
        <v>373</v>
      </c>
      <c r="I552" t="s">
        <v>242</v>
      </c>
      <c r="J552" s="4">
        <v>8</v>
      </c>
      <c r="K552" s="3">
        <v>192.07</v>
      </c>
      <c r="L552" s="3">
        <v>304.02</v>
      </c>
      <c r="M552" s="2">
        <v>2432.16</v>
      </c>
      <c r="N552" s="3">
        <v>895.6</v>
      </c>
      <c r="O552">
        <v>371.76</v>
      </c>
      <c r="P552" t="s">
        <v>57</v>
      </c>
      <c r="Q552" t="s">
        <v>22</v>
      </c>
      <c r="R552" t="s">
        <v>97</v>
      </c>
      <c r="S552" t="s">
        <v>464</v>
      </c>
    </row>
    <row r="553" spans="1:19" x14ac:dyDescent="0.25">
      <c r="A553">
        <v>552</v>
      </c>
      <c r="B553" s="1">
        <v>44246</v>
      </c>
      <c r="C553" s="4">
        <f>YEAR(Table1[[#This Row],[sale_date]])</f>
        <v>2021</v>
      </c>
      <c r="D553" t="str">
        <f t="shared" si="8"/>
        <v>fev</v>
      </c>
      <c r="E553" t="s">
        <v>137</v>
      </c>
      <c r="F553">
        <v>3982</v>
      </c>
      <c r="G553" t="s">
        <v>445</v>
      </c>
      <c r="H553" t="s">
        <v>352</v>
      </c>
      <c r="I553" t="s">
        <v>131</v>
      </c>
      <c r="J553" s="4">
        <v>3</v>
      </c>
      <c r="K553" s="3">
        <v>342.19</v>
      </c>
      <c r="L553" s="3">
        <v>489.74</v>
      </c>
      <c r="M553" s="2">
        <v>1469.22</v>
      </c>
      <c r="N553" s="3">
        <v>442.65</v>
      </c>
      <c r="O553">
        <v>81.709999999999994</v>
      </c>
      <c r="P553" t="s">
        <v>57</v>
      </c>
      <c r="Q553" t="s">
        <v>22</v>
      </c>
      <c r="R553" t="s">
        <v>58</v>
      </c>
      <c r="S553" t="s">
        <v>29</v>
      </c>
    </row>
    <row r="554" spans="1:19" x14ac:dyDescent="0.25">
      <c r="A554">
        <v>553</v>
      </c>
      <c r="B554" s="1">
        <v>44384</v>
      </c>
      <c r="C554" s="4">
        <f>YEAR(Table1[[#This Row],[sale_date]])</f>
        <v>2021</v>
      </c>
      <c r="D554" t="str">
        <f t="shared" si="8"/>
        <v>iyl</v>
      </c>
      <c r="E554" t="s">
        <v>125</v>
      </c>
      <c r="F554">
        <v>2299</v>
      </c>
      <c r="G554" t="s">
        <v>430</v>
      </c>
      <c r="H554" t="s">
        <v>191</v>
      </c>
      <c r="I554" t="s">
        <v>242</v>
      </c>
      <c r="J554" s="4">
        <v>14</v>
      </c>
      <c r="K554" s="3">
        <v>106.36</v>
      </c>
      <c r="L554" s="3">
        <v>200.67</v>
      </c>
      <c r="M554" s="2">
        <v>2809.38</v>
      </c>
      <c r="N554" s="3">
        <v>1320.34</v>
      </c>
      <c r="O554">
        <v>272.32</v>
      </c>
      <c r="P554" t="s">
        <v>51</v>
      </c>
      <c r="Q554" t="s">
        <v>22</v>
      </c>
      <c r="R554" t="s">
        <v>90</v>
      </c>
      <c r="S554" t="s">
        <v>464</v>
      </c>
    </row>
    <row r="555" spans="1:19" x14ac:dyDescent="0.25">
      <c r="A555">
        <v>554</v>
      </c>
      <c r="B555" s="1">
        <v>44481</v>
      </c>
      <c r="C555" s="4">
        <f>YEAR(Table1[[#This Row],[sale_date]])</f>
        <v>2021</v>
      </c>
      <c r="D555" t="str">
        <f t="shared" si="8"/>
        <v>okt</v>
      </c>
      <c r="E555" t="s">
        <v>68</v>
      </c>
      <c r="F555">
        <v>2644</v>
      </c>
      <c r="G555" t="s">
        <v>187</v>
      </c>
      <c r="H555" t="s">
        <v>108</v>
      </c>
      <c r="I555" t="s">
        <v>62</v>
      </c>
      <c r="J555" s="4">
        <v>2</v>
      </c>
      <c r="K555" s="3">
        <v>283.93</v>
      </c>
      <c r="L555" s="3">
        <v>475.16</v>
      </c>
      <c r="M555" s="2">
        <v>950.32</v>
      </c>
      <c r="N555" s="3">
        <v>382.46</v>
      </c>
      <c r="O555">
        <v>37.01</v>
      </c>
      <c r="P555" t="s">
        <v>21</v>
      </c>
      <c r="Q555" t="s">
        <v>46</v>
      </c>
      <c r="R555" t="s">
        <v>52</v>
      </c>
      <c r="S555" t="s">
        <v>29</v>
      </c>
    </row>
    <row r="556" spans="1:19" x14ac:dyDescent="0.25">
      <c r="A556">
        <v>555</v>
      </c>
      <c r="B556" s="1">
        <v>44669</v>
      </c>
      <c r="C556" s="4">
        <f>YEAR(Table1[[#This Row],[sale_date]])</f>
        <v>2022</v>
      </c>
      <c r="D556" t="str">
        <f t="shared" si="8"/>
        <v>apr</v>
      </c>
      <c r="E556" t="s">
        <v>167</v>
      </c>
      <c r="F556">
        <v>3297</v>
      </c>
      <c r="G556" t="s">
        <v>422</v>
      </c>
      <c r="H556" t="s">
        <v>227</v>
      </c>
      <c r="I556" t="s">
        <v>242</v>
      </c>
      <c r="J556" s="4">
        <v>20</v>
      </c>
      <c r="K556" s="3">
        <v>372.56</v>
      </c>
      <c r="L556" s="3">
        <v>471.32</v>
      </c>
      <c r="M556" s="2">
        <v>9426.4</v>
      </c>
      <c r="N556" s="3">
        <v>1975.2</v>
      </c>
      <c r="O556">
        <v>586.30999999999995</v>
      </c>
      <c r="P556" t="s">
        <v>51</v>
      </c>
      <c r="Q556" t="s">
        <v>46</v>
      </c>
      <c r="R556" t="s">
        <v>97</v>
      </c>
      <c r="S556" t="s">
        <v>464</v>
      </c>
    </row>
    <row r="557" spans="1:19" x14ac:dyDescent="0.25">
      <c r="A557">
        <v>556</v>
      </c>
      <c r="B557" s="1">
        <v>44384</v>
      </c>
      <c r="C557" s="4">
        <f>YEAR(Table1[[#This Row],[sale_date]])</f>
        <v>2021</v>
      </c>
      <c r="D557" t="str">
        <f t="shared" si="8"/>
        <v>iyl</v>
      </c>
      <c r="E557" t="s">
        <v>125</v>
      </c>
      <c r="F557">
        <v>2299</v>
      </c>
      <c r="G557" t="s">
        <v>269</v>
      </c>
      <c r="H557" t="s">
        <v>191</v>
      </c>
      <c r="I557" t="s">
        <v>146</v>
      </c>
      <c r="J557" s="4">
        <v>14</v>
      </c>
      <c r="K557" s="3">
        <v>106.36</v>
      </c>
      <c r="L557" s="3">
        <v>200.67</v>
      </c>
      <c r="M557" s="2">
        <v>2809.38</v>
      </c>
      <c r="N557" s="3">
        <v>1320.34</v>
      </c>
      <c r="O557">
        <v>272.32</v>
      </c>
      <c r="P557" t="s">
        <v>51</v>
      </c>
      <c r="Q557" t="s">
        <v>22</v>
      </c>
      <c r="R557" t="s">
        <v>106</v>
      </c>
      <c r="S557" t="s">
        <v>464</v>
      </c>
    </row>
    <row r="558" spans="1:19" x14ac:dyDescent="0.25">
      <c r="A558">
        <v>557</v>
      </c>
      <c r="B558" s="1">
        <v>44505</v>
      </c>
      <c r="C558" s="4">
        <f>YEAR(Table1[[#This Row],[sale_date]])</f>
        <v>2021</v>
      </c>
      <c r="D558" t="str">
        <f t="shared" si="8"/>
        <v>noy</v>
      </c>
      <c r="E558" t="s">
        <v>53</v>
      </c>
      <c r="F558">
        <v>8872</v>
      </c>
      <c r="G558" t="s">
        <v>107</v>
      </c>
      <c r="H558" t="s">
        <v>404</v>
      </c>
      <c r="I558" t="s">
        <v>33</v>
      </c>
      <c r="J558" s="4">
        <v>18</v>
      </c>
      <c r="K558" s="3">
        <v>94.6</v>
      </c>
      <c r="L558" s="3">
        <v>118.06</v>
      </c>
      <c r="M558" s="2">
        <v>2125.08</v>
      </c>
      <c r="N558" s="3">
        <v>422.28</v>
      </c>
      <c r="O558">
        <v>411.87</v>
      </c>
      <c r="P558" t="s">
        <v>21</v>
      </c>
      <c r="Q558" t="s">
        <v>46</v>
      </c>
      <c r="R558" t="s">
        <v>52</v>
      </c>
      <c r="S558" t="s">
        <v>29</v>
      </c>
    </row>
    <row r="559" spans="1:19" x14ac:dyDescent="0.25">
      <c r="A559">
        <v>558</v>
      </c>
      <c r="B559" s="1">
        <v>45192</v>
      </c>
      <c r="C559" s="4">
        <f>YEAR(Table1[[#This Row],[sale_date]])</f>
        <v>2023</v>
      </c>
      <c r="D559" t="str">
        <f t="shared" si="8"/>
        <v>sen</v>
      </c>
      <c r="E559" t="s">
        <v>73</v>
      </c>
      <c r="F559">
        <v>8218</v>
      </c>
      <c r="G559" t="s">
        <v>190</v>
      </c>
      <c r="H559" t="s">
        <v>345</v>
      </c>
      <c r="I559" t="s">
        <v>66</v>
      </c>
      <c r="J559" s="4">
        <v>4</v>
      </c>
      <c r="K559" s="3">
        <v>231.34</v>
      </c>
      <c r="L559" s="3">
        <v>417.26</v>
      </c>
      <c r="M559" s="2">
        <v>1669.04</v>
      </c>
      <c r="N559" s="3">
        <v>743.68</v>
      </c>
      <c r="O559">
        <v>368.3</v>
      </c>
      <c r="P559" t="s">
        <v>34</v>
      </c>
      <c r="Q559" t="s">
        <v>22</v>
      </c>
      <c r="R559" t="s">
        <v>196</v>
      </c>
      <c r="S559" t="s">
        <v>29</v>
      </c>
    </row>
    <row r="560" spans="1:19" x14ac:dyDescent="0.25">
      <c r="A560">
        <v>559</v>
      </c>
      <c r="B560" s="1">
        <v>45177</v>
      </c>
      <c r="C560" s="4">
        <f>YEAR(Table1[[#This Row],[sale_date]])</f>
        <v>2023</v>
      </c>
      <c r="D560" t="str">
        <f t="shared" si="8"/>
        <v>sen</v>
      </c>
      <c r="E560" t="s">
        <v>98</v>
      </c>
      <c r="F560">
        <v>7861</v>
      </c>
      <c r="G560" t="s">
        <v>397</v>
      </c>
      <c r="H560" t="s">
        <v>208</v>
      </c>
      <c r="I560" t="s">
        <v>42</v>
      </c>
      <c r="J560" s="4">
        <v>10</v>
      </c>
      <c r="K560" s="3">
        <v>25.76</v>
      </c>
      <c r="L560" s="3">
        <v>40.85</v>
      </c>
      <c r="M560" s="2">
        <v>408.5</v>
      </c>
      <c r="N560" s="3">
        <v>150.9</v>
      </c>
      <c r="O560">
        <v>80.62</v>
      </c>
      <c r="P560" t="s">
        <v>34</v>
      </c>
      <c r="Q560" t="s">
        <v>46</v>
      </c>
      <c r="R560" t="s">
        <v>58</v>
      </c>
      <c r="S560" t="s">
        <v>464</v>
      </c>
    </row>
    <row r="561" spans="1:19" x14ac:dyDescent="0.25">
      <c r="A561">
        <v>560</v>
      </c>
      <c r="B561" s="1">
        <v>44185</v>
      </c>
      <c r="C561" s="4">
        <f>YEAR(Table1[[#This Row],[sale_date]])</f>
        <v>2020</v>
      </c>
      <c r="D561" t="str">
        <f t="shared" si="8"/>
        <v>dek</v>
      </c>
      <c r="E561" t="s">
        <v>53</v>
      </c>
      <c r="F561">
        <v>4166</v>
      </c>
      <c r="G561" t="s">
        <v>403</v>
      </c>
      <c r="H561" t="s">
        <v>55</v>
      </c>
      <c r="I561" t="s">
        <v>62</v>
      </c>
      <c r="J561" s="4">
        <v>10</v>
      </c>
      <c r="K561" s="3">
        <v>198.16</v>
      </c>
      <c r="L561" s="3">
        <v>256.76</v>
      </c>
      <c r="M561" s="2">
        <v>2567.6</v>
      </c>
      <c r="N561" s="3">
        <v>586</v>
      </c>
      <c r="O561">
        <v>734.23</v>
      </c>
      <c r="P561" t="s">
        <v>57</v>
      </c>
      <c r="Q561" t="s">
        <v>22</v>
      </c>
      <c r="R561" t="s">
        <v>58</v>
      </c>
      <c r="S561" t="s">
        <v>29</v>
      </c>
    </row>
    <row r="562" spans="1:19" x14ac:dyDescent="0.25">
      <c r="A562">
        <v>561</v>
      </c>
      <c r="B562" s="1">
        <v>44661</v>
      </c>
      <c r="C562" s="4">
        <f>YEAR(Table1[[#This Row],[sale_date]])</f>
        <v>2022</v>
      </c>
      <c r="D562" t="str">
        <f t="shared" si="8"/>
        <v>apr</v>
      </c>
      <c r="E562" t="s">
        <v>73</v>
      </c>
      <c r="F562">
        <v>1556</v>
      </c>
      <c r="G562" t="s">
        <v>78</v>
      </c>
      <c r="H562" t="s">
        <v>166</v>
      </c>
      <c r="I562" t="s">
        <v>20</v>
      </c>
      <c r="J562" s="4">
        <v>8</v>
      </c>
      <c r="K562" s="3">
        <v>106.8</v>
      </c>
      <c r="L562" s="3">
        <v>169.8</v>
      </c>
      <c r="M562" s="2">
        <v>1358.4</v>
      </c>
      <c r="N562" s="3">
        <v>504</v>
      </c>
      <c r="O562">
        <v>1.2</v>
      </c>
      <c r="P562" t="s">
        <v>21</v>
      </c>
      <c r="Q562" t="s">
        <v>22</v>
      </c>
      <c r="R562" t="s">
        <v>176</v>
      </c>
      <c r="S562" t="s">
        <v>29</v>
      </c>
    </row>
    <row r="563" spans="1:19" x14ac:dyDescent="0.25">
      <c r="A563">
        <v>562</v>
      </c>
      <c r="B563" s="1">
        <v>44410</v>
      </c>
      <c r="C563" s="4">
        <f>YEAR(Table1[[#This Row],[sale_date]])</f>
        <v>2021</v>
      </c>
      <c r="D563" t="str">
        <f t="shared" si="8"/>
        <v>avq</v>
      </c>
      <c r="E563" t="s">
        <v>112</v>
      </c>
      <c r="F563">
        <v>4677</v>
      </c>
      <c r="G563" t="s">
        <v>420</v>
      </c>
      <c r="H563" t="s">
        <v>374</v>
      </c>
      <c r="I563" t="s">
        <v>50</v>
      </c>
      <c r="J563" s="4">
        <v>10</v>
      </c>
      <c r="K563" s="3">
        <v>277.31</v>
      </c>
      <c r="L563" s="3">
        <v>374.06</v>
      </c>
      <c r="M563" s="2">
        <v>3740.6</v>
      </c>
      <c r="N563" s="3">
        <v>967.5</v>
      </c>
      <c r="O563">
        <v>427.55</v>
      </c>
      <c r="P563" t="s">
        <v>34</v>
      </c>
      <c r="Q563" t="s">
        <v>22</v>
      </c>
      <c r="R563" t="s">
        <v>80</v>
      </c>
      <c r="S563" t="s">
        <v>29</v>
      </c>
    </row>
    <row r="564" spans="1:19" x14ac:dyDescent="0.25">
      <c r="A564">
        <v>563</v>
      </c>
      <c r="B564" s="1">
        <v>44414</v>
      </c>
      <c r="C564" s="4">
        <f>YEAR(Table1[[#This Row],[sale_date]])</f>
        <v>2021</v>
      </c>
      <c r="D564" t="str">
        <f t="shared" si="8"/>
        <v>avq</v>
      </c>
      <c r="E564" t="s">
        <v>94</v>
      </c>
      <c r="F564">
        <v>7133</v>
      </c>
      <c r="G564" t="s">
        <v>107</v>
      </c>
      <c r="H564" t="s">
        <v>373</v>
      </c>
      <c r="I564" t="s">
        <v>33</v>
      </c>
      <c r="J564" s="4">
        <v>8</v>
      </c>
      <c r="K564" s="3">
        <v>192.07</v>
      </c>
      <c r="L564" s="3">
        <v>304.02</v>
      </c>
      <c r="M564" s="2">
        <v>2432.16</v>
      </c>
      <c r="N564" s="3">
        <v>895.6</v>
      </c>
      <c r="O564">
        <v>371.76</v>
      </c>
      <c r="P564" t="s">
        <v>57</v>
      </c>
      <c r="Q564" t="s">
        <v>22</v>
      </c>
      <c r="R564" t="s">
        <v>88</v>
      </c>
      <c r="S564" t="s">
        <v>464</v>
      </c>
    </row>
    <row r="565" spans="1:19" x14ac:dyDescent="0.25">
      <c r="A565">
        <v>564</v>
      </c>
      <c r="B565" s="1">
        <v>44246</v>
      </c>
      <c r="C565" s="4">
        <f>YEAR(Table1[[#This Row],[sale_date]])</f>
        <v>2021</v>
      </c>
      <c r="D565" t="str">
        <f t="shared" si="8"/>
        <v>fev</v>
      </c>
      <c r="E565" t="s">
        <v>137</v>
      </c>
      <c r="F565">
        <v>3982</v>
      </c>
      <c r="G565" t="s">
        <v>414</v>
      </c>
      <c r="H565" t="s">
        <v>352</v>
      </c>
      <c r="I565" t="s">
        <v>27</v>
      </c>
      <c r="J565" s="4">
        <v>3</v>
      </c>
      <c r="K565" s="3">
        <v>342.19</v>
      </c>
      <c r="L565" s="3">
        <v>489.74</v>
      </c>
      <c r="M565" s="2">
        <v>1469.22</v>
      </c>
      <c r="N565" s="3">
        <v>442.65</v>
      </c>
      <c r="O565">
        <v>81.709999999999994</v>
      </c>
      <c r="P565" t="s">
        <v>57</v>
      </c>
      <c r="Q565" t="s">
        <v>22</v>
      </c>
      <c r="R565" t="s">
        <v>196</v>
      </c>
      <c r="S565" t="s">
        <v>29</v>
      </c>
    </row>
    <row r="566" spans="1:19" x14ac:dyDescent="0.25">
      <c r="A566">
        <v>565</v>
      </c>
      <c r="B566" s="1">
        <v>43977</v>
      </c>
      <c r="C566" s="4">
        <f>YEAR(Table1[[#This Row],[sale_date]])</f>
        <v>2020</v>
      </c>
      <c r="D566" t="str">
        <f t="shared" si="8"/>
        <v>may</v>
      </c>
      <c r="E566" t="s">
        <v>157</v>
      </c>
      <c r="F566">
        <v>8405</v>
      </c>
      <c r="G566" t="s">
        <v>262</v>
      </c>
      <c r="H566" t="s">
        <v>391</v>
      </c>
      <c r="I566" t="s">
        <v>38</v>
      </c>
      <c r="J566" s="4">
        <v>1</v>
      </c>
      <c r="K566" s="3">
        <v>278.88</v>
      </c>
      <c r="L566" s="3">
        <v>349.51</v>
      </c>
      <c r="M566" s="2">
        <v>349.51</v>
      </c>
      <c r="N566" s="3">
        <v>70.63</v>
      </c>
      <c r="O566">
        <v>70.510000000000005</v>
      </c>
      <c r="P566" t="s">
        <v>34</v>
      </c>
      <c r="Q566" t="s">
        <v>46</v>
      </c>
      <c r="R566" t="s">
        <v>67</v>
      </c>
      <c r="S566" t="s">
        <v>29</v>
      </c>
    </row>
    <row r="567" spans="1:19" x14ac:dyDescent="0.25">
      <c r="A567">
        <v>566</v>
      </c>
      <c r="B567" s="1">
        <v>45515</v>
      </c>
      <c r="C567" s="4">
        <f>YEAR(Table1[[#This Row],[sale_date]])</f>
        <v>2024</v>
      </c>
      <c r="D567" t="str">
        <f t="shared" si="8"/>
        <v>avq</v>
      </c>
      <c r="E567" t="s">
        <v>53</v>
      </c>
      <c r="F567">
        <v>8366</v>
      </c>
      <c r="G567" t="s">
        <v>31</v>
      </c>
      <c r="H567" t="s">
        <v>252</v>
      </c>
      <c r="I567" t="s">
        <v>33</v>
      </c>
      <c r="J567" s="4">
        <v>14</v>
      </c>
      <c r="K567" s="3">
        <v>306.39999999999998</v>
      </c>
      <c r="L567" s="3">
        <v>426.3</v>
      </c>
      <c r="M567" s="2">
        <v>5968.2</v>
      </c>
      <c r="N567" s="3">
        <v>1678.6</v>
      </c>
      <c r="O567">
        <v>1188.07</v>
      </c>
      <c r="P567" t="s">
        <v>21</v>
      </c>
      <c r="Q567" t="s">
        <v>46</v>
      </c>
      <c r="R567" t="s">
        <v>247</v>
      </c>
      <c r="S567" t="s">
        <v>464</v>
      </c>
    </row>
    <row r="568" spans="1:19" x14ac:dyDescent="0.25">
      <c r="A568">
        <v>567</v>
      </c>
      <c r="B568" s="1">
        <v>44246</v>
      </c>
      <c r="C568" s="4">
        <f>YEAR(Table1[[#This Row],[sale_date]])</f>
        <v>2021</v>
      </c>
      <c r="D568" t="str">
        <f t="shared" si="8"/>
        <v>fev</v>
      </c>
      <c r="E568" t="s">
        <v>137</v>
      </c>
      <c r="F568">
        <v>3982</v>
      </c>
      <c r="G568" t="s">
        <v>421</v>
      </c>
      <c r="H568" t="s">
        <v>352</v>
      </c>
      <c r="I568" t="s">
        <v>111</v>
      </c>
      <c r="J568" s="4">
        <v>3</v>
      </c>
      <c r="K568" s="3">
        <v>342.19</v>
      </c>
      <c r="L568" s="3">
        <v>489.74</v>
      </c>
      <c r="M568" s="2">
        <v>1469.22</v>
      </c>
      <c r="N568" s="3">
        <v>442.65</v>
      </c>
      <c r="O568">
        <v>81.709999999999994</v>
      </c>
      <c r="P568" t="s">
        <v>57</v>
      </c>
      <c r="Q568" t="s">
        <v>22</v>
      </c>
      <c r="R568" t="s">
        <v>82</v>
      </c>
      <c r="S568" t="s">
        <v>29</v>
      </c>
    </row>
    <row r="569" spans="1:19" x14ac:dyDescent="0.25">
      <c r="A569">
        <v>568</v>
      </c>
      <c r="B569" s="1">
        <v>44670</v>
      </c>
      <c r="C569" s="4">
        <f>YEAR(Table1[[#This Row],[sale_date]])</f>
        <v>2022</v>
      </c>
      <c r="D569" t="str">
        <f t="shared" si="8"/>
        <v>apr</v>
      </c>
      <c r="E569" t="s">
        <v>149</v>
      </c>
      <c r="F569">
        <v>4616</v>
      </c>
      <c r="G569" t="s">
        <v>397</v>
      </c>
      <c r="H569" t="s">
        <v>186</v>
      </c>
      <c r="I569" t="s">
        <v>42</v>
      </c>
      <c r="J569" s="4">
        <v>8</v>
      </c>
      <c r="K569" s="3">
        <v>128.47</v>
      </c>
      <c r="L569" s="3">
        <v>220.35</v>
      </c>
      <c r="M569" s="2">
        <v>1762.8</v>
      </c>
      <c r="N569" s="3">
        <v>735.04</v>
      </c>
      <c r="O569">
        <v>140.04</v>
      </c>
      <c r="P569" t="s">
        <v>34</v>
      </c>
      <c r="Q569" t="s">
        <v>22</v>
      </c>
      <c r="R569" t="s">
        <v>106</v>
      </c>
      <c r="S569" t="s">
        <v>29</v>
      </c>
    </row>
    <row r="570" spans="1:19" x14ac:dyDescent="0.25">
      <c r="A570">
        <v>569</v>
      </c>
      <c r="B570" s="1">
        <v>45285</v>
      </c>
      <c r="C570" s="4">
        <f>YEAR(Table1[[#This Row],[sale_date]])</f>
        <v>2023</v>
      </c>
      <c r="D570" t="str">
        <f t="shared" si="8"/>
        <v>dek</v>
      </c>
      <c r="E570" t="s">
        <v>171</v>
      </c>
      <c r="F570">
        <v>5295</v>
      </c>
      <c r="G570" t="s">
        <v>201</v>
      </c>
      <c r="H570" t="s">
        <v>280</v>
      </c>
      <c r="I570" t="s">
        <v>140</v>
      </c>
      <c r="J570" s="4">
        <v>20</v>
      </c>
      <c r="K570" s="3">
        <v>465.08</v>
      </c>
      <c r="L570" s="3">
        <v>579.36</v>
      </c>
      <c r="M570" s="2">
        <v>11587.2</v>
      </c>
      <c r="N570" s="3">
        <v>2285.6</v>
      </c>
      <c r="O570">
        <v>47.11</v>
      </c>
      <c r="P570" t="s">
        <v>57</v>
      </c>
      <c r="Q570" t="s">
        <v>22</v>
      </c>
      <c r="R570" t="s">
        <v>80</v>
      </c>
      <c r="S570" t="s">
        <v>464</v>
      </c>
    </row>
    <row r="571" spans="1:19" x14ac:dyDescent="0.25">
      <c r="A571">
        <v>570</v>
      </c>
      <c r="B571" s="1">
        <v>44748</v>
      </c>
      <c r="C571" s="4">
        <f>YEAR(Table1[[#This Row],[sale_date]])</f>
        <v>2022</v>
      </c>
      <c r="D571" t="str">
        <f t="shared" si="8"/>
        <v>iyl</v>
      </c>
      <c r="E571" t="s">
        <v>73</v>
      </c>
      <c r="F571">
        <v>8757</v>
      </c>
      <c r="G571" t="s">
        <v>92</v>
      </c>
      <c r="H571" t="s">
        <v>392</v>
      </c>
      <c r="I571" t="s">
        <v>20</v>
      </c>
      <c r="J571" s="4">
        <v>14</v>
      </c>
      <c r="K571" s="3">
        <v>195.04</v>
      </c>
      <c r="L571" s="3">
        <v>238.53</v>
      </c>
      <c r="M571" s="2">
        <v>3339.42</v>
      </c>
      <c r="N571" s="3">
        <v>608.86</v>
      </c>
      <c r="O571">
        <v>179.41</v>
      </c>
      <c r="P571" t="s">
        <v>51</v>
      </c>
      <c r="Q571" t="s">
        <v>22</v>
      </c>
      <c r="R571" t="s">
        <v>58</v>
      </c>
      <c r="S571" t="s">
        <v>464</v>
      </c>
    </row>
    <row r="572" spans="1:19" x14ac:dyDescent="0.25">
      <c r="A572">
        <v>571</v>
      </c>
      <c r="B572" s="1">
        <v>44768</v>
      </c>
      <c r="C572" s="4">
        <f>YEAR(Table1[[#This Row],[sale_date]])</f>
        <v>2022</v>
      </c>
      <c r="D572" t="str">
        <f t="shared" si="8"/>
        <v>iyl</v>
      </c>
      <c r="E572" t="s">
        <v>149</v>
      </c>
      <c r="F572">
        <v>6270</v>
      </c>
      <c r="G572" t="s">
        <v>78</v>
      </c>
      <c r="H572" t="s">
        <v>315</v>
      </c>
      <c r="I572" t="s">
        <v>20</v>
      </c>
      <c r="J572" s="4">
        <v>16</v>
      </c>
      <c r="K572" s="3">
        <v>134.51</v>
      </c>
      <c r="L572" s="3">
        <v>204.35</v>
      </c>
      <c r="M572" s="2">
        <v>3269.6</v>
      </c>
      <c r="N572" s="3">
        <v>1117.44</v>
      </c>
      <c r="O572">
        <v>932.28</v>
      </c>
      <c r="P572" t="s">
        <v>21</v>
      </c>
      <c r="Q572" t="s">
        <v>46</v>
      </c>
      <c r="R572" t="s">
        <v>23</v>
      </c>
      <c r="S572" t="s">
        <v>464</v>
      </c>
    </row>
    <row r="573" spans="1:19" x14ac:dyDescent="0.25">
      <c r="A573">
        <v>572</v>
      </c>
      <c r="B573" s="1">
        <v>45537</v>
      </c>
      <c r="C573" s="4">
        <f>YEAR(Table1[[#This Row],[sale_date]])</f>
        <v>2024</v>
      </c>
      <c r="D573" t="str">
        <f t="shared" si="8"/>
        <v>sen</v>
      </c>
      <c r="E573" t="s">
        <v>102</v>
      </c>
      <c r="F573">
        <v>7955</v>
      </c>
      <c r="G573" t="s">
        <v>407</v>
      </c>
      <c r="H573" t="s">
        <v>401</v>
      </c>
      <c r="I573" t="s">
        <v>66</v>
      </c>
      <c r="J573" s="4">
        <v>14</v>
      </c>
      <c r="K573" s="3">
        <v>259.73</v>
      </c>
      <c r="L573" s="3">
        <v>387.15</v>
      </c>
      <c r="M573" s="2">
        <v>5420.1</v>
      </c>
      <c r="N573" s="3">
        <v>1783.88</v>
      </c>
      <c r="O573">
        <v>413.81</v>
      </c>
      <c r="P573" t="s">
        <v>21</v>
      </c>
      <c r="Q573" t="s">
        <v>22</v>
      </c>
      <c r="R573" t="s">
        <v>247</v>
      </c>
      <c r="S573" t="s">
        <v>29</v>
      </c>
    </row>
    <row r="574" spans="1:19" x14ac:dyDescent="0.25">
      <c r="A574">
        <v>573</v>
      </c>
      <c r="B574" s="1">
        <v>44143</v>
      </c>
      <c r="C574" s="4">
        <f>YEAR(Table1[[#This Row],[sale_date]])</f>
        <v>2020</v>
      </c>
      <c r="D574" t="str">
        <f t="shared" si="8"/>
        <v>noy</v>
      </c>
      <c r="E574" t="s">
        <v>125</v>
      </c>
      <c r="F574">
        <v>5400</v>
      </c>
      <c r="G574" t="s">
        <v>292</v>
      </c>
      <c r="H574" t="s">
        <v>342</v>
      </c>
      <c r="I574" t="s">
        <v>136</v>
      </c>
      <c r="J574" s="4">
        <v>12</v>
      </c>
      <c r="K574" s="3">
        <v>288.36</v>
      </c>
      <c r="L574" s="3">
        <v>549.25</v>
      </c>
      <c r="M574" s="2">
        <v>6591</v>
      </c>
      <c r="N574" s="3">
        <v>3130.68</v>
      </c>
      <c r="O574">
        <v>288.62</v>
      </c>
      <c r="P574" t="s">
        <v>57</v>
      </c>
      <c r="Q574" t="s">
        <v>22</v>
      </c>
      <c r="R574" t="s">
        <v>97</v>
      </c>
      <c r="S574" t="s">
        <v>464</v>
      </c>
    </row>
    <row r="575" spans="1:19" x14ac:dyDescent="0.25">
      <c r="A575">
        <v>574</v>
      </c>
      <c r="B575" s="1">
        <v>44246</v>
      </c>
      <c r="C575" s="4">
        <f>YEAR(Table1[[#This Row],[sale_date]])</f>
        <v>2021</v>
      </c>
      <c r="D575" t="str">
        <f t="shared" si="8"/>
        <v>fev</v>
      </c>
      <c r="E575" t="s">
        <v>137</v>
      </c>
      <c r="F575">
        <v>3982</v>
      </c>
      <c r="G575" t="s">
        <v>107</v>
      </c>
      <c r="H575" t="s">
        <v>352</v>
      </c>
      <c r="I575" t="s">
        <v>33</v>
      </c>
      <c r="J575" s="4">
        <v>3</v>
      </c>
      <c r="K575" s="3">
        <v>342.19</v>
      </c>
      <c r="L575" s="3">
        <v>489.74</v>
      </c>
      <c r="M575" s="2">
        <v>1469.22</v>
      </c>
      <c r="N575" s="3">
        <v>442.65</v>
      </c>
      <c r="O575">
        <v>81.709999999999994</v>
      </c>
      <c r="P575" t="s">
        <v>57</v>
      </c>
      <c r="Q575" t="s">
        <v>22</v>
      </c>
      <c r="R575" t="s">
        <v>58</v>
      </c>
      <c r="S575" t="s">
        <v>29</v>
      </c>
    </row>
    <row r="576" spans="1:19" x14ac:dyDescent="0.25">
      <c r="A576">
        <v>575</v>
      </c>
      <c r="B576" s="1">
        <v>45362</v>
      </c>
      <c r="C576" s="4">
        <f>YEAR(Table1[[#This Row],[sale_date]])</f>
        <v>2024</v>
      </c>
      <c r="D576" t="str">
        <f t="shared" si="8"/>
        <v>mar</v>
      </c>
      <c r="E576" t="s">
        <v>47</v>
      </c>
      <c r="F576">
        <v>3067</v>
      </c>
      <c r="G576" t="s">
        <v>178</v>
      </c>
      <c r="H576" t="s">
        <v>256</v>
      </c>
      <c r="I576" t="s">
        <v>140</v>
      </c>
      <c r="J576" s="4">
        <v>17</v>
      </c>
      <c r="K576" s="3">
        <v>79.66</v>
      </c>
      <c r="L576" s="3">
        <v>117.75</v>
      </c>
      <c r="M576" s="2">
        <v>2001.75</v>
      </c>
      <c r="N576" s="3">
        <v>647.53</v>
      </c>
      <c r="O576">
        <v>291.92</v>
      </c>
      <c r="P576" t="s">
        <v>51</v>
      </c>
      <c r="Q576" t="s">
        <v>22</v>
      </c>
      <c r="R576" t="s">
        <v>97</v>
      </c>
      <c r="S576" t="s">
        <v>29</v>
      </c>
    </row>
    <row r="577" spans="1:19" x14ac:dyDescent="0.25">
      <c r="A577">
        <v>576</v>
      </c>
      <c r="B577" s="1">
        <v>45196</v>
      </c>
      <c r="C577" s="4">
        <f>YEAR(Table1[[#This Row],[sale_date]])</f>
        <v>2023</v>
      </c>
      <c r="D577" t="str">
        <f t="shared" si="8"/>
        <v>sen</v>
      </c>
      <c r="E577" t="s">
        <v>167</v>
      </c>
      <c r="F577">
        <v>4827</v>
      </c>
      <c r="G577" t="s">
        <v>84</v>
      </c>
      <c r="H577" t="s">
        <v>168</v>
      </c>
      <c r="I577" t="s">
        <v>20</v>
      </c>
      <c r="J577" s="4">
        <v>15</v>
      </c>
      <c r="K577" s="3">
        <v>131.09</v>
      </c>
      <c r="L577" s="3">
        <v>212.8</v>
      </c>
      <c r="M577" s="2">
        <v>3192</v>
      </c>
      <c r="N577" s="3">
        <v>1225.6500000000001</v>
      </c>
      <c r="O577">
        <v>501.21</v>
      </c>
      <c r="P577" t="s">
        <v>57</v>
      </c>
      <c r="Q577" t="s">
        <v>22</v>
      </c>
      <c r="R577" t="s">
        <v>196</v>
      </c>
      <c r="S577" t="s">
        <v>29</v>
      </c>
    </row>
    <row r="578" spans="1:19" x14ac:dyDescent="0.25">
      <c r="A578">
        <v>577</v>
      </c>
      <c r="B578" s="1">
        <v>43838</v>
      </c>
      <c r="C578" s="4">
        <f>YEAR(Table1[[#This Row],[sale_date]])</f>
        <v>2020</v>
      </c>
      <c r="D578" t="str">
        <f t="shared" ref="D578:D641" si="9">TEXT(B578,"MMM")</f>
        <v>yan</v>
      </c>
      <c r="E578" t="s">
        <v>102</v>
      </c>
      <c r="F578">
        <v>1647</v>
      </c>
      <c r="G578" t="s">
        <v>425</v>
      </c>
      <c r="H578" t="s">
        <v>234</v>
      </c>
      <c r="I578" t="s">
        <v>66</v>
      </c>
      <c r="J578" s="4">
        <v>7</v>
      </c>
      <c r="K578" s="3">
        <v>461.19</v>
      </c>
      <c r="L578" s="3">
        <v>895.6</v>
      </c>
      <c r="M578" s="2">
        <v>6269.2</v>
      </c>
      <c r="N578" s="3">
        <v>3040.87</v>
      </c>
      <c r="O578">
        <v>1615.23</v>
      </c>
      <c r="P578" t="s">
        <v>51</v>
      </c>
      <c r="Q578" t="s">
        <v>22</v>
      </c>
      <c r="R578" t="s">
        <v>58</v>
      </c>
      <c r="S578" t="s">
        <v>29</v>
      </c>
    </row>
    <row r="579" spans="1:19" x14ac:dyDescent="0.25">
      <c r="A579">
        <v>578</v>
      </c>
      <c r="B579" s="1">
        <v>44960</v>
      </c>
      <c r="C579" s="4">
        <f>YEAR(Table1[[#This Row],[sale_date]])</f>
        <v>2023</v>
      </c>
      <c r="D579" t="str">
        <f t="shared" si="9"/>
        <v>fev</v>
      </c>
      <c r="E579" t="s">
        <v>203</v>
      </c>
      <c r="F579">
        <v>1764</v>
      </c>
      <c r="G579" t="s">
        <v>453</v>
      </c>
      <c r="H579" t="s">
        <v>396</v>
      </c>
      <c r="I579" t="s">
        <v>50</v>
      </c>
      <c r="J579" s="4">
        <v>3</v>
      </c>
      <c r="K579" s="3">
        <v>258.47000000000003</v>
      </c>
      <c r="L579" s="3">
        <v>368.75</v>
      </c>
      <c r="M579" s="2">
        <v>1106.25</v>
      </c>
      <c r="N579" s="3">
        <v>330.84</v>
      </c>
      <c r="O579">
        <v>168.61</v>
      </c>
      <c r="P579" t="s">
        <v>21</v>
      </c>
      <c r="Q579" t="s">
        <v>46</v>
      </c>
      <c r="R579" t="s">
        <v>196</v>
      </c>
      <c r="S579" t="s">
        <v>29</v>
      </c>
    </row>
    <row r="580" spans="1:19" x14ac:dyDescent="0.25">
      <c r="A580">
        <v>579</v>
      </c>
      <c r="B580" s="1">
        <v>44945</v>
      </c>
      <c r="C580" s="4">
        <f>YEAR(Table1[[#This Row],[sale_date]])</f>
        <v>2023</v>
      </c>
      <c r="D580" t="str">
        <f t="shared" si="9"/>
        <v>yan</v>
      </c>
      <c r="E580" t="s">
        <v>68</v>
      </c>
      <c r="F580">
        <v>9574</v>
      </c>
      <c r="G580" t="s">
        <v>324</v>
      </c>
      <c r="H580" t="s">
        <v>355</v>
      </c>
      <c r="I580" t="s">
        <v>56</v>
      </c>
      <c r="J580" s="4">
        <v>8</v>
      </c>
      <c r="K580" s="3">
        <v>414.36</v>
      </c>
      <c r="L580" s="3">
        <v>692.2</v>
      </c>
      <c r="M580" s="2">
        <v>5537.6</v>
      </c>
      <c r="N580" s="3">
        <v>2222.7199999999998</v>
      </c>
      <c r="O580">
        <v>67.06</v>
      </c>
      <c r="P580" t="s">
        <v>21</v>
      </c>
      <c r="Q580" t="s">
        <v>46</v>
      </c>
      <c r="R580" t="s">
        <v>88</v>
      </c>
      <c r="S580" t="s">
        <v>464</v>
      </c>
    </row>
    <row r="581" spans="1:19" x14ac:dyDescent="0.25">
      <c r="A581">
        <v>580</v>
      </c>
      <c r="B581" s="1">
        <v>45285</v>
      </c>
      <c r="C581" s="4">
        <f>YEAR(Table1[[#This Row],[sale_date]])</f>
        <v>2023</v>
      </c>
      <c r="D581" t="str">
        <f t="shared" si="9"/>
        <v>dek</v>
      </c>
      <c r="E581" t="s">
        <v>171</v>
      </c>
      <c r="F581">
        <v>5295</v>
      </c>
      <c r="G581" t="s">
        <v>283</v>
      </c>
      <c r="H581" t="s">
        <v>280</v>
      </c>
      <c r="I581" t="s">
        <v>143</v>
      </c>
      <c r="J581" s="4">
        <v>20</v>
      </c>
      <c r="K581" s="3">
        <v>465.08</v>
      </c>
      <c r="L581" s="3">
        <v>579.36</v>
      </c>
      <c r="M581" s="2">
        <v>11587.2</v>
      </c>
      <c r="N581" s="3">
        <v>2285.6</v>
      </c>
      <c r="O581">
        <v>47.11</v>
      </c>
      <c r="P581" t="s">
        <v>57</v>
      </c>
      <c r="Q581" t="s">
        <v>22</v>
      </c>
      <c r="R581" t="s">
        <v>101</v>
      </c>
      <c r="S581" t="s">
        <v>464</v>
      </c>
    </row>
    <row r="582" spans="1:19" x14ac:dyDescent="0.25">
      <c r="A582">
        <v>581</v>
      </c>
      <c r="B582" s="1">
        <v>44639</v>
      </c>
      <c r="C582" s="4">
        <f>YEAR(Table1[[#This Row],[sale_date]])</f>
        <v>2022</v>
      </c>
      <c r="D582" t="str">
        <f t="shared" si="9"/>
        <v>mar</v>
      </c>
      <c r="E582" t="s">
        <v>203</v>
      </c>
      <c r="F582">
        <v>4244</v>
      </c>
      <c r="G582" t="s">
        <v>429</v>
      </c>
      <c r="H582" t="s">
        <v>332</v>
      </c>
      <c r="I582" t="s">
        <v>105</v>
      </c>
      <c r="J582" s="4">
        <v>3</v>
      </c>
      <c r="K582" s="3">
        <v>257.10000000000002</v>
      </c>
      <c r="L582" s="3">
        <v>320.45999999999998</v>
      </c>
      <c r="M582" s="2">
        <v>961.38</v>
      </c>
      <c r="N582" s="3">
        <v>190.08</v>
      </c>
      <c r="O582">
        <v>195.48</v>
      </c>
      <c r="P582" t="s">
        <v>34</v>
      </c>
      <c r="Q582" t="s">
        <v>22</v>
      </c>
      <c r="R582" t="s">
        <v>28</v>
      </c>
      <c r="S582" t="s">
        <v>29</v>
      </c>
    </row>
    <row r="583" spans="1:19" x14ac:dyDescent="0.25">
      <c r="A583">
        <v>582</v>
      </c>
      <c r="B583" s="1">
        <v>44960</v>
      </c>
      <c r="C583" s="4">
        <f>YEAR(Table1[[#This Row],[sale_date]])</f>
        <v>2023</v>
      </c>
      <c r="D583" t="str">
        <f t="shared" si="9"/>
        <v>fev</v>
      </c>
      <c r="E583" t="s">
        <v>203</v>
      </c>
      <c r="F583">
        <v>1764</v>
      </c>
      <c r="G583" t="s">
        <v>251</v>
      </c>
      <c r="H583" t="s">
        <v>396</v>
      </c>
      <c r="I583" t="s">
        <v>27</v>
      </c>
      <c r="J583" s="4">
        <v>3</v>
      </c>
      <c r="K583" s="3">
        <v>258.47000000000003</v>
      </c>
      <c r="L583" s="3">
        <v>368.75</v>
      </c>
      <c r="M583" s="2">
        <v>1106.25</v>
      </c>
      <c r="N583" s="3">
        <v>330.84</v>
      </c>
      <c r="O583">
        <v>168.61</v>
      </c>
      <c r="P583" t="s">
        <v>21</v>
      </c>
      <c r="Q583" t="s">
        <v>46</v>
      </c>
      <c r="R583" t="s">
        <v>52</v>
      </c>
      <c r="S583" t="s">
        <v>29</v>
      </c>
    </row>
    <row r="584" spans="1:19" x14ac:dyDescent="0.25">
      <c r="A584">
        <v>583</v>
      </c>
      <c r="B584" s="1">
        <v>44185</v>
      </c>
      <c r="C584" s="4">
        <f>YEAR(Table1[[#This Row],[sale_date]])</f>
        <v>2020</v>
      </c>
      <c r="D584" t="str">
        <f t="shared" si="9"/>
        <v>dek</v>
      </c>
      <c r="E584" t="s">
        <v>53</v>
      </c>
      <c r="F584">
        <v>4166</v>
      </c>
      <c r="G584" t="s">
        <v>103</v>
      </c>
      <c r="H584" t="s">
        <v>55</v>
      </c>
      <c r="I584" t="s">
        <v>105</v>
      </c>
      <c r="J584" s="4">
        <v>10</v>
      </c>
      <c r="K584" s="3">
        <v>198.16</v>
      </c>
      <c r="L584" s="3">
        <v>256.76</v>
      </c>
      <c r="M584" s="2">
        <v>2567.6</v>
      </c>
      <c r="N584" s="3">
        <v>586</v>
      </c>
      <c r="O584">
        <v>734.23</v>
      </c>
      <c r="P584" t="s">
        <v>57</v>
      </c>
      <c r="Q584" t="s">
        <v>22</v>
      </c>
      <c r="R584" t="s">
        <v>28</v>
      </c>
      <c r="S584" t="s">
        <v>29</v>
      </c>
    </row>
    <row r="585" spans="1:19" x14ac:dyDescent="0.25">
      <c r="A585">
        <v>584</v>
      </c>
      <c r="B585" s="1">
        <v>45326</v>
      </c>
      <c r="C585" s="4">
        <f>YEAR(Table1[[#This Row],[sale_date]])</f>
        <v>2024</v>
      </c>
      <c r="D585" t="str">
        <f t="shared" si="9"/>
        <v>fev</v>
      </c>
      <c r="E585" t="s">
        <v>47</v>
      </c>
      <c r="F585">
        <v>2553</v>
      </c>
      <c r="G585" t="s">
        <v>229</v>
      </c>
      <c r="H585" t="s">
        <v>327</v>
      </c>
      <c r="I585" t="s">
        <v>56</v>
      </c>
      <c r="J585" s="4">
        <v>18</v>
      </c>
      <c r="K585" s="3">
        <v>126.19</v>
      </c>
      <c r="L585" s="3">
        <v>184.95</v>
      </c>
      <c r="M585" s="2">
        <v>3329.1</v>
      </c>
      <c r="N585" s="3">
        <v>1057.68</v>
      </c>
      <c r="O585">
        <v>796.57</v>
      </c>
      <c r="P585" t="s">
        <v>51</v>
      </c>
      <c r="Q585" t="s">
        <v>22</v>
      </c>
      <c r="R585" t="s">
        <v>176</v>
      </c>
      <c r="S585" t="s">
        <v>29</v>
      </c>
    </row>
    <row r="586" spans="1:19" x14ac:dyDescent="0.25">
      <c r="A586">
        <v>585</v>
      </c>
      <c r="B586" s="1">
        <v>44643</v>
      </c>
      <c r="C586" s="4">
        <f>YEAR(Table1[[#This Row],[sale_date]])</f>
        <v>2022</v>
      </c>
      <c r="D586" t="str">
        <f t="shared" si="9"/>
        <v>mar</v>
      </c>
      <c r="E586" t="s">
        <v>24</v>
      </c>
      <c r="F586">
        <v>1965</v>
      </c>
      <c r="G586" t="s">
        <v>240</v>
      </c>
      <c r="H586" t="s">
        <v>358</v>
      </c>
      <c r="I586" t="s">
        <v>242</v>
      </c>
      <c r="J586" s="4">
        <v>10</v>
      </c>
      <c r="K586" s="3">
        <v>369.08</v>
      </c>
      <c r="L586" s="3">
        <v>522.25</v>
      </c>
      <c r="M586" s="2">
        <v>5222.5</v>
      </c>
      <c r="N586" s="3">
        <v>1531.7</v>
      </c>
      <c r="O586">
        <v>810.3</v>
      </c>
      <c r="P586" t="s">
        <v>51</v>
      </c>
      <c r="Q586" t="s">
        <v>46</v>
      </c>
      <c r="R586" t="s">
        <v>67</v>
      </c>
      <c r="S586" t="s">
        <v>29</v>
      </c>
    </row>
    <row r="587" spans="1:19" x14ac:dyDescent="0.25">
      <c r="A587">
        <v>586</v>
      </c>
      <c r="B587" s="1">
        <v>45170</v>
      </c>
      <c r="C587" s="4">
        <f>YEAR(Table1[[#This Row],[sale_date]])</f>
        <v>2023</v>
      </c>
      <c r="D587" t="str">
        <f t="shared" si="9"/>
        <v>sen</v>
      </c>
      <c r="E587" t="s">
        <v>116</v>
      </c>
      <c r="F587">
        <v>8596</v>
      </c>
      <c r="G587" t="s">
        <v>421</v>
      </c>
      <c r="H587" t="s">
        <v>372</v>
      </c>
      <c r="I587" t="s">
        <v>111</v>
      </c>
      <c r="J587" s="4">
        <v>7</v>
      </c>
      <c r="K587" s="3">
        <v>244.51</v>
      </c>
      <c r="L587" s="3">
        <v>418.17</v>
      </c>
      <c r="M587" s="2">
        <v>2927.19</v>
      </c>
      <c r="N587" s="3">
        <v>1215.6199999999999</v>
      </c>
      <c r="O587">
        <v>227.33</v>
      </c>
      <c r="P587" t="s">
        <v>34</v>
      </c>
      <c r="Q587" t="s">
        <v>46</v>
      </c>
      <c r="R587" t="s">
        <v>52</v>
      </c>
      <c r="S587" t="s">
        <v>29</v>
      </c>
    </row>
    <row r="588" spans="1:19" x14ac:dyDescent="0.25">
      <c r="A588">
        <v>587</v>
      </c>
      <c r="B588" s="1">
        <v>45407</v>
      </c>
      <c r="C588" s="4">
        <f>YEAR(Table1[[#This Row],[sale_date]])</f>
        <v>2024</v>
      </c>
      <c r="D588" t="str">
        <f t="shared" si="9"/>
        <v>apr</v>
      </c>
      <c r="E588" t="s">
        <v>125</v>
      </c>
      <c r="F588">
        <v>8050</v>
      </c>
      <c r="G588" t="s">
        <v>31</v>
      </c>
      <c r="H588" t="s">
        <v>385</v>
      </c>
      <c r="I588" t="s">
        <v>33</v>
      </c>
      <c r="J588" s="4">
        <v>2</v>
      </c>
      <c r="K588" s="3">
        <v>488.61</v>
      </c>
      <c r="L588" s="3">
        <v>848.66</v>
      </c>
      <c r="M588" s="2">
        <v>1697.32</v>
      </c>
      <c r="N588" s="3">
        <v>720.1</v>
      </c>
      <c r="O588">
        <v>453.34</v>
      </c>
      <c r="P588" t="s">
        <v>51</v>
      </c>
      <c r="Q588" t="s">
        <v>46</v>
      </c>
      <c r="R588" t="s">
        <v>101</v>
      </c>
      <c r="S588" t="s">
        <v>464</v>
      </c>
    </row>
    <row r="589" spans="1:19" x14ac:dyDescent="0.25">
      <c r="A589">
        <v>588</v>
      </c>
      <c r="B589" s="1">
        <v>44071</v>
      </c>
      <c r="C589" s="4">
        <f>YEAR(Table1[[#This Row],[sale_date]])</f>
        <v>2020</v>
      </c>
      <c r="D589" t="str">
        <f t="shared" si="9"/>
        <v>avq</v>
      </c>
      <c r="E589" t="s">
        <v>24</v>
      </c>
      <c r="F589">
        <v>2634</v>
      </c>
      <c r="G589" t="s">
        <v>366</v>
      </c>
      <c r="H589" t="s">
        <v>215</v>
      </c>
      <c r="I589" t="s">
        <v>140</v>
      </c>
      <c r="J589" s="4">
        <v>4</v>
      </c>
      <c r="K589" s="3">
        <v>283.5</v>
      </c>
      <c r="L589" s="3">
        <v>362.77</v>
      </c>
      <c r="M589" s="2">
        <v>1451.08</v>
      </c>
      <c r="N589" s="3">
        <v>317.08</v>
      </c>
      <c r="O589">
        <v>0.4</v>
      </c>
      <c r="P589" t="s">
        <v>34</v>
      </c>
      <c r="Q589" t="s">
        <v>22</v>
      </c>
      <c r="R589" t="s">
        <v>106</v>
      </c>
      <c r="S589" t="s">
        <v>29</v>
      </c>
    </row>
    <row r="590" spans="1:19" x14ac:dyDescent="0.25">
      <c r="A590">
        <v>589</v>
      </c>
      <c r="B590" s="1">
        <v>45355</v>
      </c>
      <c r="C590" s="4">
        <f>YEAR(Table1[[#This Row],[sale_date]])</f>
        <v>2024</v>
      </c>
      <c r="D590" t="str">
        <f t="shared" si="9"/>
        <v>mar</v>
      </c>
      <c r="E590" t="s">
        <v>116</v>
      </c>
      <c r="F590">
        <v>5719</v>
      </c>
      <c r="G590" t="s">
        <v>147</v>
      </c>
      <c r="H590" t="s">
        <v>213</v>
      </c>
      <c r="I590" t="s">
        <v>38</v>
      </c>
      <c r="J590" s="4">
        <v>10</v>
      </c>
      <c r="K590" s="3">
        <v>141.49</v>
      </c>
      <c r="L590" s="3">
        <v>253.29</v>
      </c>
      <c r="M590" s="2">
        <v>2532.9</v>
      </c>
      <c r="N590" s="3">
        <v>1118</v>
      </c>
      <c r="O590">
        <v>382.1</v>
      </c>
      <c r="P590" t="s">
        <v>21</v>
      </c>
      <c r="Q590" t="s">
        <v>22</v>
      </c>
      <c r="R590" t="s">
        <v>39</v>
      </c>
      <c r="S590" t="s">
        <v>29</v>
      </c>
    </row>
    <row r="591" spans="1:19" x14ac:dyDescent="0.25">
      <c r="A591">
        <v>590</v>
      </c>
      <c r="B591" s="1">
        <v>45407</v>
      </c>
      <c r="C591" s="4">
        <f>YEAR(Table1[[#This Row],[sale_date]])</f>
        <v>2024</v>
      </c>
      <c r="D591" t="str">
        <f t="shared" si="9"/>
        <v>apr</v>
      </c>
      <c r="E591" t="s">
        <v>125</v>
      </c>
      <c r="F591">
        <v>8050</v>
      </c>
      <c r="G591" t="s">
        <v>18</v>
      </c>
      <c r="H591" t="s">
        <v>385</v>
      </c>
      <c r="I591" t="s">
        <v>20</v>
      </c>
      <c r="J591" s="4">
        <v>2</v>
      </c>
      <c r="K591" s="3">
        <v>488.61</v>
      </c>
      <c r="L591" s="3">
        <v>848.66</v>
      </c>
      <c r="M591" s="2">
        <v>1697.32</v>
      </c>
      <c r="N591" s="3">
        <v>720.1</v>
      </c>
      <c r="O591">
        <v>453.34</v>
      </c>
      <c r="P591" t="s">
        <v>51</v>
      </c>
      <c r="Q591" t="s">
        <v>46</v>
      </c>
      <c r="R591" t="s">
        <v>176</v>
      </c>
      <c r="S591" t="s">
        <v>464</v>
      </c>
    </row>
    <row r="592" spans="1:19" x14ac:dyDescent="0.25">
      <c r="A592">
        <v>591</v>
      </c>
      <c r="B592" s="1">
        <v>44696</v>
      </c>
      <c r="C592" s="4">
        <f>YEAR(Table1[[#This Row],[sale_date]])</f>
        <v>2022</v>
      </c>
      <c r="D592" t="str">
        <f t="shared" si="9"/>
        <v>may</v>
      </c>
      <c r="E592" t="s">
        <v>30</v>
      </c>
      <c r="F592">
        <v>1821</v>
      </c>
      <c r="G592" t="s">
        <v>442</v>
      </c>
      <c r="H592" t="s">
        <v>368</v>
      </c>
      <c r="I592" t="s">
        <v>42</v>
      </c>
      <c r="J592" s="4">
        <v>11</v>
      </c>
      <c r="K592" s="3">
        <v>266.45</v>
      </c>
      <c r="L592" s="3">
        <v>373.33</v>
      </c>
      <c r="M592" s="2">
        <v>4106.63</v>
      </c>
      <c r="N592" s="3">
        <v>1175.68</v>
      </c>
      <c r="O592">
        <v>426.18</v>
      </c>
      <c r="P592" t="s">
        <v>63</v>
      </c>
      <c r="Q592" t="s">
        <v>22</v>
      </c>
      <c r="R592" t="s">
        <v>90</v>
      </c>
      <c r="S592" t="s">
        <v>29</v>
      </c>
    </row>
    <row r="593" spans="1:19" x14ac:dyDescent="0.25">
      <c r="A593">
        <v>592</v>
      </c>
      <c r="B593" s="1">
        <v>43845</v>
      </c>
      <c r="C593" s="4">
        <f>YEAR(Table1[[#This Row],[sale_date]])</f>
        <v>2020</v>
      </c>
      <c r="D593" t="str">
        <f t="shared" si="9"/>
        <v>yan</v>
      </c>
      <c r="E593" t="s">
        <v>91</v>
      </c>
      <c r="F593">
        <v>1011</v>
      </c>
      <c r="G593" t="s">
        <v>99</v>
      </c>
      <c r="H593" t="s">
        <v>188</v>
      </c>
      <c r="I593" t="s">
        <v>42</v>
      </c>
      <c r="J593" s="4">
        <v>15</v>
      </c>
      <c r="K593" s="3">
        <v>77.400000000000006</v>
      </c>
      <c r="L593" s="3">
        <v>127.99</v>
      </c>
      <c r="M593" s="2">
        <v>1919.85</v>
      </c>
      <c r="N593" s="3">
        <v>758.85</v>
      </c>
      <c r="O593">
        <v>479.34</v>
      </c>
      <c r="P593" t="s">
        <v>34</v>
      </c>
      <c r="Q593" t="s">
        <v>22</v>
      </c>
      <c r="R593" t="s">
        <v>176</v>
      </c>
      <c r="S593" t="s">
        <v>464</v>
      </c>
    </row>
    <row r="594" spans="1:19" x14ac:dyDescent="0.25">
      <c r="A594">
        <v>593</v>
      </c>
      <c r="B594" s="1">
        <v>43845</v>
      </c>
      <c r="C594" s="4">
        <f>YEAR(Table1[[#This Row],[sale_date]])</f>
        <v>2020</v>
      </c>
      <c r="D594" t="str">
        <f t="shared" si="9"/>
        <v>yan</v>
      </c>
      <c r="E594" t="s">
        <v>91</v>
      </c>
      <c r="F594">
        <v>1011</v>
      </c>
      <c r="G594" t="s">
        <v>436</v>
      </c>
      <c r="H594" t="s">
        <v>188</v>
      </c>
      <c r="I594" t="s">
        <v>27</v>
      </c>
      <c r="J594" s="4">
        <v>15</v>
      </c>
      <c r="K594" s="3">
        <v>77.400000000000006</v>
      </c>
      <c r="L594" s="3">
        <v>127.99</v>
      </c>
      <c r="M594" s="2">
        <v>1919.85</v>
      </c>
      <c r="N594" s="3">
        <v>758.85</v>
      </c>
      <c r="O594">
        <v>479.34</v>
      </c>
      <c r="P594" t="s">
        <v>34</v>
      </c>
      <c r="Q594" t="s">
        <v>22</v>
      </c>
      <c r="R594" t="s">
        <v>58</v>
      </c>
      <c r="S594" t="s">
        <v>464</v>
      </c>
    </row>
    <row r="595" spans="1:19" x14ac:dyDescent="0.25">
      <c r="A595">
        <v>594</v>
      </c>
      <c r="B595" s="1">
        <v>43922</v>
      </c>
      <c r="C595" s="4">
        <f>YEAR(Table1[[#This Row],[sale_date]])</f>
        <v>2020</v>
      </c>
      <c r="D595" t="str">
        <f t="shared" si="9"/>
        <v>apr</v>
      </c>
      <c r="E595" t="s">
        <v>122</v>
      </c>
      <c r="F595">
        <v>1002</v>
      </c>
      <c r="G595" t="s">
        <v>436</v>
      </c>
      <c r="H595" t="s">
        <v>124</v>
      </c>
      <c r="I595" t="s">
        <v>27</v>
      </c>
      <c r="J595" s="4">
        <v>18</v>
      </c>
      <c r="K595" s="3">
        <v>373.89</v>
      </c>
      <c r="L595" s="3">
        <v>730.04</v>
      </c>
      <c r="M595" s="2">
        <v>13140.72</v>
      </c>
      <c r="N595" s="3">
        <v>6410.7</v>
      </c>
      <c r="O595">
        <v>3629.92</v>
      </c>
      <c r="P595" t="s">
        <v>51</v>
      </c>
      <c r="Q595" t="s">
        <v>46</v>
      </c>
      <c r="R595" t="s">
        <v>52</v>
      </c>
      <c r="S595" t="s">
        <v>29</v>
      </c>
    </row>
    <row r="596" spans="1:19" x14ac:dyDescent="0.25">
      <c r="A596">
        <v>595</v>
      </c>
      <c r="B596" s="1">
        <v>45349</v>
      </c>
      <c r="C596" s="4">
        <f>YEAR(Table1[[#This Row],[sale_date]])</f>
        <v>2024</v>
      </c>
      <c r="D596" t="str">
        <f t="shared" si="9"/>
        <v>fev</v>
      </c>
      <c r="E596" t="s">
        <v>47</v>
      </c>
      <c r="F596">
        <v>8026</v>
      </c>
      <c r="G596" t="s">
        <v>40</v>
      </c>
      <c r="H596" t="s">
        <v>317</v>
      </c>
      <c r="I596" t="s">
        <v>42</v>
      </c>
      <c r="J596" s="4">
        <v>10</v>
      </c>
      <c r="K596" s="3">
        <v>51.26</v>
      </c>
      <c r="L596" s="3">
        <v>100.12</v>
      </c>
      <c r="M596" s="2">
        <v>1001.2</v>
      </c>
      <c r="N596" s="3">
        <v>488.6</v>
      </c>
      <c r="O596">
        <v>203.2</v>
      </c>
      <c r="P596" t="s">
        <v>34</v>
      </c>
      <c r="Q596" t="s">
        <v>46</v>
      </c>
      <c r="R596" t="s">
        <v>39</v>
      </c>
      <c r="S596" t="s">
        <v>464</v>
      </c>
    </row>
    <row r="597" spans="1:19" x14ac:dyDescent="0.25">
      <c r="A597">
        <v>596</v>
      </c>
      <c r="B597" s="1">
        <v>44928</v>
      </c>
      <c r="C597" s="4">
        <f>YEAR(Table1[[#This Row],[sale_date]])</f>
        <v>2023</v>
      </c>
      <c r="D597" t="str">
        <f t="shared" si="9"/>
        <v>yan</v>
      </c>
      <c r="E597" t="s">
        <v>17</v>
      </c>
      <c r="F597">
        <v>4304</v>
      </c>
      <c r="G597" t="s">
        <v>123</v>
      </c>
      <c r="H597" t="s">
        <v>19</v>
      </c>
      <c r="I597" t="s">
        <v>27</v>
      </c>
      <c r="J597" s="4">
        <v>9</v>
      </c>
      <c r="K597" s="3">
        <v>386.24</v>
      </c>
      <c r="L597" s="3">
        <v>715.21</v>
      </c>
      <c r="M597" s="2">
        <v>6436.89</v>
      </c>
      <c r="N597" s="3">
        <v>2960.73</v>
      </c>
      <c r="O597">
        <v>1240.01</v>
      </c>
      <c r="P597" t="s">
        <v>21</v>
      </c>
      <c r="Q597" t="s">
        <v>22</v>
      </c>
      <c r="R597" t="s">
        <v>90</v>
      </c>
      <c r="S597" t="s">
        <v>464</v>
      </c>
    </row>
    <row r="598" spans="1:19" x14ac:dyDescent="0.25">
      <c r="A598">
        <v>597</v>
      </c>
      <c r="B598" s="1">
        <v>44143</v>
      </c>
      <c r="C598" s="4">
        <f>YEAR(Table1[[#This Row],[sale_date]])</f>
        <v>2020</v>
      </c>
      <c r="D598" t="str">
        <f t="shared" si="9"/>
        <v>noy</v>
      </c>
      <c r="E598" t="s">
        <v>125</v>
      </c>
      <c r="F598">
        <v>5400</v>
      </c>
      <c r="G598" t="s">
        <v>129</v>
      </c>
      <c r="H598" t="s">
        <v>342</v>
      </c>
      <c r="I598" t="s">
        <v>131</v>
      </c>
      <c r="J598" s="4">
        <v>12</v>
      </c>
      <c r="K598" s="3">
        <v>288.36</v>
      </c>
      <c r="L598" s="3">
        <v>549.25</v>
      </c>
      <c r="M598" s="2">
        <v>6591</v>
      </c>
      <c r="N598" s="3">
        <v>3130.68</v>
      </c>
      <c r="O598">
        <v>288.62</v>
      </c>
      <c r="P598" t="s">
        <v>57</v>
      </c>
      <c r="Q598" t="s">
        <v>22</v>
      </c>
      <c r="R598" t="s">
        <v>196</v>
      </c>
      <c r="S598" t="s">
        <v>464</v>
      </c>
    </row>
    <row r="599" spans="1:19" x14ac:dyDescent="0.25">
      <c r="A599">
        <v>598</v>
      </c>
      <c r="B599" s="1">
        <v>44748</v>
      </c>
      <c r="C599" s="4">
        <f>YEAR(Table1[[#This Row],[sale_date]])</f>
        <v>2022</v>
      </c>
      <c r="D599" t="str">
        <f t="shared" si="9"/>
        <v>iyl</v>
      </c>
      <c r="E599" t="s">
        <v>73</v>
      </c>
      <c r="F599">
        <v>8757</v>
      </c>
      <c r="G599" t="s">
        <v>420</v>
      </c>
      <c r="H599" t="s">
        <v>392</v>
      </c>
      <c r="I599" t="s">
        <v>50</v>
      </c>
      <c r="J599" s="4">
        <v>14</v>
      </c>
      <c r="K599" s="3">
        <v>195.04</v>
      </c>
      <c r="L599" s="3">
        <v>238.53</v>
      </c>
      <c r="M599" s="2">
        <v>3339.42</v>
      </c>
      <c r="N599" s="3">
        <v>608.86</v>
      </c>
      <c r="O599">
        <v>179.41</v>
      </c>
      <c r="P599" t="s">
        <v>51</v>
      </c>
      <c r="Q599" t="s">
        <v>22</v>
      </c>
      <c r="R599" t="s">
        <v>196</v>
      </c>
      <c r="S599" t="s">
        <v>464</v>
      </c>
    </row>
    <row r="600" spans="1:19" x14ac:dyDescent="0.25">
      <c r="A600">
        <v>599</v>
      </c>
      <c r="B600" s="1">
        <v>45542</v>
      </c>
      <c r="C600" s="4">
        <f>YEAR(Table1[[#This Row],[sale_date]])</f>
        <v>2024</v>
      </c>
      <c r="D600" t="str">
        <f t="shared" si="9"/>
        <v>sen</v>
      </c>
      <c r="E600" t="s">
        <v>149</v>
      </c>
      <c r="F600">
        <v>5361</v>
      </c>
      <c r="G600" t="s">
        <v>450</v>
      </c>
      <c r="H600" t="s">
        <v>402</v>
      </c>
      <c r="I600" t="s">
        <v>105</v>
      </c>
      <c r="J600" s="4">
        <v>3</v>
      </c>
      <c r="K600" s="3">
        <v>179.71</v>
      </c>
      <c r="L600" s="3">
        <v>271.86</v>
      </c>
      <c r="M600" s="2">
        <v>815.58</v>
      </c>
      <c r="N600" s="3">
        <v>276.45</v>
      </c>
      <c r="O600">
        <v>170.3</v>
      </c>
      <c r="P600" t="s">
        <v>57</v>
      </c>
      <c r="Q600" t="s">
        <v>46</v>
      </c>
      <c r="R600" t="s">
        <v>39</v>
      </c>
      <c r="S600" t="s">
        <v>29</v>
      </c>
    </row>
    <row r="601" spans="1:19" x14ac:dyDescent="0.25">
      <c r="A601">
        <v>600</v>
      </c>
      <c r="B601" s="1">
        <v>44768</v>
      </c>
      <c r="C601" s="4">
        <f>YEAR(Table1[[#This Row],[sale_date]])</f>
        <v>2022</v>
      </c>
      <c r="D601" t="str">
        <f t="shared" si="9"/>
        <v>iyl</v>
      </c>
      <c r="E601" t="s">
        <v>149</v>
      </c>
      <c r="F601">
        <v>6270</v>
      </c>
      <c r="G601" t="s">
        <v>204</v>
      </c>
      <c r="H601" t="s">
        <v>315</v>
      </c>
      <c r="I601" t="s">
        <v>131</v>
      </c>
      <c r="J601" s="4">
        <v>16</v>
      </c>
      <c r="K601" s="3">
        <v>134.51</v>
      </c>
      <c r="L601" s="3">
        <v>204.35</v>
      </c>
      <c r="M601" s="2">
        <v>3269.6</v>
      </c>
      <c r="N601" s="3">
        <v>1117.44</v>
      </c>
      <c r="O601">
        <v>932.28</v>
      </c>
      <c r="P601" t="s">
        <v>21</v>
      </c>
      <c r="Q601" t="s">
        <v>46</v>
      </c>
      <c r="R601" t="s">
        <v>176</v>
      </c>
      <c r="S601" t="s">
        <v>464</v>
      </c>
    </row>
    <row r="602" spans="1:19" x14ac:dyDescent="0.25">
      <c r="A602">
        <v>601</v>
      </c>
      <c r="B602" s="1">
        <v>44960</v>
      </c>
      <c r="C602" s="4">
        <f>YEAR(Table1[[#This Row],[sale_date]])</f>
        <v>2023</v>
      </c>
      <c r="D602" t="str">
        <f t="shared" si="9"/>
        <v>fev</v>
      </c>
      <c r="E602" t="s">
        <v>203</v>
      </c>
      <c r="F602">
        <v>1764</v>
      </c>
      <c r="G602" t="s">
        <v>397</v>
      </c>
      <c r="H602" t="s">
        <v>396</v>
      </c>
      <c r="I602" t="s">
        <v>42</v>
      </c>
      <c r="J602" s="4">
        <v>3</v>
      </c>
      <c r="K602" s="3">
        <v>258.47000000000003</v>
      </c>
      <c r="L602" s="3">
        <v>368.75</v>
      </c>
      <c r="M602" s="2">
        <v>1106.25</v>
      </c>
      <c r="N602" s="3">
        <v>330.84</v>
      </c>
      <c r="O602">
        <v>168.61</v>
      </c>
      <c r="P602" t="s">
        <v>21</v>
      </c>
      <c r="Q602" t="s">
        <v>46</v>
      </c>
      <c r="R602" t="s">
        <v>176</v>
      </c>
      <c r="S602" t="s">
        <v>29</v>
      </c>
    </row>
    <row r="603" spans="1:19" x14ac:dyDescent="0.25">
      <c r="A603">
        <v>602</v>
      </c>
      <c r="B603" s="1">
        <v>45236</v>
      </c>
      <c r="C603" s="4">
        <f>YEAR(Table1[[#This Row],[sale_date]])</f>
        <v>2023</v>
      </c>
      <c r="D603" t="str">
        <f t="shared" si="9"/>
        <v>noy</v>
      </c>
      <c r="E603" t="s">
        <v>116</v>
      </c>
      <c r="F603">
        <v>9120</v>
      </c>
      <c r="G603" t="s">
        <v>74</v>
      </c>
      <c r="H603" t="s">
        <v>128</v>
      </c>
      <c r="I603" t="s">
        <v>20</v>
      </c>
      <c r="J603" s="4">
        <v>2</v>
      </c>
      <c r="K603" s="3">
        <v>167.03</v>
      </c>
      <c r="L603" s="3">
        <v>261.08</v>
      </c>
      <c r="M603" s="2">
        <v>522.16</v>
      </c>
      <c r="N603" s="3">
        <v>188.1</v>
      </c>
      <c r="O603">
        <v>4.29</v>
      </c>
      <c r="P603" t="s">
        <v>51</v>
      </c>
      <c r="Q603" t="s">
        <v>22</v>
      </c>
      <c r="R603" t="s">
        <v>82</v>
      </c>
      <c r="S603" t="s">
        <v>464</v>
      </c>
    </row>
    <row r="604" spans="1:19" x14ac:dyDescent="0.25">
      <c r="A604">
        <v>603</v>
      </c>
      <c r="B604" s="1">
        <v>45407</v>
      </c>
      <c r="C604" s="4">
        <f>YEAR(Table1[[#This Row],[sale_date]])</f>
        <v>2024</v>
      </c>
      <c r="D604" t="str">
        <f t="shared" si="9"/>
        <v>apr</v>
      </c>
      <c r="E604" t="s">
        <v>125</v>
      </c>
      <c r="F604">
        <v>8050</v>
      </c>
      <c r="G604" t="s">
        <v>423</v>
      </c>
      <c r="H604" t="s">
        <v>385</v>
      </c>
      <c r="I604" t="s">
        <v>140</v>
      </c>
      <c r="J604" s="4">
        <v>2</v>
      </c>
      <c r="K604" s="3">
        <v>488.61</v>
      </c>
      <c r="L604" s="3">
        <v>848.66</v>
      </c>
      <c r="M604" s="2">
        <v>1697.32</v>
      </c>
      <c r="N604" s="3">
        <v>720.1</v>
      </c>
      <c r="O604">
        <v>453.34</v>
      </c>
      <c r="P604" t="s">
        <v>51</v>
      </c>
      <c r="Q604" t="s">
        <v>46</v>
      </c>
      <c r="R604" t="s">
        <v>43</v>
      </c>
      <c r="S604" t="s">
        <v>464</v>
      </c>
    </row>
    <row r="605" spans="1:19" x14ac:dyDescent="0.25">
      <c r="A605">
        <v>604</v>
      </c>
      <c r="B605" s="1">
        <v>45452</v>
      </c>
      <c r="C605" s="4">
        <f>YEAR(Table1[[#This Row],[sale_date]])</f>
        <v>2024</v>
      </c>
      <c r="D605" t="str">
        <f t="shared" si="9"/>
        <v>iyn</v>
      </c>
      <c r="E605" t="s">
        <v>77</v>
      </c>
      <c r="F605">
        <v>3586</v>
      </c>
      <c r="G605" t="s">
        <v>442</v>
      </c>
      <c r="H605" t="s">
        <v>258</v>
      </c>
      <c r="I605" t="s">
        <v>42</v>
      </c>
      <c r="J605" s="4">
        <v>8</v>
      </c>
      <c r="K605" s="3">
        <v>93.7</v>
      </c>
      <c r="L605" s="3">
        <v>186.83</v>
      </c>
      <c r="M605" s="2">
        <v>1494.64</v>
      </c>
      <c r="N605" s="3">
        <v>745.04</v>
      </c>
      <c r="O605">
        <v>212.42</v>
      </c>
      <c r="P605" t="s">
        <v>21</v>
      </c>
      <c r="Q605" t="s">
        <v>46</v>
      </c>
      <c r="R605" t="s">
        <v>39</v>
      </c>
      <c r="S605" t="s">
        <v>464</v>
      </c>
    </row>
    <row r="606" spans="1:19" x14ac:dyDescent="0.25">
      <c r="A606">
        <v>605</v>
      </c>
      <c r="B606" s="1">
        <v>45323</v>
      </c>
      <c r="C606" s="4">
        <f>YEAR(Table1[[#This Row],[sale_date]])</f>
        <v>2024</v>
      </c>
      <c r="D606" t="str">
        <f t="shared" si="9"/>
        <v>fev</v>
      </c>
      <c r="E606" t="s">
        <v>83</v>
      </c>
      <c r="F606">
        <v>2904</v>
      </c>
      <c r="G606" t="s">
        <v>412</v>
      </c>
      <c r="H606" t="s">
        <v>314</v>
      </c>
      <c r="I606" t="s">
        <v>146</v>
      </c>
      <c r="J606" s="4">
        <v>11</v>
      </c>
      <c r="K606" s="3">
        <v>315.52999999999997</v>
      </c>
      <c r="L606" s="3">
        <v>598</v>
      </c>
      <c r="M606" s="2">
        <v>6578</v>
      </c>
      <c r="N606" s="3">
        <v>3107.17</v>
      </c>
      <c r="O606">
        <v>1586.1</v>
      </c>
      <c r="P606" t="s">
        <v>34</v>
      </c>
      <c r="Q606" t="s">
        <v>22</v>
      </c>
      <c r="R606" t="s">
        <v>176</v>
      </c>
      <c r="S606" t="s">
        <v>464</v>
      </c>
    </row>
    <row r="607" spans="1:19" x14ac:dyDescent="0.25">
      <c r="A607">
        <v>606</v>
      </c>
      <c r="B607" s="1">
        <v>44398</v>
      </c>
      <c r="C607" s="4">
        <f>YEAR(Table1[[#This Row],[sale_date]])</f>
        <v>2021</v>
      </c>
      <c r="D607" t="str">
        <f t="shared" si="9"/>
        <v>iyl</v>
      </c>
      <c r="E607" t="s">
        <v>94</v>
      </c>
      <c r="F607">
        <v>5881</v>
      </c>
      <c r="G607" t="s">
        <v>294</v>
      </c>
      <c r="H607" t="s">
        <v>408</v>
      </c>
      <c r="I607" t="s">
        <v>105</v>
      </c>
      <c r="J607" s="4">
        <v>19</v>
      </c>
      <c r="K607" s="3">
        <v>405.13</v>
      </c>
      <c r="L607" s="3">
        <v>627.70000000000005</v>
      </c>
      <c r="M607" s="2">
        <v>11926.3</v>
      </c>
      <c r="N607" s="3">
        <v>4228.83</v>
      </c>
      <c r="O607">
        <v>2722.01</v>
      </c>
      <c r="P607" t="s">
        <v>57</v>
      </c>
      <c r="Q607" t="s">
        <v>46</v>
      </c>
      <c r="R607" t="s">
        <v>189</v>
      </c>
      <c r="S607" t="s">
        <v>464</v>
      </c>
    </row>
    <row r="608" spans="1:19" x14ac:dyDescent="0.25">
      <c r="A608">
        <v>607</v>
      </c>
      <c r="B608" s="1">
        <v>44393</v>
      </c>
      <c r="C608" s="4">
        <f>YEAR(Table1[[#This Row],[sale_date]])</f>
        <v>2021</v>
      </c>
      <c r="D608" t="str">
        <f t="shared" si="9"/>
        <v>iyl</v>
      </c>
      <c r="E608" t="s">
        <v>17</v>
      </c>
      <c r="F608">
        <v>4111</v>
      </c>
      <c r="G608" t="s">
        <v>289</v>
      </c>
      <c r="H608" t="s">
        <v>339</v>
      </c>
      <c r="I608" t="s">
        <v>38</v>
      </c>
      <c r="J608" s="4">
        <v>20</v>
      </c>
      <c r="K608" s="3">
        <v>166.91</v>
      </c>
      <c r="L608" s="3">
        <v>318.94</v>
      </c>
      <c r="M608" s="2">
        <v>6378.8</v>
      </c>
      <c r="N608" s="3">
        <v>3040.6</v>
      </c>
      <c r="O608">
        <v>832.94</v>
      </c>
      <c r="P608" t="s">
        <v>51</v>
      </c>
      <c r="Q608" t="s">
        <v>46</v>
      </c>
      <c r="R608" t="s">
        <v>176</v>
      </c>
      <c r="S608" t="s">
        <v>464</v>
      </c>
    </row>
    <row r="609" spans="1:19" x14ac:dyDescent="0.25">
      <c r="A609">
        <v>608</v>
      </c>
      <c r="B609" s="1">
        <v>45170</v>
      </c>
      <c r="C609" s="4">
        <f>YEAR(Table1[[#This Row],[sale_date]])</f>
        <v>2023</v>
      </c>
      <c r="D609" t="str">
        <f t="shared" si="9"/>
        <v>sen</v>
      </c>
      <c r="E609" t="s">
        <v>116</v>
      </c>
      <c r="F609">
        <v>8596</v>
      </c>
      <c r="G609" t="s">
        <v>417</v>
      </c>
      <c r="H609" t="s">
        <v>372</v>
      </c>
      <c r="I609" t="s">
        <v>146</v>
      </c>
      <c r="J609" s="4">
        <v>7</v>
      </c>
      <c r="K609" s="3">
        <v>244.51</v>
      </c>
      <c r="L609" s="3">
        <v>418.17</v>
      </c>
      <c r="M609" s="2">
        <v>2927.19</v>
      </c>
      <c r="N609" s="3">
        <v>1215.6199999999999</v>
      </c>
      <c r="O609">
        <v>227.33</v>
      </c>
      <c r="P609" t="s">
        <v>34</v>
      </c>
      <c r="Q609" t="s">
        <v>46</v>
      </c>
      <c r="R609" t="s">
        <v>67</v>
      </c>
      <c r="S609" t="s">
        <v>29</v>
      </c>
    </row>
    <row r="610" spans="1:19" x14ac:dyDescent="0.25">
      <c r="A610">
        <v>609</v>
      </c>
      <c r="B610" s="1">
        <v>44611</v>
      </c>
      <c r="C610" s="4">
        <f>YEAR(Table1[[#This Row],[sale_date]])</f>
        <v>2022</v>
      </c>
      <c r="D610" t="str">
        <f t="shared" si="9"/>
        <v>fev</v>
      </c>
      <c r="E610" t="s">
        <v>77</v>
      </c>
      <c r="F610">
        <v>7787</v>
      </c>
      <c r="G610" t="s">
        <v>231</v>
      </c>
      <c r="H610" t="s">
        <v>340</v>
      </c>
      <c r="I610" t="s">
        <v>111</v>
      </c>
      <c r="J610" s="4">
        <v>3</v>
      </c>
      <c r="K610" s="3">
        <v>198.73</v>
      </c>
      <c r="L610" s="3">
        <v>335.94</v>
      </c>
      <c r="M610" s="2">
        <v>1007.82</v>
      </c>
      <c r="N610" s="3">
        <v>411.63</v>
      </c>
      <c r="O610">
        <v>287.94</v>
      </c>
      <c r="P610" t="s">
        <v>34</v>
      </c>
      <c r="Q610" t="s">
        <v>46</v>
      </c>
      <c r="R610" t="s">
        <v>82</v>
      </c>
      <c r="S610" t="s">
        <v>29</v>
      </c>
    </row>
    <row r="611" spans="1:19" x14ac:dyDescent="0.25">
      <c r="A611">
        <v>610</v>
      </c>
      <c r="B611" s="1">
        <v>44144</v>
      </c>
      <c r="C611" s="4">
        <f>YEAR(Table1[[#This Row],[sale_date]])</f>
        <v>2020</v>
      </c>
      <c r="D611" t="str">
        <f t="shared" si="9"/>
        <v>noy</v>
      </c>
      <c r="E611" t="s">
        <v>157</v>
      </c>
      <c r="F611">
        <v>5726</v>
      </c>
      <c r="G611" t="s">
        <v>292</v>
      </c>
      <c r="H611" t="s">
        <v>398</v>
      </c>
      <c r="I611" t="s">
        <v>136</v>
      </c>
      <c r="J611" s="4">
        <v>13</v>
      </c>
      <c r="K611" s="3">
        <v>357.67</v>
      </c>
      <c r="L611" s="3">
        <v>429.44</v>
      </c>
      <c r="M611" s="2">
        <v>5582.72</v>
      </c>
      <c r="N611" s="3">
        <v>933.01</v>
      </c>
      <c r="O611">
        <v>782.6</v>
      </c>
      <c r="P611" t="s">
        <v>51</v>
      </c>
      <c r="Q611" t="s">
        <v>22</v>
      </c>
      <c r="R611" t="s">
        <v>67</v>
      </c>
      <c r="S611" t="s">
        <v>29</v>
      </c>
    </row>
    <row r="612" spans="1:19" x14ac:dyDescent="0.25">
      <c r="A612">
        <v>611</v>
      </c>
      <c r="B612" s="1">
        <v>45285</v>
      </c>
      <c r="C612" s="4">
        <f>YEAR(Table1[[#This Row],[sale_date]])</f>
        <v>2023</v>
      </c>
      <c r="D612" t="str">
        <f t="shared" si="9"/>
        <v>dek</v>
      </c>
      <c r="E612" t="s">
        <v>171</v>
      </c>
      <c r="F612">
        <v>5295</v>
      </c>
      <c r="G612" t="s">
        <v>300</v>
      </c>
      <c r="H612" t="s">
        <v>280</v>
      </c>
      <c r="I612" t="s">
        <v>242</v>
      </c>
      <c r="J612" s="4">
        <v>20</v>
      </c>
      <c r="K612" s="3">
        <v>465.08</v>
      </c>
      <c r="L612" s="3">
        <v>579.36</v>
      </c>
      <c r="M612" s="2">
        <v>11587.2</v>
      </c>
      <c r="N612" s="3">
        <v>2285.6</v>
      </c>
      <c r="O612">
        <v>47.11</v>
      </c>
      <c r="P612" t="s">
        <v>57</v>
      </c>
      <c r="Q612" t="s">
        <v>22</v>
      </c>
      <c r="R612" t="s">
        <v>106</v>
      </c>
      <c r="S612" t="s">
        <v>464</v>
      </c>
    </row>
    <row r="613" spans="1:19" x14ac:dyDescent="0.25">
      <c r="A613">
        <v>612</v>
      </c>
      <c r="B613" s="1">
        <v>44624</v>
      </c>
      <c r="C613" s="4">
        <f>YEAR(Table1[[#This Row],[sale_date]])</f>
        <v>2022</v>
      </c>
      <c r="D613" t="str">
        <f t="shared" si="9"/>
        <v>mar</v>
      </c>
      <c r="E613" t="s">
        <v>68</v>
      </c>
      <c r="F613">
        <v>8193</v>
      </c>
      <c r="G613" t="s">
        <v>444</v>
      </c>
      <c r="H613" t="s">
        <v>148</v>
      </c>
      <c r="I613" t="s">
        <v>50</v>
      </c>
      <c r="J613" s="4">
        <v>11</v>
      </c>
      <c r="K613" s="3">
        <v>220.11</v>
      </c>
      <c r="L613" s="3">
        <v>367.52</v>
      </c>
      <c r="M613" s="2">
        <v>4042.72</v>
      </c>
      <c r="N613" s="3">
        <v>1621.51</v>
      </c>
      <c r="O613">
        <v>1086.31</v>
      </c>
      <c r="P613" t="s">
        <v>57</v>
      </c>
      <c r="Q613" t="s">
        <v>46</v>
      </c>
      <c r="R613" t="s">
        <v>43</v>
      </c>
      <c r="S613" t="s">
        <v>29</v>
      </c>
    </row>
    <row r="614" spans="1:19" x14ac:dyDescent="0.25">
      <c r="A614">
        <v>613</v>
      </c>
      <c r="B614" s="1">
        <v>45542</v>
      </c>
      <c r="C614" s="4">
        <f>YEAR(Table1[[#This Row],[sale_date]])</f>
        <v>2024</v>
      </c>
      <c r="D614" t="str">
        <f t="shared" si="9"/>
        <v>sen</v>
      </c>
      <c r="E614" t="s">
        <v>149</v>
      </c>
      <c r="F614">
        <v>5361</v>
      </c>
      <c r="G614" t="s">
        <v>178</v>
      </c>
      <c r="H614" t="s">
        <v>402</v>
      </c>
      <c r="I614" t="s">
        <v>140</v>
      </c>
      <c r="J614" s="4">
        <v>3</v>
      </c>
      <c r="K614" s="3">
        <v>179.71</v>
      </c>
      <c r="L614" s="3">
        <v>271.86</v>
      </c>
      <c r="M614" s="2">
        <v>815.58</v>
      </c>
      <c r="N614" s="3">
        <v>276.45</v>
      </c>
      <c r="O614">
        <v>170.3</v>
      </c>
      <c r="P614" t="s">
        <v>57</v>
      </c>
      <c r="Q614" t="s">
        <v>46</v>
      </c>
      <c r="R614" t="s">
        <v>119</v>
      </c>
      <c r="S614" t="s">
        <v>29</v>
      </c>
    </row>
    <row r="615" spans="1:19" x14ac:dyDescent="0.25">
      <c r="A615">
        <v>614</v>
      </c>
      <c r="B615" s="1">
        <v>45444</v>
      </c>
      <c r="C615" s="4">
        <f>YEAR(Table1[[#This Row],[sale_date]])</f>
        <v>2024</v>
      </c>
      <c r="D615" t="str">
        <f t="shared" si="9"/>
        <v>iyn</v>
      </c>
      <c r="E615" t="s">
        <v>73</v>
      </c>
      <c r="F615">
        <v>3110</v>
      </c>
      <c r="G615" t="s">
        <v>304</v>
      </c>
      <c r="H615" t="s">
        <v>75</v>
      </c>
      <c r="I615" t="s">
        <v>62</v>
      </c>
      <c r="J615" s="4">
        <v>14</v>
      </c>
      <c r="K615" s="3">
        <v>214.45</v>
      </c>
      <c r="L615" s="3">
        <v>315</v>
      </c>
      <c r="M615" s="2">
        <v>4410</v>
      </c>
      <c r="N615" s="3">
        <v>1407.7</v>
      </c>
      <c r="O615">
        <v>967.21</v>
      </c>
      <c r="P615" t="s">
        <v>34</v>
      </c>
      <c r="Q615" t="s">
        <v>46</v>
      </c>
      <c r="R615" t="s">
        <v>43</v>
      </c>
      <c r="S615" t="s">
        <v>29</v>
      </c>
    </row>
    <row r="616" spans="1:19" x14ac:dyDescent="0.25">
      <c r="A616">
        <v>615</v>
      </c>
      <c r="B616" s="1">
        <v>43883</v>
      </c>
      <c r="C616" s="4">
        <f>YEAR(Table1[[#This Row],[sale_date]])</f>
        <v>2020</v>
      </c>
      <c r="D616" t="str">
        <f t="shared" si="9"/>
        <v>fev</v>
      </c>
      <c r="E616" t="s">
        <v>47</v>
      </c>
      <c r="F616">
        <v>6666</v>
      </c>
      <c r="G616" t="s">
        <v>390</v>
      </c>
      <c r="H616" t="s">
        <v>49</v>
      </c>
      <c r="I616" t="s">
        <v>131</v>
      </c>
      <c r="J616" s="4">
        <v>17</v>
      </c>
      <c r="K616" s="3">
        <v>410.52</v>
      </c>
      <c r="L616" s="3">
        <v>645.20000000000005</v>
      </c>
      <c r="M616" s="2">
        <v>10968.4</v>
      </c>
      <c r="N616" s="3">
        <v>3989.56</v>
      </c>
      <c r="O616">
        <v>2153.7600000000002</v>
      </c>
      <c r="P616" t="s">
        <v>51</v>
      </c>
      <c r="Q616" t="s">
        <v>22</v>
      </c>
      <c r="R616" t="s">
        <v>76</v>
      </c>
      <c r="S616" t="s">
        <v>464</v>
      </c>
    </row>
    <row r="617" spans="1:19" x14ac:dyDescent="0.25">
      <c r="A617">
        <v>616</v>
      </c>
      <c r="B617" s="1">
        <v>44639</v>
      </c>
      <c r="C617" s="4">
        <f>YEAR(Table1[[#This Row],[sale_date]])</f>
        <v>2022</v>
      </c>
      <c r="D617" t="str">
        <f t="shared" si="9"/>
        <v>mar</v>
      </c>
      <c r="E617" t="s">
        <v>203</v>
      </c>
      <c r="F617">
        <v>4244</v>
      </c>
      <c r="G617" t="s">
        <v>84</v>
      </c>
      <c r="H617" t="s">
        <v>332</v>
      </c>
      <c r="I617" t="s">
        <v>20</v>
      </c>
      <c r="J617" s="4">
        <v>3</v>
      </c>
      <c r="K617" s="3">
        <v>257.10000000000002</v>
      </c>
      <c r="L617" s="3">
        <v>320.45999999999998</v>
      </c>
      <c r="M617" s="2">
        <v>961.38</v>
      </c>
      <c r="N617" s="3">
        <v>190.08</v>
      </c>
      <c r="O617">
        <v>195.48</v>
      </c>
      <c r="P617" t="s">
        <v>34</v>
      </c>
      <c r="Q617" t="s">
        <v>22</v>
      </c>
      <c r="R617" t="s">
        <v>23</v>
      </c>
      <c r="S617" t="s">
        <v>29</v>
      </c>
    </row>
    <row r="618" spans="1:19" x14ac:dyDescent="0.25">
      <c r="A618">
        <v>617</v>
      </c>
      <c r="B618" s="1">
        <v>44868</v>
      </c>
      <c r="C618" s="4">
        <f>YEAR(Table1[[#This Row],[sale_date]])</f>
        <v>2022</v>
      </c>
      <c r="D618" t="str">
        <f t="shared" si="9"/>
        <v>noy</v>
      </c>
      <c r="E618" t="s">
        <v>94</v>
      </c>
      <c r="F618">
        <v>1292</v>
      </c>
      <c r="G618" t="s">
        <v>363</v>
      </c>
      <c r="H618" t="s">
        <v>395</v>
      </c>
      <c r="I618" t="s">
        <v>105</v>
      </c>
      <c r="J618" s="4">
        <v>7</v>
      </c>
      <c r="K618" s="3">
        <v>98.98</v>
      </c>
      <c r="L618" s="3">
        <v>127.34</v>
      </c>
      <c r="M618" s="2">
        <v>891.38</v>
      </c>
      <c r="N618" s="3">
        <v>198.52</v>
      </c>
      <c r="O618">
        <v>135.22999999999999</v>
      </c>
      <c r="P618" t="s">
        <v>57</v>
      </c>
      <c r="Q618" t="s">
        <v>46</v>
      </c>
      <c r="R618" t="s">
        <v>106</v>
      </c>
      <c r="S618" t="s">
        <v>464</v>
      </c>
    </row>
    <row r="619" spans="1:19" x14ac:dyDescent="0.25">
      <c r="A619">
        <v>618</v>
      </c>
      <c r="B619" s="1">
        <v>45355</v>
      </c>
      <c r="C619" s="4">
        <f>YEAR(Table1[[#This Row],[sale_date]])</f>
        <v>2024</v>
      </c>
      <c r="D619" t="str">
        <f t="shared" si="9"/>
        <v>mar</v>
      </c>
      <c r="E619" t="s">
        <v>116</v>
      </c>
      <c r="F619">
        <v>5719</v>
      </c>
      <c r="G619" t="s">
        <v>296</v>
      </c>
      <c r="H619" t="s">
        <v>213</v>
      </c>
      <c r="I619" t="s">
        <v>27</v>
      </c>
      <c r="J619" s="4">
        <v>10</v>
      </c>
      <c r="K619" s="3">
        <v>141.49</v>
      </c>
      <c r="L619" s="3">
        <v>253.29</v>
      </c>
      <c r="M619" s="2">
        <v>2532.9</v>
      </c>
      <c r="N619" s="3">
        <v>1118</v>
      </c>
      <c r="O619">
        <v>382.1</v>
      </c>
      <c r="P619" t="s">
        <v>21</v>
      </c>
      <c r="Q619" t="s">
        <v>22</v>
      </c>
      <c r="R619" t="s">
        <v>28</v>
      </c>
      <c r="S619" t="s">
        <v>29</v>
      </c>
    </row>
    <row r="620" spans="1:19" x14ac:dyDescent="0.25">
      <c r="A620">
        <v>619</v>
      </c>
      <c r="B620" s="1">
        <v>44424</v>
      </c>
      <c r="C620" s="4">
        <f>YEAR(Table1[[#This Row],[sale_date]])</f>
        <v>2021</v>
      </c>
      <c r="D620" t="str">
        <f t="shared" si="9"/>
        <v>avq</v>
      </c>
      <c r="E620" t="s">
        <v>94</v>
      </c>
      <c r="F620">
        <v>4434</v>
      </c>
      <c r="G620" t="s">
        <v>294</v>
      </c>
      <c r="H620" t="s">
        <v>380</v>
      </c>
      <c r="I620" t="s">
        <v>105</v>
      </c>
      <c r="J620" s="4">
        <v>15</v>
      </c>
      <c r="K620" s="3">
        <v>383.74</v>
      </c>
      <c r="L620" s="3">
        <v>754.32</v>
      </c>
      <c r="M620" s="2">
        <v>11314.8</v>
      </c>
      <c r="N620" s="3">
        <v>5558.7</v>
      </c>
      <c r="O620">
        <v>286.32</v>
      </c>
      <c r="P620" t="s">
        <v>57</v>
      </c>
      <c r="Q620" t="s">
        <v>46</v>
      </c>
      <c r="R620" t="s">
        <v>101</v>
      </c>
      <c r="S620" t="s">
        <v>29</v>
      </c>
    </row>
    <row r="621" spans="1:19" x14ac:dyDescent="0.25">
      <c r="A621">
        <v>620</v>
      </c>
      <c r="B621" s="1">
        <v>44830</v>
      </c>
      <c r="C621" s="4">
        <f>YEAR(Table1[[#This Row],[sale_date]])</f>
        <v>2022</v>
      </c>
      <c r="D621" t="str">
        <f t="shared" si="9"/>
        <v>sen</v>
      </c>
      <c r="E621" t="s">
        <v>24</v>
      </c>
      <c r="F621">
        <v>4811</v>
      </c>
      <c r="G621" t="s">
        <v>300</v>
      </c>
      <c r="H621" t="s">
        <v>299</v>
      </c>
      <c r="I621" t="s">
        <v>111</v>
      </c>
      <c r="J621" s="4">
        <v>3</v>
      </c>
      <c r="K621" s="3">
        <v>213.72</v>
      </c>
      <c r="L621" s="3">
        <v>392.46</v>
      </c>
      <c r="M621" s="2">
        <v>1177.3800000000001</v>
      </c>
      <c r="N621" s="3">
        <v>536.22</v>
      </c>
      <c r="O621">
        <v>70.959999999999994</v>
      </c>
      <c r="P621" t="s">
        <v>63</v>
      </c>
      <c r="Q621" t="s">
        <v>22</v>
      </c>
      <c r="R621" t="s">
        <v>39</v>
      </c>
      <c r="S621" t="s">
        <v>464</v>
      </c>
    </row>
    <row r="622" spans="1:19" x14ac:dyDescent="0.25">
      <c r="A622">
        <v>621</v>
      </c>
      <c r="B622" s="1">
        <v>44514</v>
      </c>
      <c r="C622" s="4">
        <f>YEAR(Table1[[#This Row],[sale_date]])</f>
        <v>2021</v>
      </c>
      <c r="D622" t="str">
        <f t="shared" si="9"/>
        <v>noy</v>
      </c>
      <c r="E622" t="s">
        <v>53</v>
      </c>
      <c r="F622">
        <v>4614</v>
      </c>
      <c r="G622" t="s">
        <v>348</v>
      </c>
      <c r="H622" t="s">
        <v>253</v>
      </c>
      <c r="I622" t="s">
        <v>140</v>
      </c>
      <c r="J622" s="4">
        <v>19</v>
      </c>
      <c r="K622" s="3">
        <v>368.99</v>
      </c>
      <c r="L622" s="3">
        <v>605.15</v>
      </c>
      <c r="M622" s="2">
        <v>11497.85</v>
      </c>
      <c r="N622" s="3">
        <v>4487.04</v>
      </c>
      <c r="O622">
        <v>2003.75</v>
      </c>
      <c r="P622" t="s">
        <v>21</v>
      </c>
      <c r="Q622" t="s">
        <v>22</v>
      </c>
      <c r="R622" t="s">
        <v>106</v>
      </c>
      <c r="S622" t="s">
        <v>29</v>
      </c>
    </row>
    <row r="623" spans="1:19" x14ac:dyDescent="0.25">
      <c r="A623">
        <v>622</v>
      </c>
      <c r="B623" s="1">
        <v>44893</v>
      </c>
      <c r="C623" s="4">
        <f>YEAR(Table1[[#This Row],[sale_date]])</f>
        <v>2022</v>
      </c>
      <c r="D623" t="str">
        <f t="shared" si="9"/>
        <v>noy</v>
      </c>
      <c r="E623" t="s">
        <v>30</v>
      </c>
      <c r="F623">
        <v>1701</v>
      </c>
      <c r="G623" t="s">
        <v>431</v>
      </c>
      <c r="H623" t="s">
        <v>87</v>
      </c>
      <c r="I623" t="s">
        <v>146</v>
      </c>
      <c r="J623" s="4">
        <v>16</v>
      </c>
      <c r="K623" s="3">
        <v>168.58</v>
      </c>
      <c r="L623" s="3">
        <v>336.16</v>
      </c>
      <c r="M623" s="2">
        <v>5378.56</v>
      </c>
      <c r="N623" s="3">
        <v>2681.28</v>
      </c>
      <c r="O623">
        <v>1596.98</v>
      </c>
      <c r="P623" t="s">
        <v>21</v>
      </c>
      <c r="Q623" t="s">
        <v>22</v>
      </c>
      <c r="R623" t="s">
        <v>52</v>
      </c>
      <c r="S623" t="s">
        <v>29</v>
      </c>
    </row>
    <row r="624" spans="1:19" x14ac:dyDescent="0.25">
      <c r="A624">
        <v>623</v>
      </c>
      <c r="B624" s="1">
        <v>45542</v>
      </c>
      <c r="C624" s="4">
        <f>YEAR(Table1[[#This Row],[sale_date]])</f>
        <v>2024</v>
      </c>
      <c r="D624" t="str">
        <f t="shared" si="9"/>
        <v>sen</v>
      </c>
      <c r="E624" t="s">
        <v>149</v>
      </c>
      <c r="F624">
        <v>5361</v>
      </c>
      <c r="G624" t="s">
        <v>289</v>
      </c>
      <c r="H624" t="s">
        <v>402</v>
      </c>
      <c r="I624" t="s">
        <v>38</v>
      </c>
      <c r="J624" s="4">
        <v>3</v>
      </c>
      <c r="K624" s="3">
        <v>179.71</v>
      </c>
      <c r="L624" s="3">
        <v>271.86</v>
      </c>
      <c r="M624" s="2">
        <v>815.58</v>
      </c>
      <c r="N624" s="3">
        <v>276.45</v>
      </c>
      <c r="O624">
        <v>170.3</v>
      </c>
      <c r="P624" t="s">
        <v>57</v>
      </c>
      <c r="Q624" t="s">
        <v>46</v>
      </c>
      <c r="R624" t="s">
        <v>52</v>
      </c>
      <c r="S624" t="s">
        <v>29</v>
      </c>
    </row>
    <row r="625" spans="1:19" x14ac:dyDescent="0.25">
      <c r="A625">
        <v>624</v>
      </c>
      <c r="B625" s="1">
        <v>45192</v>
      </c>
      <c r="C625" s="4">
        <f>YEAR(Table1[[#This Row],[sale_date]])</f>
        <v>2023</v>
      </c>
      <c r="D625" t="str">
        <f t="shared" si="9"/>
        <v>sen</v>
      </c>
      <c r="E625" t="s">
        <v>73</v>
      </c>
      <c r="F625">
        <v>8218</v>
      </c>
      <c r="G625" t="s">
        <v>415</v>
      </c>
      <c r="H625" t="s">
        <v>345</v>
      </c>
      <c r="I625" t="s">
        <v>242</v>
      </c>
      <c r="J625" s="4">
        <v>4</v>
      </c>
      <c r="K625" s="3">
        <v>231.34</v>
      </c>
      <c r="L625" s="3">
        <v>417.26</v>
      </c>
      <c r="M625" s="2">
        <v>1669.04</v>
      </c>
      <c r="N625" s="3">
        <v>743.68</v>
      </c>
      <c r="O625">
        <v>368.3</v>
      </c>
      <c r="P625" t="s">
        <v>34</v>
      </c>
      <c r="Q625" t="s">
        <v>22</v>
      </c>
      <c r="R625" t="s">
        <v>82</v>
      </c>
      <c r="S625" t="s">
        <v>29</v>
      </c>
    </row>
    <row r="626" spans="1:19" x14ac:dyDescent="0.25">
      <c r="A626">
        <v>625</v>
      </c>
      <c r="B626" s="1">
        <v>45326</v>
      </c>
      <c r="C626" s="4">
        <f>YEAR(Table1[[#This Row],[sale_date]])</f>
        <v>2024</v>
      </c>
      <c r="D626" t="str">
        <f t="shared" si="9"/>
        <v>fev</v>
      </c>
      <c r="E626" t="s">
        <v>47</v>
      </c>
      <c r="F626">
        <v>2553</v>
      </c>
      <c r="G626" t="s">
        <v>438</v>
      </c>
      <c r="H626" t="s">
        <v>327</v>
      </c>
      <c r="I626" t="s">
        <v>38</v>
      </c>
      <c r="J626" s="4">
        <v>18</v>
      </c>
      <c r="K626" s="3">
        <v>126.19</v>
      </c>
      <c r="L626" s="3">
        <v>184.95</v>
      </c>
      <c r="M626" s="2">
        <v>3329.1</v>
      </c>
      <c r="N626" s="3">
        <v>1057.68</v>
      </c>
      <c r="O626">
        <v>796.57</v>
      </c>
      <c r="P626" t="s">
        <v>51</v>
      </c>
      <c r="Q626" t="s">
        <v>22</v>
      </c>
      <c r="R626" t="s">
        <v>90</v>
      </c>
      <c r="S626" t="s">
        <v>29</v>
      </c>
    </row>
    <row r="627" spans="1:19" x14ac:dyDescent="0.25">
      <c r="A627">
        <v>626</v>
      </c>
      <c r="B627" s="1">
        <v>44639</v>
      </c>
      <c r="C627" s="4">
        <f>YEAR(Table1[[#This Row],[sale_date]])</f>
        <v>2022</v>
      </c>
      <c r="D627" t="str">
        <f t="shared" si="9"/>
        <v>mar</v>
      </c>
      <c r="E627" t="s">
        <v>203</v>
      </c>
      <c r="F627">
        <v>4244</v>
      </c>
      <c r="G627" t="s">
        <v>287</v>
      </c>
      <c r="H627" t="s">
        <v>332</v>
      </c>
      <c r="I627" t="s">
        <v>33</v>
      </c>
      <c r="J627" s="4">
        <v>3</v>
      </c>
      <c r="K627" s="3">
        <v>257.10000000000002</v>
      </c>
      <c r="L627" s="3">
        <v>320.45999999999998</v>
      </c>
      <c r="M627" s="2">
        <v>961.38</v>
      </c>
      <c r="N627" s="3">
        <v>190.08</v>
      </c>
      <c r="O627">
        <v>195.48</v>
      </c>
      <c r="P627" t="s">
        <v>34</v>
      </c>
      <c r="Q627" t="s">
        <v>22</v>
      </c>
      <c r="R627" t="s">
        <v>106</v>
      </c>
      <c r="S627" t="s">
        <v>29</v>
      </c>
    </row>
    <row r="628" spans="1:19" x14ac:dyDescent="0.25">
      <c r="A628">
        <v>627</v>
      </c>
      <c r="B628" s="1">
        <v>45542</v>
      </c>
      <c r="C628" s="4">
        <f>YEAR(Table1[[#This Row],[sale_date]])</f>
        <v>2024</v>
      </c>
      <c r="D628" t="str">
        <f t="shared" si="9"/>
        <v>sen</v>
      </c>
      <c r="E628" t="s">
        <v>149</v>
      </c>
      <c r="F628">
        <v>5361</v>
      </c>
      <c r="G628" t="s">
        <v>363</v>
      </c>
      <c r="H628" t="s">
        <v>402</v>
      </c>
      <c r="I628" t="s">
        <v>105</v>
      </c>
      <c r="J628" s="4">
        <v>3</v>
      </c>
      <c r="K628" s="3">
        <v>179.71</v>
      </c>
      <c r="L628" s="3">
        <v>271.86</v>
      </c>
      <c r="M628" s="2">
        <v>815.58</v>
      </c>
      <c r="N628" s="3">
        <v>276.45</v>
      </c>
      <c r="O628">
        <v>170.3</v>
      </c>
      <c r="P628" t="s">
        <v>57</v>
      </c>
      <c r="Q628" t="s">
        <v>46</v>
      </c>
      <c r="R628" t="s">
        <v>23</v>
      </c>
      <c r="S628" t="s">
        <v>29</v>
      </c>
    </row>
    <row r="629" spans="1:19" x14ac:dyDescent="0.25">
      <c r="A629">
        <v>628</v>
      </c>
      <c r="B629" s="1">
        <v>44801</v>
      </c>
      <c r="C629" s="4">
        <f>YEAR(Table1[[#This Row],[sale_date]])</f>
        <v>2022</v>
      </c>
      <c r="D629" t="str">
        <f t="shared" si="9"/>
        <v>avq</v>
      </c>
      <c r="E629" t="s">
        <v>91</v>
      </c>
      <c r="F629">
        <v>2739</v>
      </c>
      <c r="G629" t="s">
        <v>169</v>
      </c>
      <c r="H629" t="s">
        <v>93</v>
      </c>
      <c r="I629" t="s">
        <v>50</v>
      </c>
      <c r="J629" s="4">
        <v>5</v>
      </c>
      <c r="K629" s="3">
        <v>187.39</v>
      </c>
      <c r="L629" s="3">
        <v>307.7</v>
      </c>
      <c r="M629" s="2">
        <v>1538.5</v>
      </c>
      <c r="N629" s="3">
        <v>601.54999999999995</v>
      </c>
      <c r="O629">
        <v>371.96</v>
      </c>
      <c r="P629" t="s">
        <v>57</v>
      </c>
      <c r="Q629" t="s">
        <v>46</v>
      </c>
      <c r="R629" t="s">
        <v>106</v>
      </c>
      <c r="S629" t="s">
        <v>464</v>
      </c>
    </row>
    <row r="630" spans="1:19" x14ac:dyDescent="0.25">
      <c r="A630">
        <v>629</v>
      </c>
      <c r="B630" s="1">
        <v>44935</v>
      </c>
      <c r="C630" s="4">
        <f>YEAR(Table1[[#This Row],[sale_date]])</f>
        <v>2023</v>
      </c>
      <c r="D630" t="str">
        <f t="shared" si="9"/>
        <v>yan</v>
      </c>
      <c r="E630" t="s">
        <v>125</v>
      </c>
      <c r="F630">
        <v>3087</v>
      </c>
      <c r="G630" t="s">
        <v>414</v>
      </c>
      <c r="H630" t="s">
        <v>193</v>
      </c>
      <c r="I630" t="s">
        <v>27</v>
      </c>
      <c r="J630" s="4">
        <v>19</v>
      </c>
      <c r="K630" s="3">
        <v>398.44</v>
      </c>
      <c r="L630" s="3">
        <v>539.86</v>
      </c>
      <c r="M630" s="2">
        <v>10257.34</v>
      </c>
      <c r="N630" s="3">
        <v>2686.98</v>
      </c>
      <c r="O630">
        <v>2411.23</v>
      </c>
      <c r="P630" t="s">
        <v>21</v>
      </c>
      <c r="Q630" t="s">
        <v>22</v>
      </c>
      <c r="R630" t="s">
        <v>80</v>
      </c>
      <c r="S630" t="s">
        <v>29</v>
      </c>
    </row>
    <row r="631" spans="1:19" x14ac:dyDescent="0.25">
      <c r="A631">
        <v>630</v>
      </c>
      <c r="B631" s="1">
        <v>45361</v>
      </c>
      <c r="C631" s="4">
        <f>YEAR(Table1[[#This Row],[sale_date]])</f>
        <v>2024</v>
      </c>
      <c r="D631" t="str">
        <f t="shared" si="9"/>
        <v>mar</v>
      </c>
      <c r="E631" t="s">
        <v>203</v>
      </c>
      <c r="F631">
        <v>2043</v>
      </c>
      <c r="G631" t="s">
        <v>453</v>
      </c>
      <c r="H631" t="s">
        <v>333</v>
      </c>
      <c r="I631" t="s">
        <v>50</v>
      </c>
      <c r="J631" s="4">
        <v>1</v>
      </c>
      <c r="K631" s="3">
        <v>431.41</v>
      </c>
      <c r="L631" s="3">
        <v>803.63</v>
      </c>
      <c r="M631" s="2">
        <v>803.63</v>
      </c>
      <c r="N631" s="3">
        <v>372.22</v>
      </c>
      <c r="O631">
        <v>154.66999999999999</v>
      </c>
      <c r="P631" t="s">
        <v>57</v>
      </c>
      <c r="Q631" t="s">
        <v>46</v>
      </c>
      <c r="R631" t="s">
        <v>39</v>
      </c>
      <c r="S631" t="s">
        <v>29</v>
      </c>
    </row>
    <row r="632" spans="1:19" x14ac:dyDescent="0.25">
      <c r="A632">
        <v>631</v>
      </c>
      <c r="B632" s="1">
        <v>45537</v>
      </c>
      <c r="C632" s="4">
        <f>YEAR(Table1[[#This Row],[sale_date]])</f>
        <v>2024</v>
      </c>
      <c r="D632" t="str">
        <f t="shared" si="9"/>
        <v>sen</v>
      </c>
      <c r="E632" t="s">
        <v>102</v>
      </c>
      <c r="F632">
        <v>7955</v>
      </c>
      <c r="G632" t="s">
        <v>412</v>
      </c>
      <c r="H632" t="s">
        <v>401</v>
      </c>
      <c r="I632" t="s">
        <v>146</v>
      </c>
      <c r="J632" s="4">
        <v>14</v>
      </c>
      <c r="K632" s="3">
        <v>259.73</v>
      </c>
      <c r="L632" s="3">
        <v>387.15</v>
      </c>
      <c r="M632" s="2">
        <v>5420.1</v>
      </c>
      <c r="N632" s="3">
        <v>1783.88</v>
      </c>
      <c r="O632">
        <v>413.81</v>
      </c>
      <c r="P632" t="s">
        <v>21</v>
      </c>
      <c r="Q632" t="s">
        <v>22</v>
      </c>
      <c r="R632" t="s">
        <v>88</v>
      </c>
      <c r="S632" t="s">
        <v>29</v>
      </c>
    </row>
    <row r="633" spans="1:19" x14ac:dyDescent="0.25">
      <c r="A633">
        <v>632</v>
      </c>
      <c r="B633" s="1">
        <v>44748</v>
      </c>
      <c r="C633" s="4">
        <f>YEAR(Table1[[#This Row],[sale_date]])</f>
        <v>2022</v>
      </c>
      <c r="D633" t="str">
        <f t="shared" si="9"/>
        <v>iyl</v>
      </c>
      <c r="E633" t="s">
        <v>73</v>
      </c>
      <c r="F633">
        <v>8757</v>
      </c>
      <c r="G633" t="s">
        <v>257</v>
      </c>
      <c r="H633" t="s">
        <v>392</v>
      </c>
      <c r="I633" t="s">
        <v>66</v>
      </c>
      <c r="J633" s="4">
        <v>14</v>
      </c>
      <c r="K633" s="3">
        <v>195.04</v>
      </c>
      <c r="L633" s="3">
        <v>238.53</v>
      </c>
      <c r="M633" s="2">
        <v>3339.42</v>
      </c>
      <c r="N633" s="3">
        <v>608.86</v>
      </c>
      <c r="O633">
        <v>179.41</v>
      </c>
      <c r="P633" t="s">
        <v>51</v>
      </c>
      <c r="Q633" t="s">
        <v>22</v>
      </c>
      <c r="R633" t="s">
        <v>97</v>
      </c>
      <c r="S633" t="s">
        <v>464</v>
      </c>
    </row>
    <row r="634" spans="1:19" x14ac:dyDescent="0.25">
      <c r="A634">
        <v>633</v>
      </c>
      <c r="B634" s="1">
        <v>45361</v>
      </c>
      <c r="C634" s="4">
        <f>YEAR(Table1[[#This Row],[sale_date]])</f>
        <v>2024</v>
      </c>
      <c r="D634" t="str">
        <f t="shared" si="9"/>
        <v>mar</v>
      </c>
      <c r="E634" t="s">
        <v>203</v>
      </c>
      <c r="F634">
        <v>2043</v>
      </c>
      <c r="G634" t="s">
        <v>113</v>
      </c>
      <c r="H634" t="s">
        <v>333</v>
      </c>
      <c r="I634" t="s">
        <v>56</v>
      </c>
      <c r="J634" s="4">
        <v>1</v>
      </c>
      <c r="K634" s="3">
        <v>431.41</v>
      </c>
      <c r="L634" s="3">
        <v>803.63</v>
      </c>
      <c r="M634" s="2">
        <v>803.63</v>
      </c>
      <c r="N634" s="3">
        <v>372.22</v>
      </c>
      <c r="O634">
        <v>154.66999999999999</v>
      </c>
      <c r="P634" t="s">
        <v>57</v>
      </c>
      <c r="Q634" t="s">
        <v>46</v>
      </c>
      <c r="R634" t="s">
        <v>119</v>
      </c>
      <c r="S634" t="s">
        <v>29</v>
      </c>
    </row>
    <row r="635" spans="1:19" x14ac:dyDescent="0.25">
      <c r="A635">
        <v>634</v>
      </c>
      <c r="B635" s="1">
        <v>44143</v>
      </c>
      <c r="C635" s="4">
        <f>YEAR(Table1[[#This Row],[sale_date]])</f>
        <v>2020</v>
      </c>
      <c r="D635" t="str">
        <f t="shared" si="9"/>
        <v>noy</v>
      </c>
      <c r="E635" t="s">
        <v>125</v>
      </c>
      <c r="F635">
        <v>5400</v>
      </c>
      <c r="G635" t="s">
        <v>424</v>
      </c>
      <c r="H635" t="s">
        <v>342</v>
      </c>
      <c r="I635" t="s">
        <v>143</v>
      </c>
      <c r="J635" s="4">
        <v>12</v>
      </c>
      <c r="K635" s="3">
        <v>288.36</v>
      </c>
      <c r="L635" s="3">
        <v>549.25</v>
      </c>
      <c r="M635" s="2">
        <v>6591</v>
      </c>
      <c r="N635" s="3">
        <v>3130.68</v>
      </c>
      <c r="O635">
        <v>288.62</v>
      </c>
      <c r="P635" t="s">
        <v>57</v>
      </c>
      <c r="Q635" t="s">
        <v>22</v>
      </c>
      <c r="R635" t="s">
        <v>43</v>
      </c>
      <c r="S635" t="s">
        <v>464</v>
      </c>
    </row>
    <row r="636" spans="1:19" x14ac:dyDescent="0.25">
      <c r="A636">
        <v>635</v>
      </c>
      <c r="B636" s="1">
        <v>44140</v>
      </c>
      <c r="C636" s="4">
        <f>YEAR(Table1[[#This Row],[sale_date]])</f>
        <v>2020</v>
      </c>
      <c r="D636" t="str">
        <f t="shared" si="9"/>
        <v>noy</v>
      </c>
      <c r="E636" t="s">
        <v>83</v>
      </c>
      <c r="F636">
        <v>2894</v>
      </c>
      <c r="G636" t="s">
        <v>212</v>
      </c>
      <c r="H636" t="s">
        <v>241</v>
      </c>
      <c r="I636" t="s">
        <v>62</v>
      </c>
      <c r="J636" s="4">
        <v>15</v>
      </c>
      <c r="K636" s="3">
        <v>254.54</v>
      </c>
      <c r="L636" s="3">
        <v>487.23</v>
      </c>
      <c r="M636" s="2">
        <v>7308.45</v>
      </c>
      <c r="N636" s="3">
        <v>3490.35</v>
      </c>
      <c r="O636">
        <v>1574.02</v>
      </c>
      <c r="P636" t="s">
        <v>57</v>
      </c>
      <c r="Q636" t="s">
        <v>46</v>
      </c>
      <c r="R636" t="s">
        <v>80</v>
      </c>
      <c r="S636" t="s">
        <v>464</v>
      </c>
    </row>
    <row r="637" spans="1:19" x14ac:dyDescent="0.25">
      <c r="A637">
        <v>636</v>
      </c>
      <c r="B637" s="1">
        <v>44779</v>
      </c>
      <c r="C637" s="4">
        <f>YEAR(Table1[[#This Row],[sale_date]])</f>
        <v>2022</v>
      </c>
      <c r="D637" t="str">
        <f t="shared" si="9"/>
        <v>avq</v>
      </c>
      <c r="E637" t="s">
        <v>167</v>
      </c>
      <c r="F637">
        <v>7199</v>
      </c>
      <c r="G637" t="s">
        <v>300</v>
      </c>
      <c r="H637" t="s">
        <v>379</v>
      </c>
      <c r="I637" t="s">
        <v>111</v>
      </c>
      <c r="J637" s="4">
        <v>5</v>
      </c>
      <c r="K637" s="3">
        <v>485.83</v>
      </c>
      <c r="L637" s="3">
        <v>947</v>
      </c>
      <c r="M637" s="2">
        <v>4735</v>
      </c>
      <c r="N637" s="3">
        <v>2305.85</v>
      </c>
      <c r="O637">
        <v>1399.44</v>
      </c>
      <c r="P637" t="s">
        <v>57</v>
      </c>
      <c r="Q637" t="s">
        <v>46</v>
      </c>
      <c r="R637" t="s">
        <v>90</v>
      </c>
      <c r="S637" t="s">
        <v>464</v>
      </c>
    </row>
    <row r="638" spans="1:19" x14ac:dyDescent="0.25">
      <c r="A638">
        <v>637</v>
      </c>
      <c r="B638" s="1">
        <v>45362</v>
      </c>
      <c r="C638" s="4">
        <f>YEAR(Table1[[#This Row],[sale_date]])</f>
        <v>2024</v>
      </c>
      <c r="D638" t="str">
        <f t="shared" si="9"/>
        <v>mar</v>
      </c>
      <c r="E638" t="s">
        <v>47</v>
      </c>
      <c r="F638">
        <v>3067</v>
      </c>
      <c r="G638" t="s">
        <v>269</v>
      </c>
      <c r="H638" t="s">
        <v>256</v>
      </c>
      <c r="I638" t="s">
        <v>146</v>
      </c>
      <c r="J638" s="4">
        <v>17</v>
      </c>
      <c r="K638" s="3">
        <v>79.66</v>
      </c>
      <c r="L638" s="3">
        <v>117.75</v>
      </c>
      <c r="M638" s="2">
        <v>2001.75</v>
      </c>
      <c r="N638" s="3">
        <v>647.53</v>
      </c>
      <c r="O638">
        <v>291.92</v>
      </c>
      <c r="P638" t="s">
        <v>51</v>
      </c>
      <c r="Q638" t="s">
        <v>22</v>
      </c>
      <c r="R638" t="s">
        <v>196</v>
      </c>
      <c r="S638" t="s">
        <v>29</v>
      </c>
    </row>
    <row r="639" spans="1:19" x14ac:dyDescent="0.25">
      <c r="A639">
        <v>638</v>
      </c>
      <c r="B639" s="1">
        <v>45192</v>
      </c>
      <c r="C639" s="4">
        <f>YEAR(Table1[[#This Row],[sale_date]])</f>
        <v>2023</v>
      </c>
      <c r="D639" t="str">
        <f t="shared" si="9"/>
        <v>sen</v>
      </c>
      <c r="E639" t="s">
        <v>73</v>
      </c>
      <c r="F639">
        <v>8218</v>
      </c>
      <c r="G639" t="s">
        <v>438</v>
      </c>
      <c r="H639" t="s">
        <v>345</v>
      </c>
      <c r="I639" t="s">
        <v>38</v>
      </c>
      <c r="J639" s="4">
        <v>4</v>
      </c>
      <c r="K639" s="3">
        <v>231.34</v>
      </c>
      <c r="L639" s="3">
        <v>417.26</v>
      </c>
      <c r="M639" s="2">
        <v>1669.04</v>
      </c>
      <c r="N639" s="3">
        <v>743.68</v>
      </c>
      <c r="O639">
        <v>368.3</v>
      </c>
      <c r="P639" t="s">
        <v>34</v>
      </c>
      <c r="Q639" t="s">
        <v>22</v>
      </c>
      <c r="R639" t="s">
        <v>106</v>
      </c>
      <c r="S639" t="s">
        <v>29</v>
      </c>
    </row>
    <row r="640" spans="1:19" x14ac:dyDescent="0.25">
      <c r="A640">
        <v>639</v>
      </c>
      <c r="B640" s="1">
        <v>44644</v>
      </c>
      <c r="C640" s="4">
        <f>YEAR(Table1[[#This Row],[sale_date]])</f>
        <v>2022</v>
      </c>
      <c r="D640" t="str">
        <f t="shared" si="9"/>
        <v>mar</v>
      </c>
      <c r="E640" t="s">
        <v>157</v>
      </c>
      <c r="F640">
        <v>9233</v>
      </c>
      <c r="G640" t="s">
        <v>269</v>
      </c>
      <c r="H640" t="s">
        <v>353</v>
      </c>
      <c r="I640" t="s">
        <v>146</v>
      </c>
      <c r="J640" s="4">
        <v>4</v>
      </c>
      <c r="K640" s="3">
        <v>224.35</v>
      </c>
      <c r="L640" s="3">
        <v>425.98</v>
      </c>
      <c r="M640" s="2">
        <v>1703.92</v>
      </c>
      <c r="N640" s="3">
        <v>806.52</v>
      </c>
      <c r="O640">
        <v>121.38</v>
      </c>
      <c r="P640" t="s">
        <v>51</v>
      </c>
      <c r="Q640" t="s">
        <v>22</v>
      </c>
      <c r="R640" t="s">
        <v>90</v>
      </c>
      <c r="S640" t="s">
        <v>464</v>
      </c>
    </row>
    <row r="641" spans="1:19" x14ac:dyDescent="0.25">
      <c r="A641">
        <v>640</v>
      </c>
      <c r="B641" s="1">
        <v>44505</v>
      </c>
      <c r="C641" s="4">
        <f>YEAR(Table1[[#This Row],[sale_date]])</f>
        <v>2021</v>
      </c>
      <c r="D641" t="str">
        <f t="shared" si="9"/>
        <v>noy</v>
      </c>
      <c r="E641" t="s">
        <v>53</v>
      </c>
      <c r="F641">
        <v>8872</v>
      </c>
      <c r="G641" t="s">
        <v>260</v>
      </c>
      <c r="H641" t="s">
        <v>404</v>
      </c>
      <c r="I641" t="s">
        <v>146</v>
      </c>
      <c r="J641" s="4">
        <v>18</v>
      </c>
      <c r="K641" s="3">
        <v>94.6</v>
      </c>
      <c r="L641" s="3">
        <v>118.06</v>
      </c>
      <c r="M641" s="2">
        <v>2125.08</v>
      </c>
      <c r="N641" s="3">
        <v>422.28</v>
      </c>
      <c r="O641">
        <v>411.87</v>
      </c>
      <c r="P641" t="s">
        <v>21</v>
      </c>
      <c r="Q641" t="s">
        <v>46</v>
      </c>
      <c r="R641" t="s">
        <v>247</v>
      </c>
      <c r="S641" t="s">
        <v>29</v>
      </c>
    </row>
    <row r="642" spans="1:19" x14ac:dyDescent="0.25">
      <c r="A642">
        <v>641</v>
      </c>
      <c r="B642" s="1">
        <v>44782</v>
      </c>
      <c r="C642" s="4">
        <f>YEAR(Table1[[#This Row],[sale_date]])</f>
        <v>2022</v>
      </c>
      <c r="D642" t="str">
        <f t="shared" ref="D642:D705" si="10">TEXT(B642,"MMM")</f>
        <v>avq</v>
      </c>
      <c r="E642" t="s">
        <v>157</v>
      </c>
      <c r="F642">
        <v>6353</v>
      </c>
      <c r="G642" t="s">
        <v>158</v>
      </c>
      <c r="H642" t="s">
        <v>328</v>
      </c>
      <c r="I642" t="s">
        <v>33</v>
      </c>
      <c r="J642" s="4">
        <v>11</v>
      </c>
      <c r="K642" s="3">
        <v>167.03</v>
      </c>
      <c r="L642" s="3">
        <v>256.52</v>
      </c>
      <c r="M642" s="2">
        <v>2821.72</v>
      </c>
      <c r="N642" s="3">
        <v>984.39</v>
      </c>
      <c r="O642">
        <v>575.9</v>
      </c>
      <c r="P642" t="s">
        <v>21</v>
      </c>
      <c r="Q642" t="s">
        <v>46</v>
      </c>
      <c r="R642" t="s">
        <v>247</v>
      </c>
      <c r="S642" t="s">
        <v>464</v>
      </c>
    </row>
    <row r="643" spans="1:19" x14ac:dyDescent="0.25">
      <c r="A643">
        <v>642</v>
      </c>
      <c r="B643" s="1">
        <v>44071</v>
      </c>
      <c r="C643" s="4">
        <f>YEAR(Table1[[#This Row],[sale_date]])</f>
        <v>2020</v>
      </c>
      <c r="D643" t="str">
        <f t="shared" si="10"/>
        <v>avq</v>
      </c>
      <c r="E643" t="s">
        <v>24</v>
      </c>
      <c r="F643">
        <v>2634</v>
      </c>
      <c r="G643" t="s">
        <v>322</v>
      </c>
      <c r="H643" t="s">
        <v>215</v>
      </c>
      <c r="I643" t="s">
        <v>56</v>
      </c>
      <c r="J643" s="4">
        <v>4</v>
      </c>
      <c r="K643" s="3">
        <v>283.5</v>
      </c>
      <c r="L643" s="3">
        <v>362.77</v>
      </c>
      <c r="M643" s="2">
        <v>1451.08</v>
      </c>
      <c r="N643" s="3">
        <v>317.08</v>
      </c>
      <c r="O643">
        <v>0.4</v>
      </c>
      <c r="P643" t="s">
        <v>34</v>
      </c>
      <c r="Q643" t="s">
        <v>22</v>
      </c>
      <c r="R643" t="s">
        <v>88</v>
      </c>
      <c r="S643" t="s">
        <v>29</v>
      </c>
    </row>
    <row r="644" spans="1:19" x14ac:dyDescent="0.25">
      <c r="A644">
        <v>643</v>
      </c>
      <c r="B644" s="1">
        <v>45563</v>
      </c>
      <c r="C644" s="4">
        <f>YEAR(Table1[[#This Row],[sale_date]])</f>
        <v>2024</v>
      </c>
      <c r="D644" t="str">
        <f t="shared" si="10"/>
        <v>sen</v>
      </c>
      <c r="E644" t="s">
        <v>30</v>
      </c>
      <c r="F644">
        <v>3623</v>
      </c>
      <c r="G644" t="s">
        <v>158</v>
      </c>
      <c r="H644" t="s">
        <v>249</v>
      </c>
      <c r="I644" t="s">
        <v>33</v>
      </c>
      <c r="J644" s="4">
        <v>7</v>
      </c>
      <c r="K644" s="3">
        <v>160.24</v>
      </c>
      <c r="L644" s="3">
        <v>211.29</v>
      </c>
      <c r="M644" s="2">
        <v>1479.03</v>
      </c>
      <c r="N644" s="3">
        <v>357.35</v>
      </c>
      <c r="O644">
        <v>210.52</v>
      </c>
      <c r="P644" t="s">
        <v>63</v>
      </c>
      <c r="Q644" t="s">
        <v>46</v>
      </c>
      <c r="R644" t="s">
        <v>119</v>
      </c>
      <c r="S644" t="s">
        <v>464</v>
      </c>
    </row>
    <row r="645" spans="1:19" x14ac:dyDescent="0.25">
      <c r="A645">
        <v>644</v>
      </c>
      <c r="B645" s="1">
        <v>44948</v>
      </c>
      <c r="C645" s="4">
        <f>YEAR(Table1[[#This Row],[sale_date]])</f>
        <v>2023</v>
      </c>
      <c r="D645" t="str">
        <f t="shared" si="10"/>
        <v>yan</v>
      </c>
      <c r="E645" t="s">
        <v>91</v>
      </c>
      <c r="F645">
        <v>8979</v>
      </c>
      <c r="G645" t="s">
        <v>450</v>
      </c>
      <c r="H645" t="s">
        <v>264</v>
      </c>
      <c r="I645" t="s">
        <v>105</v>
      </c>
      <c r="J645" s="4">
        <v>13</v>
      </c>
      <c r="K645" s="3">
        <v>157.22</v>
      </c>
      <c r="L645" s="3">
        <v>301.83999999999997</v>
      </c>
      <c r="M645" s="2">
        <v>3923.92</v>
      </c>
      <c r="N645" s="3">
        <v>1880.06</v>
      </c>
      <c r="O645">
        <v>987.72</v>
      </c>
      <c r="P645" t="s">
        <v>57</v>
      </c>
      <c r="Q645" t="s">
        <v>46</v>
      </c>
      <c r="R645" t="s">
        <v>43</v>
      </c>
      <c r="S645" t="s">
        <v>29</v>
      </c>
    </row>
    <row r="646" spans="1:19" x14ac:dyDescent="0.25">
      <c r="A646">
        <v>645</v>
      </c>
      <c r="B646" s="1">
        <v>44246</v>
      </c>
      <c r="C646" s="4">
        <f>YEAR(Table1[[#This Row],[sale_date]])</f>
        <v>2021</v>
      </c>
      <c r="D646" t="str">
        <f t="shared" si="10"/>
        <v>fev</v>
      </c>
      <c r="E646" t="s">
        <v>137</v>
      </c>
      <c r="F646">
        <v>3982</v>
      </c>
      <c r="G646" t="s">
        <v>123</v>
      </c>
      <c r="H646" t="s">
        <v>352</v>
      </c>
      <c r="I646" t="s">
        <v>27</v>
      </c>
      <c r="J646" s="4">
        <v>3</v>
      </c>
      <c r="K646" s="3">
        <v>342.19</v>
      </c>
      <c r="L646" s="3">
        <v>489.74</v>
      </c>
      <c r="M646" s="2">
        <v>1469.22</v>
      </c>
      <c r="N646" s="3">
        <v>442.65</v>
      </c>
      <c r="O646">
        <v>81.709999999999994</v>
      </c>
      <c r="P646" t="s">
        <v>57</v>
      </c>
      <c r="Q646" t="s">
        <v>22</v>
      </c>
      <c r="R646" t="s">
        <v>176</v>
      </c>
      <c r="S646" t="s">
        <v>29</v>
      </c>
    </row>
    <row r="647" spans="1:19" x14ac:dyDescent="0.25">
      <c r="A647">
        <v>646</v>
      </c>
      <c r="B647" s="1">
        <v>45170</v>
      </c>
      <c r="C647" s="4">
        <f>YEAR(Table1[[#This Row],[sale_date]])</f>
        <v>2023</v>
      </c>
      <c r="D647" t="str">
        <f t="shared" si="10"/>
        <v>sen</v>
      </c>
      <c r="E647" t="s">
        <v>116</v>
      </c>
      <c r="F647">
        <v>8596</v>
      </c>
      <c r="G647" t="s">
        <v>243</v>
      </c>
      <c r="H647" t="s">
        <v>372</v>
      </c>
      <c r="I647" t="s">
        <v>111</v>
      </c>
      <c r="J647" s="4">
        <v>7</v>
      </c>
      <c r="K647" s="3">
        <v>244.51</v>
      </c>
      <c r="L647" s="3">
        <v>418.17</v>
      </c>
      <c r="M647" s="2">
        <v>2927.19</v>
      </c>
      <c r="N647" s="3">
        <v>1215.6199999999999</v>
      </c>
      <c r="O647">
        <v>227.33</v>
      </c>
      <c r="P647" t="s">
        <v>34</v>
      </c>
      <c r="Q647" t="s">
        <v>46</v>
      </c>
      <c r="R647" t="s">
        <v>52</v>
      </c>
      <c r="S647" t="s">
        <v>29</v>
      </c>
    </row>
    <row r="648" spans="1:19" x14ac:dyDescent="0.25">
      <c r="A648">
        <v>647</v>
      </c>
      <c r="B648" s="1">
        <v>44961</v>
      </c>
      <c r="C648" s="4">
        <f>YEAR(Table1[[#This Row],[sale_date]])</f>
        <v>2023</v>
      </c>
      <c r="D648" t="str">
        <f t="shared" si="10"/>
        <v>fev</v>
      </c>
      <c r="E648" t="s">
        <v>47</v>
      </c>
      <c r="F648">
        <v>9618</v>
      </c>
      <c r="G648" t="s">
        <v>129</v>
      </c>
      <c r="H648" t="s">
        <v>389</v>
      </c>
      <c r="I648" t="s">
        <v>131</v>
      </c>
      <c r="J648" s="4">
        <v>6</v>
      </c>
      <c r="K648" s="3">
        <v>308.12</v>
      </c>
      <c r="L648" s="3">
        <v>521.04999999999995</v>
      </c>
      <c r="M648" s="2">
        <v>3126.3</v>
      </c>
      <c r="N648" s="3">
        <v>1277.58</v>
      </c>
      <c r="O648">
        <v>728.63</v>
      </c>
      <c r="P648" t="s">
        <v>34</v>
      </c>
      <c r="Q648" t="s">
        <v>22</v>
      </c>
      <c r="R648" t="s">
        <v>80</v>
      </c>
      <c r="S648" t="s">
        <v>29</v>
      </c>
    </row>
    <row r="649" spans="1:19" x14ac:dyDescent="0.25">
      <c r="A649">
        <v>648</v>
      </c>
      <c r="B649" s="1">
        <v>44393</v>
      </c>
      <c r="C649" s="4">
        <f>YEAR(Table1[[#This Row],[sale_date]])</f>
        <v>2021</v>
      </c>
      <c r="D649" t="str">
        <f t="shared" si="10"/>
        <v>iyl</v>
      </c>
      <c r="E649" t="s">
        <v>17</v>
      </c>
      <c r="F649">
        <v>4111</v>
      </c>
      <c r="G649" t="s">
        <v>60</v>
      </c>
      <c r="H649" t="s">
        <v>339</v>
      </c>
      <c r="I649" t="s">
        <v>62</v>
      </c>
      <c r="J649" s="4">
        <v>20</v>
      </c>
      <c r="K649" s="3">
        <v>166.91</v>
      </c>
      <c r="L649" s="3">
        <v>318.94</v>
      </c>
      <c r="M649" s="2">
        <v>6378.8</v>
      </c>
      <c r="N649" s="3">
        <v>3040.6</v>
      </c>
      <c r="O649">
        <v>832.94</v>
      </c>
      <c r="P649" t="s">
        <v>51</v>
      </c>
      <c r="Q649" t="s">
        <v>46</v>
      </c>
      <c r="R649" t="s">
        <v>88</v>
      </c>
      <c r="S649" t="s">
        <v>464</v>
      </c>
    </row>
    <row r="650" spans="1:19" x14ac:dyDescent="0.25">
      <c r="A650">
        <v>649</v>
      </c>
      <c r="B650" s="1">
        <v>45115</v>
      </c>
      <c r="C650" s="4">
        <f>YEAR(Table1[[#This Row],[sale_date]])</f>
        <v>2023</v>
      </c>
      <c r="D650" t="str">
        <f t="shared" si="10"/>
        <v>iyl</v>
      </c>
      <c r="E650" t="s">
        <v>259</v>
      </c>
      <c r="F650">
        <v>4220</v>
      </c>
      <c r="G650" t="s">
        <v>287</v>
      </c>
      <c r="H650" t="s">
        <v>261</v>
      </c>
      <c r="I650" t="s">
        <v>33</v>
      </c>
      <c r="J650" s="4">
        <v>20</v>
      </c>
      <c r="K650" s="3">
        <v>206.17</v>
      </c>
      <c r="L650" s="3">
        <v>361.27</v>
      </c>
      <c r="M650" s="2">
        <v>7225.4</v>
      </c>
      <c r="N650" s="3">
        <v>3102</v>
      </c>
      <c r="O650">
        <v>2018.65</v>
      </c>
      <c r="P650" t="s">
        <v>57</v>
      </c>
      <c r="Q650" t="s">
        <v>22</v>
      </c>
      <c r="R650" t="s">
        <v>90</v>
      </c>
      <c r="S650" t="s">
        <v>464</v>
      </c>
    </row>
    <row r="651" spans="1:19" x14ac:dyDescent="0.25">
      <c r="A651">
        <v>650</v>
      </c>
      <c r="B651" s="1">
        <v>45143</v>
      </c>
      <c r="C651" s="4">
        <f>YEAR(Table1[[#This Row],[sale_date]])</f>
        <v>2023</v>
      </c>
      <c r="D651" t="str">
        <f t="shared" si="10"/>
        <v>avq</v>
      </c>
      <c r="E651" t="s">
        <v>30</v>
      </c>
      <c r="F651">
        <v>9243</v>
      </c>
      <c r="G651" t="s">
        <v>281</v>
      </c>
      <c r="H651" t="s">
        <v>72</v>
      </c>
      <c r="I651" t="s">
        <v>143</v>
      </c>
      <c r="J651" s="4">
        <v>4</v>
      </c>
      <c r="K651" s="3">
        <v>48.36</v>
      </c>
      <c r="L651" s="3">
        <v>80.05</v>
      </c>
      <c r="M651" s="2">
        <v>320.2</v>
      </c>
      <c r="N651" s="3">
        <v>126.76</v>
      </c>
      <c r="O651">
        <v>25.54</v>
      </c>
      <c r="P651" t="s">
        <v>51</v>
      </c>
      <c r="Q651" t="s">
        <v>46</v>
      </c>
      <c r="R651" t="s">
        <v>23</v>
      </c>
      <c r="S651" t="s">
        <v>464</v>
      </c>
    </row>
    <row r="652" spans="1:19" x14ac:dyDescent="0.25">
      <c r="A652">
        <v>651</v>
      </c>
      <c r="B652" s="1">
        <v>44543</v>
      </c>
      <c r="C652" s="4">
        <f>YEAR(Table1[[#This Row],[sale_date]])</f>
        <v>2021</v>
      </c>
      <c r="D652" t="str">
        <f t="shared" si="10"/>
        <v>dek</v>
      </c>
      <c r="E652" t="s">
        <v>116</v>
      </c>
      <c r="F652">
        <v>9531</v>
      </c>
      <c r="G652" t="s">
        <v>421</v>
      </c>
      <c r="H652" t="s">
        <v>153</v>
      </c>
      <c r="I652" t="s">
        <v>111</v>
      </c>
      <c r="J652" s="4">
        <v>9</v>
      </c>
      <c r="K652" s="3">
        <v>221.71</v>
      </c>
      <c r="L652" s="3">
        <v>273.70999999999998</v>
      </c>
      <c r="M652" s="2">
        <v>2463.39</v>
      </c>
      <c r="N652" s="3">
        <v>468</v>
      </c>
      <c r="O652">
        <v>520.36</v>
      </c>
      <c r="P652" t="s">
        <v>21</v>
      </c>
      <c r="Q652" t="s">
        <v>22</v>
      </c>
      <c r="R652" t="s">
        <v>119</v>
      </c>
      <c r="S652" t="s">
        <v>29</v>
      </c>
    </row>
    <row r="653" spans="1:19" x14ac:dyDescent="0.25">
      <c r="A653">
        <v>652</v>
      </c>
      <c r="B653" s="1">
        <v>45004</v>
      </c>
      <c r="C653" s="4">
        <f>YEAR(Table1[[#This Row],[sale_date]])</f>
        <v>2023</v>
      </c>
      <c r="D653" t="str">
        <f t="shared" si="10"/>
        <v>mar</v>
      </c>
      <c r="E653" t="s">
        <v>30</v>
      </c>
      <c r="F653">
        <v>9898</v>
      </c>
      <c r="G653" t="s">
        <v>343</v>
      </c>
      <c r="H653" t="s">
        <v>381</v>
      </c>
      <c r="I653" t="s">
        <v>136</v>
      </c>
      <c r="J653" s="4">
        <v>12</v>
      </c>
      <c r="K653" s="3">
        <v>161.53</v>
      </c>
      <c r="L653" s="3">
        <v>298.72000000000003</v>
      </c>
      <c r="M653" s="2">
        <v>3584.64</v>
      </c>
      <c r="N653" s="3">
        <v>1646.28</v>
      </c>
      <c r="O653">
        <v>57.62</v>
      </c>
      <c r="P653" t="s">
        <v>51</v>
      </c>
      <c r="Q653" t="s">
        <v>46</v>
      </c>
      <c r="R653" t="s">
        <v>52</v>
      </c>
      <c r="S653" t="s">
        <v>464</v>
      </c>
    </row>
    <row r="654" spans="1:19" x14ac:dyDescent="0.25">
      <c r="A654">
        <v>653</v>
      </c>
      <c r="B654" s="1">
        <v>45236</v>
      </c>
      <c r="C654" s="4">
        <f>YEAR(Table1[[#This Row],[sale_date]])</f>
        <v>2023</v>
      </c>
      <c r="D654" t="str">
        <f t="shared" si="10"/>
        <v>noy</v>
      </c>
      <c r="E654" t="s">
        <v>116</v>
      </c>
      <c r="F654">
        <v>9120</v>
      </c>
      <c r="G654" t="s">
        <v>207</v>
      </c>
      <c r="H654" t="s">
        <v>128</v>
      </c>
      <c r="I654" t="s">
        <v>56</v>
      </c>
      <c r="J654" s="4">
        <v>2</v>
      </c>
      <c r="K654" s="3">
        <v>167.03</v>
      </c>
      <c r="L654" s="3">
        <v>261.08</v>
      </c>
      <c r="M654" s="2">
        <v>522.16</v>
      </c>
      <c r="N654" s="3">
        <v>188.1</v>
      </c>
      <c r="O654">
        <v>4.29</v>
      </c>
      <c r="P654" t="s">
        <v>51</v>
      </c>
      <c r="Q654" t="s">
        <v>22</v>
      </c>
      <c r="R654" t="s">
        <v>39</v>
      </c>
      <c r="S654" t="s">
        <v>464</v>
      </c>
    </row>
    <row r="655" spans="1:19" x14ac:dyDescent="0.25">
      <c r="A655">
        <v>654</v>
      </c>
      <c r="B655" s="1">
        <v>44961</v>
      </c>
      <c r="C655" s="4">
        <f>YEAR(Table1[[#This Row],[sale_date]])</f>
        <v>2023</v>
      </c>
      <c r="D655" t="str">
        <f t="shared" si="10"/>
        <v>fev</v>
      </c>
      <c r="E655" t="s">
        <v>47</v>
      </c>
      <c r="F655">
        <v>9618</v>
      </c>
      <c r="G655" t="s">
        <v>240</v>
      </c>
      <c r="H655" t="s">
        <v>389</v>
      </c>
      <c r="I655" t="s">
        <v>242</v>
      </c>
      <c r="J655" s="4">
        <v>6</v>
      </c>
      <c r="K655" s="3">
        <v>308.12</v>
      </c>
      <c r="L655" s="3">
        <v>521.04999999999995</v>
      </c>
      <c r="M655" s="2">
        <v>3126.3</v>
      </c>
      <c r="N655" s="3">
        <v>1277.58</v>
      </c>
      <c r="O655">
        <v>728.63</v>
      </c>
      <c r="P655" t="s">
        <v>34</v>
      </c>
      <c r="Q655" t="s">
        <v>22</v>
      </c>
      <c r="R655" t="s">
        <v>247</v>
      </c>
      <c r="S655" t="s">
        <v>29</v>
      </c>
    </row>
    <row r="656" spans="1:19" x14ac:dyDescent="0.25">
      <c r="A656">
        <v>655</v>
      </c>
      <c r="B656" s="1">
        <v>44868</v>
      </c>
      <c r="C656" s="4">
        <f>YEAR(Table1[[#This Row],[sale_date]])</f>
        <v>2022</v>
      </c>
      <c r="D656" t="str">
        <f t="shared" si="10"/>
        <v>noy</v>
      </c>
      <c r="E656" t="s">
        <v>94</v>
      </c>
      <c r="F656">
        <v>1292</v>
      </c>
      <c r="G656" t="s">
        <v>419</v>
      </c>
      <c r="H656" t="s">
        <v>395</v>
      </c>
      <c r="I656" t="s">
        <v>33</v>
      </c>
      <c r="J656" s="4">
        <v>7</v>
      </c>
      <c r="K656" s="3">
        <v>98.98</v>
      </c>
      <c r="L656" s="3">
        <v>127.34</v>
      </c>
      <c r="M656" s="2">
        <v>891.38</v>
      </c>
      <c r="N656" s="3">
        <v>198.52</v>
      </c>
      <c r="O656">
        <v>135.22999999999999</v>
      </c>
      <c r="P656" t="s">
        <v>57</v>
      </c>
      <c r="Q656" t="s">
        <v>46</v>
      </c>
      <c r="R656" t="s">
        <v>247</v>
      </c>
      <c r="S656" t="s">
        <v>464</v>
      </c>
    </row>
    <row r="657" spans="1:19" x14ac:dyDescent="0.25">
      <c r="A657">
        <v>656</v>
      </c>
      <c r="B657" s="1">
        <v>44190</v>
      </c>
      <c r="C657" s="4">
        <f>YEAR(Table1[[#This Row],[sale_date]])</f>
        <v>2020</v>
      </c>
      <c r="D657" t="str">
        <f t="shared" si="10"/>
        <v>dek</v>
      </c>
      <c r="E657" t="s">
        <v>228</v>
      </c>
      <c r="F657">
        <v>4477</v>
      </c>
      <c r="G657" t="s">
        <v>165</v>
      </c>
      <c r="H657" t="s">
        <v>230</v>
      </c>
      <c r="I657" t="s">
        <v>143</v>
      </c>
      <c r="J657" s="4">
        <v>14</v>
      </c>
      <c r="K657" s="3">
        <v>314.62</v>
      </c>
      <c r="L657" s="3">
        <v>607.41999999999996</v>
      </c>
      <c r="M657" s="2">
        <v>8503.8799999999992</v>
      </c>
      <c r="N657" s="3">
        <v>4099.2</v>
      </c>
      <c r="O657">
        <v>1149.07</v>
      </c>
      <c r="P657" t="s">
        <v>51</v>
      </c>
      <c r="Q657" t="s">
        <v>22</v>
      </c>
      <c r="R657" t="s">
        <v>58</v>
      </c>
      <c r="S657" t="s">
        <v>29</v>
      </c>
    </row>
    <row r="658" spans="1:19" x14ac:dyDescent="0.25">
      <c r="A658">
        <v>657</v>
      </c>
      <c r="B658" s="1">
        <v>44976</v>
      </c>
      <c r="C658" s="4">
        <f>YEAR(Table1[[#This Row],[sale_date]])</f>
        <v>2023</v>
      </c>
      <c r="D658" t="str">
        <f t="shared" si="10"/>
        <v>fev</v>
      </c>
      <c r="E658" t="s">
        <v>162</v>
      </c>
      <c r="F658">
        <v>9746</v>
      </c>
      <c r="G658" t="s">
        <v>267</v>
      </c>
      <c r="H658" t="s">
        <v>221</v>
      </c>
      <c r="I658" t="s">
        <v>136</v>
      </c>
      <c r="J658" s="4">
        <v>7</v>
      </c>
      <c r="K658" s="3">
        <v>90.55</v>
      </c>
      <c r="L658" s="3">
        <v>155.16999999999999</v>
      </c>
      <c r="M658" s="2">
        <v>1086.19</v>
      </c>
      <c r="N658" s="3">
        <v>452.34</v>
      </c>
      <c r="O658">
        <v>321.56</v>
      </c>
      <c r="P658" t="s">
        <v>63</v>
      </c>
      <c r="Q658" t="s">
        <v>22</v>
      </c>
      <c r="R658" t="s">
        <v>119</v>
      </c>
      <c r="S658" t="s">
        <v>464</v>
      </c>
    </row>
    <row r="659" spans="1:19" x14ac:dyDescent="0.25">
      <c r="A659">
        <v>658</v>
      </c>
      <c r="B659" s="1">
        <v>44214</v>
      </c>
      <c r="C659" s="4">
        <f>YEAR(Table1[[#This Row],[sale_date]])</f>
        <v>2021</v>
      </c>
      <c r="D659" t="str">
        <f t="shared" si="10"/>
        <v>yan</v>
      </c>
      <c r="E659" t="s">
        <v>17</v>
      </c>
      <c r="F659">
        <v>4798</v>
      </c>
      <c r="G659" t="s">
        <v>165</v>
      </c>
      <c r="H659" t="s">
        <v>145</v>
      </c>
      <c r="I659" t="s">
        <v>143</v>
      </c>
      <c r="J659" s="4">
        <v>6</v>
      </c>
      <c r="K659" s="3">
        <v>319.70999999999998</v>
      </c>
      <c r="L659" s="3">
        <v>439.44</v>
      </c>
      <c r="M659" s="2">
        <v>2636.64</v>
      </c>
      <c r="N659" s="3">
        <v>718.38</v>
      </c>
      <c r="O659">
        <v>63.36</v>
      </c>
      <c r="P659" t="s">
        <v>63</v>
      </c>
      <c r="Q659" t="s">
        <v>22</v>
      </c>
      <c r="R659" t="s">
        <v>23</v>
      </c>
      <c r="S659" t="s">
        <v>464</v>
      </c>
    </row>
    <row r="660" spans="1:19" x14ac:dyDescent="0.25">
      <c r="A660">
        <v>659</v>
      </c>
      <c r="B660" s="1">
        <v>45349</v>
      </c>
      <c r="C660" s="4">
        <f>YEAR(Table1[[#This Row],[sale_date]])</f>
        <v>2024</v>
      </c>
      <c r="D660" t="str">
        <f t="shared" si="10"/>
        <v>fev</v>
      </c>
      <c r="E660" t="s">
        <v>47</v>
      </c>
      <c r="F660">
        <v>8026</v>
      </c>
      <c r="G660" t="s">
        <v>71</v>
      </c>
      <c r="H660" t="s">
        <v>317</v>
      </c>
      <c r="I660" t="s">
        <v>27</v>
      </c>
      <c r="J660" s="4">
        <v>10</v>
      </c>
      <c r="K660" s="3">
        <v>51.26</v>
      </c>
      <c r="L660" s="3">
        <v>100.12</v>
      </c>
      <c r="M660" s="2">
        <v>1001.2</v>
      </c>
      <c r="N660" s="3">
        <v>488.6</v>
      </c>
      <c r="O660">
        <v>203.2</v>
      </c>
      <c r="P660" t="s">
        <v>34</v>
      </c>
      <c r="Q660" t="s">
        <v>46</v>
      </c>
      <c r="R660" t="s">
        <v>189</v>
      </c>
      <c r="S660" t="s">
        <v>464</v>
      </c>
    </row>
    <row r="661" spans="1:19" x14ac:dyDescent="0.25">
      <c r="A661">
        <v>660</v>
      </c>
      <c r="B661" s="1">
        <v>44893</v>
      </c>
      <c r="C661" s="4">
        <f>YEAR(Table1[[#This Row],[sale_date]])</f>
        <v>2022</v>
      </c>
      <c r="D661" t="str">
        <f t="shared" si="10"/>
        <v>noy</v>
      </c>
      <c r="E661" t="s">
        <v>30</v>
      </c>
      <c r="F661">
        <v>1701</v>
      </c>
      <c r="G661" t="s">
        <v>217</v>
      </c>
      <c r="H661" t="s">
        <v>87</v>
      </c>
      <c r="I661" t="s">
        <v>66</v>
      </c>
      <c r="J661" s="4">
        <v>16</v>
      </c>
      <c r="K661" s="3">
        <v>168.58</v>
      </c>
      <c r="L661" s="3">
        <v>336.16</v>
      </c>
      <c r="M661" s="2">
        <v>5378.56</v>
      </c>
      <c r="N661" s="3">
        <v>2681.28</v>
      </c>
      <c r="O661">
        <v>1596.98</v>
      </c>
      <c r="P661" t="s">
        <v>21</v>
      </c>
      <c r="Q661" t="s">
        <v>22</v>
      </c>
      <c r="R661" t="s">
        <v>119</v>
      </c>
      <c r="S661" t="s">
        <v>29</v>
      </c>
    </row>
    <row r="662" spans="1:19" x14ac:dyDescent="0.25">
      <c r="A662">
        <v>661</v>
      </c>
      <c r="B662" s="1">
        <v>45192</v>
      </c>
      <c r="C662" s="4">
        <f>YEAR(Table1[[#This Row],[sale_date]])</f>
        <v>2023</v>
      </c>
      <c r="D662" t="str">
        <f t="shared" si="10"/>
        <v>sen</v>
      </c>
      <c r="E662" t="s">
        <v>73</v>
      </c>
      <c r="F662">
        <v>8218</v>
      </c>
      <c r="G662" t="s">
        <v>178</v>
      </c>
      <c r="H662" t="s">
        <v>345</v>
      </c>
      <c r="I662" t="s">
        <v>140</v>
      </c>
      <c r="J662" s="4">
        <v>4</v>
      </c>
      <c r="K662" s="3">
        <v>231.34</v>
      </c>
      <c r="L662" s="3">
        <v>417.26</v>
      </c>
      <c r="M662" s="2">
        <v>1669.04</v>
      </c>
      <c r="N662" s="3">
        <v>743.68</v>
      </c>
      <c r="O662">
        <v>368.3</v>
      </c>
      <c r="P662" t="s">
        <v>34</v>
      </c>
      <c r="Q662" t="s">
        <v>22</v>
      </c>
      <c r="R662" t="s">
        <v>176</v>
      </c>
      <c r="S662" t="s">
        <v>29</v>
      </c>
    </row>
    <row r="663" spans="1:19" x14ac:dyDescent="0.25">
      <c r="A663">
        <v>662</v>
      </c>
      <c r="B663" s="1">
        <v>43922</v>
      </c>
      <c r="C663" s="4">
        <f>YEAR(Table1[[#This Row],[sale_date]])</f>
        <v>2020</v>
      </c>
      <c r="D663" t="str">
        <f t="shared" si="10"/>
        <v>apr</v>
      </c>
      <c r="E663" t="s">
        <v>122</v>
      </c>
      <c r="F663">
        <v>1002</v>
      </c>
      <c r="G663" t="s">
        <v>403</v>
      </c>
      <c r="H663" t="s">
        <v>124</v>
      </c>
      <c r="I663" t="s">
        <v>62</v>
      </c>
      <c r="J663" s="4">
        <v>18</v>
      </c>
      <c r="K663" s="3">
        <v>373.89</v>
      </c>
      <c r="L663" s="3">
        <v>730.04</v>
      </c>
      <c r="M663" s="2">
        <v>13140.72</v>
      </c>
      <c r="N663" s="3">
        <v>6410.7</v>
      </c>
      <c r="O663">
        <v>3629.92</v>
      </c>
      <c r="P663" t="s">
        <v>51</v>
      </c>
      <c r="Q663" t="s">
        <v>46</v>
      </c>
      <c r="R663" t="s">
        <v>23</v>
      </c>
      <c r="S663" t="s">
        <v>29</v>
      </c>
    </row>
    <row r="664" spans="1:19" x14ac:dyDescent="0.25">
      <c r="A664">
        <v>663</v>
      </c>
      <c r="B664" s="1">
        <v>45323</v>
      </c>
      <c r="C664" s="4">
        <f>YEAR(Table1[[#This Row],[sale_date]])</f>
        <v>2024</v>
      </c>
      <c r="D664" t="str">
        <f t="shared" si="10"/>
        <v>fev</v>
      </c>
      <c r="E664" t="s">
        <v>83</v>
      </c>
      <c r="F664">
        <v>2904</v>
      </c>
      <c r="G664" t="s">
        <v>429</v>
      </c>
      <c r="H664" t="s">
        <v>314</v>
      </c>
      <c r="I664" t="s">
        <v>105</v>
      </c>
      <c r="J664" s="4">
        <v>11</v>
      </c>
      <c r="K664" s="3">
        <v>315.52999999999997</v>
      </c>
      <c r="L664" s="3">
        <v>598</v>
      </c>
      <c r="M664" s="2">
        <v>6578</v>
      </c>
      <c r="N664" s="3">
        <v>3107.17</v>
      </c>
      <c r="O664">
        <v>1586.1</v>
      </c>
      <c r="P664" t="s">
        <v>34</v>
      </c>
      <c r="Q664" t="s">
        <v>22</v>
      </c>
      <c r="R664" t="s">
        <v>106</v>
      </c>
      <c r="S664" t="s">
        <v>464</v>
      </c>
    </row>
    <row r="665" spans="1:19" x14ac:dyDescent="0.25">
      <c r="A665">
        <v>664</v>
      </c>
      <c r="B665" s="1">
        <v>45102</v>
      </c>
      <c r="C665" s="4">
        <f>YEAR(Table1[[#This Row],[sale_date]])</f>
        <v>2023</v>
      </c>
      <c r="D665" t="str">
        <f t="shared" si="10"/>
        <v>iyn</v>
      </c>
      <c r="E665" t="s">
        <v>125</v>
      </c>
      <c r="F665">
        <v>7726</v>
      </c>
      <c r="G665" t="s">
        <v>414</v>
      </c>
      <c r="H665" t="s">
        <v>175</v>
      </c>
      <c r="I665" t="s">
        <v>27</v>
      </c>
      <c r="J665" s="4">
        <v>9</v>
      </c>
      <c r="K665" s="3">
        <v>459.68</v>
      </c>
      <c r="L665" s="3">
        <v>724.55</v>
      </c>
      <c r="M665" s="2">
        <v>6520.95</v>
      </c>
      <c r="N665" s="3">
        <v>2383.83</v>
      </c>
      <c r="O665">
        <v>181.38</v>
      </c>
      <c r="P665" t="s">
        <v>34</v>
      </c>
      <c r="Q665" t="s">
        <v>46</v>
      </c>
      <c r="R665" t="s">
        <v>76</v>
      </c>
      <c r="S665" t="s">
        <v>464</v>
      </c>
    </row>
    <row r="666" spans="1:19" x14ac:dyDescent="0.25">
      <c r="A666">
        <v>665</v>
      </c>
      <c r="B666" s="1">
        <v>44639</v>
      </c>
      <c r="C666" s="4">
        <f>YEAR(Table1[[#This Row],[sale_date]])</f>
        <v>2022</v>
      </c>
      <c r="D666" t="str">
        <f t="shared" si="10"/>
        <v>mar</v>
      </c>
      <c r="E666" t="s">
        <v>203</v>
      </c>
      <c r="F666">
        <v>4244</v>
      </c>
      <c r="G666" t="s">
        <v>132</v>
      </c>
      <c r="H666" t="s">
        <v>332</v>
      </c>
      <c r="I666" t="s">
        <v>111</v>
      </c>
      <c r="J666" s="4">
        <v>3</v>
      </c>
      <c r="K666" s="3">
        <v>257.10000000000002</v>
      </c>
      <c r="L666" s="3">
        <v>320.45999999999998</v>
      </c>
      <c r="M666" s="2">
        <v>961.38</v>
      </c>
      <c r="N666" s="3">
        <v>190.08</v>
      </c>
      <c r="O666">
        <v>195.48</v>
      </c>
      <c r="P666" t="s">
        <v>34</v>
      </c>
      <c r="Q666" t="s">
        <v>22</v>
      </c>
      <c r="R666" t="s">
        <v>28</v>
      </c>
      <c r="S666" t="s">
        <v>29</v>
      </c>
    </row>
    <row r="667" spans="1:19" x14ac:dyDescent="0.25">
      <c r="A667">
        <v>666</v>
      </c>
      <c r="B667" s="1">
        <v>44305</v>
      </c>
      <c r="C667" s="4">
        <f>YEAR(Table1[[#This Row],[sale_date]])</f>
        <v>2021</v>
      </c>
      <c r="D667" t="str">
        <f t="shared" si="10"/>
        <v>apr</v>
      </c>
      <c r="E667" t="s">
        <v>149</v>
      </c>
      <c r="F667">
        <v>7496</v>
      </c>
      <c r="G667" t="s">
        <v>343</v>
      </c>
      <c r="H667" t="s">
        <v>295</v>
      </c>
      <c r="I667" t="s">
        <v>136</v>
      </c>
      <c r="J667" s="4">
        <v>7</v>
      </c>
      <c r="K667" s="3">
        <v>439.13</v>
      </c>
      <c r="L667" s="3">
        <v>741.71</v>
      </c>
      <c r="M667" s="2">
        <v>5191.97</v>
      </c>
      <c r="N667" s="3">
        <v>2118.06</v>
      </c>
      <c r="O667">
        <v>512.84</v>
      </c>
      <c r="P667" t="s">
        <v>21</v>
      </c>
      <c r="Q667" t="s">
        <v>22</v>
      </c>
      <c r="R667" t="s">
        <v>88</v>
      </c>
      <c r="S667" t="s">
        <v>29</v>
      </c>
    </row>
    <row r="668" spans="1:19" x14ac:dyDescent="0.25">
      <c r="A668">
        <v>667</v>
      </c>
      <c r="B668" s="1">
        <v>44935</v>
      </c>
      <c r="C668" s="4">
        <f>YEAR(Table1[[#This Row],[sale_date]])</f>
        <v>2023</v>
      </c>
      <c r="D668" t="str">
        <f t="shared" si="10"/>
        <v>yan</v>
      </c>
      <c r="E668" t="s">
        <v>125</v>
      </c>
      <c r="F668">
        <v>3087</v>
      </c>
      <c r="G668" t="s">
        <v>283</v>
      </c>
      <c r="H668" t="s">
        <v>193</v>
      </c>
      <c r="I668" t="s">
        <v>143</v>
      </c>
      <c r="J668" s="4">
        <v>19</v>
      </c>
      <c r="K668" s="3">
        <v>398.44</v>
      </c>
      <c r="L668" s="3">
        <v>539.86</v>
      </c>
      <c r="M668" s="2">
        <v>10257.34</v>
      </c>
      <c r="N668" s="3">
        <v>2686.98</v>
      </c>
      <c r="O668">
        <v>2411.23</v>
      </c>
      <c r="P668" t="s">
        <v>21</v>
      </c>
      <c r="Q668" t="s">
        <v>22</v>
      </c>
      <c r="R668" t="s">
        <v>76</v>
      </c>
      <c r="S668" t="s">
        <v>29</v>
      </c>
    </row>
    <row r="669" spans="1:19" x14ac:dyDescent="0.25">
      <c r="A669">
        <v>668</v>
      </c>
      <c r="B669" s="1">
        <v>44543</v>
      </c>
      <c r="C669" s="4">
        <f>YEAR(Table1[[#This Row],[sale_date]])</f>
        <v>2021</v>
      </c>
      <c r="D669" t="str">
        <f t="shared" si="10"/>
        <v>dek</v>
      </c>
      <c r="E669" t="s">
        <v>116</v>
      </c>
      <c r="F669">
        <v>9531</v>
      </c>
      <c r="G669" t="s">
        <v>414</v>
      </c>
      <c r="H669" t="s">
        <v>153</v>
      </c>
      <c r="I669" t="s">
        <v>27</v>
      </c>
      <c r="J669" s="4">
        <v>9</v>
      </c>
      <c r="K669" s="3">
        <v>221.71</v>
      </c>
      <c r="L669" s="3">
        <v>273.70999999999998</v>
      </c>
      <c r="M669" s="2">
        <v>2463.39</v>
      </c>
      <c r="N669" s="3">
        <v>468</v>
      </c>
      <c r="O669">
        <v>520.36</v>
      </c>
      <c r="P669" t="s">
        <v>21</v>
      </c>
      <c r="Q669" t="s">
        <v>22</v>
      </c>
      <c r="R669" t="s">
        <v>97</v>
      </c>
      <c r="S669" t="s">
        <v>29</v>
      </c>
    </row>
    <row r="670" spans="1:19" x14ac:dyDescent="0.25">
      <c r="A670">
        <v>669</v>
      </c>
      <c r="B670" s="1">
        <v>45236</v>
      </c>
      <c r="C670" s="4">
        <f>YEAR(Table1[[#This Row],[sale_date]])</f>
        <v>2023</v>
      </c>
      <c r="D670" t="str">
        <f t="shared" si="10"/>
        <v>noy</v>
      </c>
      <c r="E670" t="s">
        <v>116</v>
      </c>
      <c r="F670">
        <v>9120</v>
      </c>
      <c r="G670" t="s">
        <v>292</v>
      </c>
      <c r="H670" t="s">
        <v>128</v>
      </c>
      <c r="I670" t="s">
        <v>136</v>
      </c>
      <c r="J670" s="4">
        <v>2</v>
      </c>
      <c r="K670" s="3">
        <v>167.03</v>
      </c>
      <c r="L670" s="3">
        <v>261.08</v>
      </c>
      <c r="M670" s="2">
        <v>522.16</v>
      </c>
      <c r="N670" s="3">
        <v>188.1</v>
      </c>
      <c r="O670">
        <v>4.29</v>
      </c>
      <c r="P670" t="s">
        <v>51</v>
      </c>
      <c r="Q670" t="s">
        <v>22</v>
      </c>
      <c r="R670" t="s">
        <v>88</v>
      </c>
      <c r="S670" t="s">
        <v>464</v>
      </c>
    </row>
    <row r="671" spans="1:19" x14ac:dyDescent="0.25">
      <c r="A671">
        <v>670</v>
      </c>
      <c r="B671" s="1">
        <v>44960</v>
      </c>
      <c r="C671" s="4">
        <f>YEAR(Table1[[#This Row],[sale_date]])</f>
        <v>2023</v>
      </c>
      <c r="D671" t="str">
        <f t="shared" si="10"/>
        <v>fev</v>
      </c>
      <c r="E671" t="s">
        <v>203</v>
      </c>
      <c r="F671">
        <v>1764</v>
      </c>
      <c r="G671" t="s">
        <v>178</v>
      </c>
      <c r="H671" t="s">
        <v>396</v>
      </c>
      <c r="I671" t="s">
        <v>140</v>
      </c>
      <c r="J671" s="4">
        <v>3</v>
      </c>
      <c r="K671" s="3">
        <v>258.47000000000003</v>
      </c>
      <c r="L671" s="3">
        <v>368.75</v>
      </c>
      <c r="M671" s="2">
        <v>1106.25</v>
      </c>
      <c r="N671" s="3">
        <v>330.84</v>
      </c>
      <c r="O671">
        <v>168.61</v>
      </c>
      <c r="P671" t="s">
        <v>21</v>
      </c>
      <c r="Q671" t="s">
        <v>46</v>
      </c>
      <c r="R671" t="s">
        <v>82</v>
      </c>
      <c r="S671" t="s">
        <v>29</v>
      </c>
    </row>
    <row r="672" spans="1:19" x14ac:dyDescent="0.25">
      <c r="A672">
        <v>671</v>
      </c>
      <c r="B672" s="1">
        <v>45004</v>
      </c>
      <c r="C672" s="4">
        <f>YEAR(Table1[[#This Row],[sale_date]])</f>
        <v>2023</v>
      </c>
      <c r="D672" t="str">
        <f t="shared" si="10"/>
        <v>mar</v>
      </c>
      <c r="E672" t="s">
        <v>157</v>
      </c>
      <c r="F672">
        <v>2891</v>
      </c>
      <c r="G672" t="s">
        <v>393</v>
      </c>
      <c r="H672" t="s">
        <v>159</v>
      </c>
      <c r="I672" t="s">
        <v>242</v>
      </c>
      <c r="J672" s="4">
        <v>19</v>
      </c>
      <c r="K672" s="3">
        <v>396.3</v>
      </c>
      <c r="L672" s="3">
        <v>774.55</v>
      </c>
      <c r="M672" s="2">
        <v>14716.45</v>
      </c>
      <c r="N672" s="3">
        <v>7186.75</v>
      </c>
      <c r="O672">
        <v>602.78</v>
      </c>
      <c r="P672" t="s">
        <v>51</v>
      </c>
      <c r="Q672" t="s">
        <v>46</v>
      </c>
      <c r="R672" t="s">
        <v>101</v>
      </c>
      <c r="S672" t="s">
        <v>464</v>
      </c>
    </row>
    <row r="673" spans="1:19" x14ac:dyDescent="0.25">
      <c r="A673">
        <v>672</v>
      </c>
      <c r="B673" s="1">
        <v>45177</v>
      </c>
      <c r="C673" s="4">
        <f>YEAR(Table1[[#This Row],[sale_date]])</f>
        <v>2023</v>
      </c>
      <c r="D673" t="str">
        <f t="shared" si="10"/>
        <v>sen</v>
      </c>
      <c r="E673" t="s">
        <v>98</v>
      </c>
      <c r="F673">
        <v>7861</v>
      </c>
      <c r="G673" t="s">
        <v>174</v>
      </c>
      <c r="H673" t="s">
        <v>208</v>
      </c>
      <c r="I673" t="s">
        <v>66</v>
      </c>
      <c r="J673" s="4">
        <v>10</v>
      </c>
      <c r="K673" s="3">
        <v>25.76</v>
      </c>
      <c r="L673" s="3">
        <v>40.85</v>
      </c>
      <c r="M673" s="2">
        <v>408.5</v>
      </c>
      <c r="N673" s="3">
        <v>150.9</v>
      </c>
      <c r="O673">
        <v>80.62</v>
      </c>
      <c r="P673" t="s">
        <v>34</v>
      </c>
      <c r="Q673" t="s">
        <v>46</v>
      </c>
      <c r="R673" t="s">
        <v>23</v>
      </c>
      <c r="S673" t="s">
        <v>464</v>
      </c>
    </row>
    <row r="674" spans="1:19" x14ac:dyDescent="0.25">
      <c r="A674">
        <v>673</v>
      </c>
      <c r="B674" s="1">
        <v>44305</v>
      </c>
      <c r="C674" s="4">
        <f>YEAR(Table1[[#This Row],[sale_date]])</f>
        <v>2021</v>
      </c>
      <c r="D674" t="str">
        <f t="shared" si="10"/>
        <v>apr</v>
      </c>
      <c r="E674" t="s">
        <v>149</v>
      </c>
      <c r="F674">
        <v>7496</v>
      </c>
      <c r="G674" t="s">
        <v>283</v>
      </c>
      <c r="H674" t="s">
        <v>295</v>
      </c>
      <c r="I674" t="s">
        <v>143</v>
      </c>
      <c r="J674" s="4">
        <v>7</v>
      </c>
      <c r="K674" s="3">
        <v>439.13</v>
      </c>
      <c r="L674" s="3">
        <v>741.71</v>
      </c>
      <c r="M674" s="2">
        <v>5191.97</v>
      </c>
      <c r="N674" s="3">
        <v>2118.06</v>
      </c>
      <c r="O674">
        <v>512.84</v>
      </c>
      <c r="P674" t="s">
        <v>21</v>
      </c>
      <c r="Q674" t="s">
        <v>22</v>
      </c>
      <c r="R674" t="s">
        <v>58</v>
      </c>
      <c r="S674" t="s">
        <v>29</v>
      </c>
    </row>
    <row r="675" spans="1:19" x14ac:dyDescent="0.25">
      <c r="A675">
        <v>674</v>
      </c>
      <c r="B675" s="1">
        <v>44975</v>
      </c>
      <c r="C675" s="4">
        <f>YEAR(Table1[[#This Row],[sale_date]])</f>
        <v>2023</v>
      </c>
      <c r="D675" t="str">
        <f t="shared" si="10"/>
        <v>fev</v>
      </c>
      <c r="E675" t="s">
        <v>59</v>
      </c>
      <c r="F675">
        <v>8577</v>
      </c>
      <c r="G675" t="s">
        <v>207</v>
      </c>
      <c r="H675" t="s">
        <v>266</v>
      </c>
      <c r="I675" t="s">
        <v>56</v>
      </c>
      <c r="J675" s="4">
        <v>7</v>
      </c>
      <c r="K675" s="3">
        <v>192.8</v>
      </c>
      <c r="L675" s="3">
        <v>361.66</v>
      </c>
      <c r="M675" s="2">
        <v>2531.62</v>
      </c>
      <c r="N675" s="3">
        <v>1182.02</v>
      </c>
      <c r="O675">
        <v>263.51</v>
      </c>
      <c r="P675" t="s">
        <v>51</v>
      </c>
      <c r="Q675" t="s">
        <v>22</v>
      </c>
      <c r="R675" t="s">
        <v>80</v>
      </c>
      <c r="S675" t="s">
        <v>464</v>
      </c>
    </row>
    <row r="676" spans="1:19" x14ac:dyDescent="0.25">
      <c r="A676">
        <v>675</v>
      </c>
      <c r="B676" s="1">
        <v>43938</v>
      </c>
      <c r="C676" s="4">
        <f>YEAR(Table1[[#This Row],[sale_date]])</f>
        <v>2020</v>
      </c>
      <c r="D676" t="str">
        <f t="shared" si="10"/>
        <v>apr</v>
      </c>
      <c r="E676" t="s">
        <v>30</v>
      </c>
      <c r="F676">
        <v>6867</v>
      </c>
      <c r="G676" t="s">
        <v>265</v>
      </c>
      <c r="H676" t="s">
        <v>286</v>
      </c>
      <c r="I676" t="s">
        <v>27</v>
      </c>
      <c r="J676" s="4">
        <v>7</v>
      </c>
      <c r="K676" s="3">
        <v>405.87</v>
      </c>
      <c r="L676" s="3">
        <v>811.04</v>
      </c>
      <c r="M676" s="2">
        <v>5677.28</v>
      </c>
      <c r="N676" s="3">
        <v>2836.19</v>
      </c>
      <c r="O676">
        <v>57.41</v>
      </c>
      <c r="P676" t="s">
        <v>34</v>
      </c>
      <c r="Q676" t="s">
        <v>46</v>
      </c>
      <c r="R676" t="s">
        <v>76</v>
      </c>
      <c r="S676" t="s">
        <v>29</v>
      </c>
    </row>
    <row r="677" spans="1:19" x14ac:dyDescent="0.25">
      <c r="A677">
        <v>676</v>
      </c>
      <c r="B677" s="1">
        <v>45323</v>
      </c>
      <c r="C677" s="4">
        <f>YEAR(Table1[[#This Row],[sale_date]])</f>
        <v>2024</v>
      </c>
      <c r="D677" t="str">
        <f t="shared" si="10"/>
        <v>fev</v>
      </c>
      <c r="E677" t="s">
        <v>83</v>
      </c>
      <c r="F677">
        <v>2904</v>
      </c>
      <c r="G677" t="s">
        <v>257</v>
      </c>
      <c r="H677" t="s">
        <v>314</v>
      </c>
      <c r="I677" t="s">
        <v>66</v>
      </c>
      <c r="J677" s="4">
        <v>11</v>
      </c>
      <c r="K677" s="3">
        <v>315.52999999999997</v>
      </c>
      <c r="L677" s="3">
        <v>598</v>
      </c>
      <c r="M677" s="2">
        <v>6578</v>
      </c>
      <c r="N677" s="3">
        <v>3107.17</v>
      </c>
      <c r="O677">
        <v>1586.1</v>
      </c>
      <c r="P677" t="s">
        <v>34</v>
      </c>
      <c r="Q677" t="s">
        <v>22</v>
      </c>
      <c r="R677" t="s">
        <v>176</v>
      </c>
      <c r="S677" t="s">
        <v>464</v>
      </c>
    </row>
    <row r="678" spans="1:19" x14ac:dyDescent="0.25">
      <c r="A678">
        <v>677</v>
      </c>
      <c r="B678" s="1">
        <v>45396</v>
      </c>
      <c r="C678" s="4">
        <f>YEAR(Table1[[#This Row],[sale_date]])</f>
        <v>2024</v>
      </c>
      <c r="D678" t="str">
        <f t="shared" si="10"/>
        <v>apr</v>
      </c>
      <c r="E678" t="s">
        <v>47</v>
      </c>
      <c r="F678">
        <v>8354</v>
      </c>
      <c r="G678" t="s">
        <v>129</v>
      </c>
      <c r="H678" t="s">
        <v>195</v>
      </c>
      <c r="I678" t="s">
        <v>131</v>
      </c>
      <c r="J678" s="4">
        <v>14</v>
      </c>
      <c r="K678" s="3">
        <v>160.16</v>
      </c>
      <c r="L678" s="3">
        <v>217.52</v>
      </c>
      <c r="M678" s="2">
        <v>3045.28</v>
      </c>
      <c r="N678" s="3">
        <v>803.04</v>
      </c>
      <c r="O678">
        <v>542.27</v>
      </c>
      <c r="P678" t="s">
        <v>51</v>
      </c>
      <c r="Q678" t="s">
        <v>22</v>
      </c>
      <c r="R678" t="s">
        <v>76</v>
      </c>
      <c r="S678" t="s">
        <v>464</v>
      </c>
    </row>
    <row r="679" spans="1:19" x14ac:dyDescent="0.25">
      <c r="A679">
        <v>678</v>
      </c>
      <c r="B679" s="1">
        <v>44398</v>
      </c>
      <c r="C679" s="4">
        <f>YEAR(Table1[[#This Row],[sale_date]])</f>
        <v>2021</v>
      </c>
      <c r="D679" t="str">
        <f t="shared" si="10"/>
        <v>iyl</v>
      </c>
      <c r="E679" t="s">
        <v>94</v>
      </c>
      <c r="F679">
        <v>5881</v>
      </c>
      <c r="G679" t="s">
        <v>212</v>
      </c>
      <c r="H679" t="s">
        <v>408</v>
      </c>
      <c r="I679" t="s">
        <v>62</v>
      </c>
      <c r="J679" s="4">
        <v>19</v>
      </c>
      <c r="K679" s="3">
        <v>405.13</v>
      </c>
      <c r="L679" s="3">
        <v>627.70000000000005</v>
      </c>
      <c r="M679" s="2">
        <v>11926.3</v>
      </c>
      <c r="N679" s="3">
        <v>4228.83</v>
      </c>
      <c r="O679">
        <v>2722.01</v>
      </c>
      <c r="P679" t="s">
        <v>57</v>
      </c>
      <c r="Q679" t="s">
        <v>46</v>
      </c>
      <c r="R679" t="s">
        <v>247</v>
      </c>
      <c r="S679" t="s">
        <v>464</v>
      </c>
    </row>
    <row r="680" spans="1:19" x14ac:dyDescent="0.25">
      <c r="A680">
        <v>679</v>
      </c>
      <c r="B680" s="1">
        <v>45205</v>
      </c>
      <c r="C680" s="4">
        <f>YEAR(Table1[[#This Row],[sale_date]])</f>
        <v>2023</v>
      </c>
      <c r="D680" t="str">
        <f t="shared" si="10"/>
        <v>okt</v>
      </c>
      <c r="E680" t="s">
        <v>73</v>
      </c>
      <c r="F680">
        <v>6480</v>
      </c>
      <c r="G680" t="s">
        <v>439</v>
      </c>
      <c r="H680" t="s">
        <v>244</v>
      </c>
      <c r="I680" t="s">
        <v>146</v>
      </c>
      <c r="J680" s="4">
        <v>9</v>
      </c>
      <c r="K680" s="3">
        <v>253.49</v>
      </c>
      <c r="L680" s="3">
        <v>361.52</v>
      </c>
      <c r="M680" s="2">
        <v>3253.68</v>
      </c>
      <c r="N680" s="3">
        <v>972.27</v>
      </c>
      <c r="O680">
        <v>160.66999999999999</v>
      </c>
      <c r="P680" t="s">
        <v>63</v>
      </c>
      <c r="Q680" t="s">
        <v>22</v>
      </c>
      <c r="R680" t="s">
        <v>119</v>
      </c>
      <c r="S680" t="s">
        <v>464</v>
      </c>
    </row>
    <row r="681" spans="1:19" x14ac:dyDescent="0.25">
      <c r="A681">
        <v>680</v>
      </c>
      <c r="B681" s="1">
        <v>43838</v>
      </c>
      <c r="C681" s="4">
        <f>YEAR(Table1[[#This Row],[sale_date]])</f>
        <v>2020</v>
      </c>
      <c r="D681" t="str">
        <f t="shared" si="10"/>
        <v>yan</v>
      </c>
      <c r="E681" t="s">
        <v>102</v>
      </c>
      <c r="F681">
        <v>1647</v>
      </c>
      <c r="G681" t="s">
        <v>257</v>
      </c>
      <c r="H681" t="s">
        <v>234</v>
      </c>
      <c r="I681" t="s">
        <v>66</v>
      </c>
      <c r="J681" s="4">
        <v>7</v>
      </c>
      <c r="K681" s="3">
        <v>461.19</v>
      </c>
      <c r="L681" s="3">
        <v>895.6</v>
      </c>
      <c r="M681" s="2">
        <v>6269.2</v>
      </c>
      <c r="N681" s="3">
        <v>3040.87</v>
      </c>
      <c r="O681">
        <v>1615.23</v>
      </c>
      <c r="P681" t="s">
        <v>51</v>
      </c>
      <c r="Q681" t="s">
        <v>22</v>
      </c>
      <c r="R681" t="s">
        <v>189</v>
      </c>
      <c r="S681" t="s">
        <v>29</v>
      </c>
    </row>
    <row r="682" spans="1:19" x14ac:dyDescent="0.25">
      <c r="A682">
        <v>681</v>
      </c>
      <c r="B682" s="1">
        <v>45004</v>
      </c>
      <c r="C682" s="4">
        <f>YEAR(Table1[[#This Row],[sale_date]])</f>
        <v>2023</v>
      </c>
      <c r="D682" t="str">
        <f t="shared" si="10"/>
        <v>mar</v>
      </c>
      <c r="E682" t="s">
        <v>30</v>
      </c>
      <c r="F682">
        <v>9898</v>
      </c>
      <c r="G682" t="s">
        <v>260</v>
      </c>
      <c r="H682" t="s">
        <v>381</v>
      </c>
      <c r="I682" t="s">
        <v>146</v>
      </c>
      <c r="J682" s="4">
        <v>12</v>
      </c>
      <c r="K682" s="3">
        <v>161.53</v>
      </c>
      <c r="L682" s="3">
        <v>298.72000000000003</v>
      </c>
      <c r="M682" s="2">
        <v>3584.64</v>
      </c>
      <c r="N682" s="3">
        <v>1646.28</v>
      </c>
      <c r="O682">
        <v>57.62</v>
      </c>
      <c r="P682" t="s">
        <v>51</v>
      </c>
      <c r="Q682" t="s">
        <v>46</v>
      </c>
      <c r="R682" t="s">
        <v>23</v>
      </c>
      <c r="S682" t="s">
        <v>464</v>
      </c>
    </row>
    <row r="683" spans="1:19" x14ac:dyDescent="0.25">
      <c r="A683">
        <v>682</v>
      </c>
      <c r="B683" s="1">
        <v>44960</v>
      </c>
      <c r="C683" s="4">
        <f>YEAR(Table1[[#This Row],[sale_date]])</f>
        <v>2023</v>
      </c>
      <c r="D683" t="str">
        <f t="shared" si="10"/>
        <v>fev</v>
      </c>
      <c r="E683" t="s">
        <v>203</v>
      </c>
      <c r="F683">
        <v>1764</v>
      </c>
      <c r="G683" t="s">
        <v>324</v>
      </c>
      <c r="H683" t="s">
        <v>396</v>
      </c>
      <c r="I683" t="s">
        <v>56</v>
      </c>
      <c r="J683" s="4">
        <v>3</v>
      </c>
      <c r="K683" s="3">
        <v>258.47000000000003</v>
      </c>
      <c r="L683" s="3">
        <v>368.75</v>
      </c>
      <c r="M683" s="2">
        <v>1106.25</v>
      </c>
      <c r="N683" s="3">
        <v>330.84</v>
      </c>
      <c r="O683">
        <v>168.61</v>
      </c>
      <c r="P683" t="s">
        <v>21</v>
      </c>
      <c r="Q683" t="s">
        <v>46</v>
      </c>
      <c r="R683" t="s">
        <v>101</v>
      </c>
      <c r="S683" t="s">
        <v>29</v>
      </c>
    </row>
    <row r="684" spans="1:19" x14ac:dyDescent="0.25">
      <c r="A684">
        <v>683</v>
      </c>
      <c r="B684" s="1">
        <v>45177</v>
      </c>
      <c r="C684" s="4">
        <f>YEAR(Table1[[#This Row],[sale_date]])</f>
        <v>2023</v>
      </c>
      <c r="D684" t="str">
        <f t="shared" si="10"/>
        <v>sen</v>
      </c>
      <c r="E684" t="s">
        <v>98</v>
      </c>
      <c r="F684">
        <v>7861</v>
      </c>
      <c r="G684" t="s">
        <v>185</v>
      </c>
      <c r="H684" t="s">
        <v>208</v>
      </c>
      <c r="I684" t="s">
        <v>62</v>
      </c>
      <c r="J684" s="4">
        <v>10</v>
      </c>
      <c r="K684" s="3">
        <v>25.76</v>
      </c>
      <c r="L684" s="3">
        <v>40.85</v>
      </c>
      <c r="M684" s="2">
        <v>408.5</v>
      </c>
      <c r="N684" s="3">
        <v>150.9</v>
      </c>
      <c r="O684">
        <v>80.62</v>
      </c>
      <c r="P684" t="s">
        <v>34</v>
      </c>
      <c r="Q684" t="s">
        <v>46</v>
      </c>
      <c r="R684" t="s">
        <v>43</v>
      </c>
      <c r="S684" t="s">
        <v>464</v>
      </c>
    </row>
    <row r="685" spans="1:19" x14ac:dyDescent="0.25">
      <c r="A685">
        <v>684</v>
      </c>
      <c r="B685" s="1">
        <v>44424</v>
      </c>
      <c r="C685" s="4">
        <f>YEAR(Table1[[#This Row],[sale_date]])</f>
        <v>2021</v>
      </c>
      <c r="D685" t="str">
        <f t="shared" si="10"/>
        <v>avq</v>
      </c>
      <c r="E685" t="s">
        <v>30</v>
      </c>
      <c r="F685">
        <v>8514</v>
      </c>
      <c r="G685" t="s">
        <v>204</v>
      </c>
      <c r="H685" t="s">
        <v>32</v>
      </c>
      <c r="I685" t="s">
        <v>131</v>
      </c>
      <c r="J685" s="4">
        <v>13</v>
      </c>
      <c r="K685" s="3">
        <v>312.27999999999997</v>
      </c>
      <c r="L685" s="3">
        <v>401.88</v>
      </c>
      <c r="M685" s="2">
        <v>5224.4399999999996</v>
      </c>
      <c r="N685" s="3">
        <v>1164.8</v>
      </c>
      <c r="O685">
        <v>760.92</v>
      </c>
      <c r="P685" t="s">
        <v>34</v>
      </c>
      <c r="Q685" t="s">
        <v>22</v>
      </c>
      <c r="R685" t="s">
        <v>247</v>
      </c>
      <c r="S685" t="s">
        <v>29</v>
      </c>
    </row>
    <row r="686" spans="1:19" x14ac:dyDescent="0.25">
      <c r="A686">
        <v>685</v>
      </c>
      <c r="B686" s="1">
        <v>45205</v>
      </c>
      <c r="C686" s="4">
        <f>YEAR(Table1[[#This Row],[sale_date]])</f>
        <v>2023</v>
      </c>
      <c r="D686" t="str">
        <f t="shared" si="10"/>
        <v>okt</v>
      </c>
      <c r="E686" t="s">
        <v>73</v>
      </c>
      <c r="F686">
        <v>6480</v>
      </c>
      <c r="G686" t="s">
        <v>18</v>
      </c>
      <c r="H686" t="s">
        <v>244</v>
      </c>
      <c r="I686" t="s">
        <v>20</v>
      </c>
      <c r="J686" s="4">
        <v>9</v>
      </c>
      <c r="K686" s="3">
        <v>253.49</v>
      </c>
      <c r="L686" s="3">
        <v>361.52</v>
      </c>
      <c r="M686" s="2">
        <v>3253.68</v>
      </c>
      <c r="N686" s="3">
        <v>972.27</v>
      </c>
      <c r="O686">
        <v>160.66999999999999</v>
      </c>
      <c r="P686" t="s">
        <v>63</v>
      </c>
      <c r="Q686" t="s">
        <v>22</v>
      </c>
      <c r="R686" t="s">
        <v>176</v>
      </c>
      <c r="S686" t="s">
        <v>464</v>
      </c>
    </row>
    <row r="687" spans="1:19" x14ac:dyDescent="0.25">
      <c r="A687">
        <v>686</v>
      </c>
      <c r="B687" s="1">
        <v>44543</v>
      </c>
      <c r="C687" s="4">
        <f>YEAR(Table1[[#This Row],[sale_date]])</f>
        <v>2021</v>
      </c>
      <c r="D687" t="str">
        <f t="shared" si="10"/>
        <v>dek</v>
      </c>
      <c r="E687" t="s">
        <v>116</v>
      </c>
      <c r="F687">
        <v>9531</v>
      </c>
      <c r="G687" t="s">
        <v>126</v>
      </c>
      <c r="H687" t="s">
        <v>153</v>
      </c>
      <c r="I687" t="s">
        <v>42</v>
      </c>
      <c r="J687" s="4">
        <v>9</v>
      </c>
      <c r="K687" s="3">
        <v>221.71</v>
      </c>
      <c r="L687" s="3">
        <v>273.70999999999998</v>
      </c>
      <c r="M687" s="2">
        <v>2463.39</v>
      </c>
      <c r="N687" s="3">
        <v>468</v>
      </c>
      <c r="O687">
        <v>520.36</v>
      </c>
      <c r="P687" t="s">
        <v>21</v>
      </c>
      <c r="Q687" t="s">
        <v>22</v>
      </c>
      <c r="R687" t="s">
        <v>247</v>
      </c>
      <c r="S687" t="s">
        <v>29</v>
      </c>
    </row>
    <row r="688" spans="1:19" x14ac:dyDescent="0.25">
      <c r="A688">
        <v>687</v>
      </c>
      <c r="B688" s="1">
        <v>45004</v>
      </c>
      <c r="C688" s="4">
        <f>YEAR(Table1[[#This Row],[sale_date]])</f>
        <v>2023</v>
      </c>
      <c r="D688" t="str">
        <f t="shared" si="10"/>
        <v>mar</v>
      </c>
      <c r="E688" t="s">
        <v>157</v>
      </c>
      <c r="F688">
        <v>2891</v>
      </c>
      <c r="G688" t="s">
        <v>403</v>
      </c>
      <c r="H688" t="s">
        <v>159</v>
      </c>
      <c r="I688" t="s">
        <v>62</v>
      </c>
      <c r="J688" s="4">
        <v>19</v>
      </c>
      <c r="K688" s="3">
        <v>396.3</v>
      </c>
      <c r="L688" s="3">
        <v>774.55</v>
      </c>
      <c r="M688" s="2">
        <v>14716.45</v>
      </c>
      <c r="N688" s="3">
        <v>7186.75</v>
      </c>
      <c r="O688">
        <v>602.78</v>
      </c>
      <c r="P688" t="s">
        <v>51</v>
      </c>
      <c r="Q688" t="s">
        <v>46</v>
      </c>
      <c r="R688" t="s">
        <v>196</v>
      </c>
      <c r="S688" t="s">
        <v>464</v>
      </c>
    </row>
    <row r="689" spans="1:19" x14ac:dyDescent="0.25">
      <c r="A689">
        <v>688</v>
      </c>
      <c r="B689" s="1">
        <v>43838</v>
      </c>
      <c r="C689" s="4">
        <f>YEAR(Table1[[#This Row],[sale_date]])</f>
        <v>2020</v>
      </c>
      <c r="D689" t="str">
        <f t="shared" si="10"/>
        <v>yan</v>
      </c>
      <c r="E689" t="s">
        <v>102</v>
      </c>
      <c r="F689">
        <v>1647</v>
      </c>
      <c r="G689" t="s">
        <v>129</v>
      </c>
      <c r="H689" t="s">
        <v>234</v>
      </c>
      <c r="I689" t="s">
        <v>131</v>
      </c>
      <c r="J689" s="4">
        <v>7</v>
      </c>
      <c r="K689" s="3">
        <v>461.19</v>
      </c>
      <c r="L689" s="3">
        <v>895.6</v>
      </c>
      <c r="M689" s="2">
        <v>6269.2</v>
      </c>
      <c r="N689" s="3">
        <v>3040.87</v>
      </c>
      <c r="O689">
        <v>1615.23</v>
      </c>
      <c r="P689" t="s">
        <v>51</v>
      </c>
      <c r="Q689" t="s">
        <v>22</v>
      </c>
      <c r="R689" t="s">
        <v>67</v>
      </c>
      <c r="S689" t="s">
        <v>29</v>
      </c>
    </row>
    <row r="690" spans="1:19" x14ac:dyDescent="0.25">
      <c r="A690">
        <v>689</v>
      </c>
      <c r="B690" s="1">
        <v>44779</v>
      </c>
      <c r="C690" s="4">
        <f>YEAR(Table1[[#This Row],[sale_date]])</f>
        <v>2022</v>
      </c>
      <c r="D690" t="str">
        <f t="shared" si="10"/>
        <v>avq</v>
      </c>
      <c r="E690" t="s">
        <v>167</v>
      </c>
      <c r="F690">
        <v>7199</v>
      </c>
      <c r="G690" t="s">
        <v>222</v>
      </c>
      <c r="H690" t="s">
        <v>379</v>
      </c>
      <c r="I690" t="s">
        <v>143</v>
      </c>
      <c r="J690" s="4">
        <v>5</v>
      </c>
      <c r="K690" s="3">
        <v>485.83</v>
      </c>
      <c r="L690" s="3">
        <v>947</v>
      </c>
      <c r="M690" s="2">
        <v>4735</v>
      </c>
      <c r="N690" s="3">
        <v>2305.85</v>
      </c>
      <c r="O690">
        <v>1399.44</v>
      </c>
      <c r="P690" t="s">
        <v>57</v>
      </c>
      <c r="Q690" t="s">
        <v>46</v>
      </c>
      <c r="R690" t="s">
        <v>82</v>
      </c>
      <c r="S690" t="s">
        <v>464</v>
      </c>
    </row>
    <row r="691" spans="1:19" x14ac:dyDescent="0.25">
      <c r="A691">
        <v>690</v>
      </c>
      <c r="B691" s="1">
        <v>44661</v>
      </c>
      <c r="C691" s="4">
        <f>YEAR(Table1[[#This Row],[sale_date]])</f>
        <v>2022</v>
      </c>
      <c r="D691" t="str">
        <f t="shared" si="10"/>
        <v>apr</v>
      </c>
      <c r="E691" t="s">
        <v>73</v>
      </c>
      <c r="F691">
        <v>1556</v>
      </c>
      <c r="G691" t="s">
        <v>233</v>
      </c>
      <c r="H691" t="s">
        <v>166</v>
      </c>
      <c r="I691" t="s">
        <v>111</v>
      </c>
      <c r="J691" s="4">
        <v>8</v>
      </c>
      <c r="K691" s="3">
        <v>106.8</v>
      </c>
      <c r="L691" s="3">
        <v>169.8</v>
      </c>
      <c r="M691" s="2">
        <v>1358.4</v>
      </c>
      <c r="N691" s="3">
        <v>504</v>
      </c>
      <c r="O691">
        <v>1.2</v>
      </c>
      <c r="P691" t="s">
        <v>21</v>
      </c>
      <c r="Q691" t="s">
        <v>22</v>
      </c>
      <c r="R691" t="s">
        <v>82</v>
      </c>
      <c r="S691" t="s">
        <v>29</v>
      </c>
    </row>
    <row r="692" spans="1:19" x14ac:dyDescent="0.25">
      <c r="A692">
        <v>691</v>
      </c>
      <c r="B692" s="1">
        <v>44424</v>
      </c>
      <c r="C692" s="4">
        <f>YEAR(Table1[[#This Row],[sale_date]])</f>
        <v>2021</v>
      </c>
      <c r="D692" t="str">
        <f t="shared" si="10"/>
        <v>avq</v>
      </c>
      <c r="E692" t="s">
        <v>91</v>
      </c>
      <c r="F692">
        <v>2837</v>
      </c>
      <c r="G692" t="s">
        <v>163</v>
      </c>
      <c r="H692" t="s">
        <v>272</v>
      </c>
      <c r="I692" t="s">
        <v>42</v>
      </c>
      <c r="J692" s="4">
        <v>4</v>
      </c>
      <c r="K692" s="3">
        <v>22.45</v>
      </c>
      <c r="L692" s="3">
        <v>31.66</v>
      </c>
      <c r="M692" s="2">
        <v>126.64</v>
      </c>
      <c r="N692" s="3">
        <v>36.840000000000003</v>
      </c>
      <c r="O692">
        <v>20.56</v>
      </c>
      <c r="P692" t="s">
        <v>21</v>
      </c>
      <c r="Q692" t="s">
        <v>46</v>
      </c>
      <c r="R692" t="s">
        <v>23</v>
      </c>
      <c r="S692" t="s">
        <v>464</v>
      </c>
    </row>
    <row r="693" spans="1:19" x14ac:dyDescent="0.25">
      <c r="A693">
        <v>692</v>
      </c>
      <c r="B693" s="1">
        <v>44450</v>
      </c>
      <c r="C693" s="4">
        <f>YEAR(Table1[[#This Row],[sale_date]])</f>
        <v>2021</v>
      </c>
      <c r="D693" t="str">
        <f t="shared" si="10"/>
        <v>sen</v>
      </c>
      <c r="E693" t="s">
        <v>94</v>
      </c>
      <c r="F693">
        <v>5623</v>
      </c>
      <c r="G693" t="s">
        <v>419</v>
      </c>
      <c r="H693" t="s">
        <v>121</v>
      </c>
      <c r="I693" t="s">
        <v>33</v>
      </c>
      <c r="J693" s="4">
        <v>13</v>
      </c>
      <c r="K693" s="3">
        <v>261.82</v>
      </c>
      <c r="L693" s="3">
        <v>374.87</v>
      </c>
      <c r="M693" s="2">
        <v>4873.3100000000004</v>
      </c>
      <c r="N693" s="3">
        <v>1469.65</v>
      </c>
      <c r="O693">
        <v>499.23</v>
      </c>
      <c r="P693" t="s">
        <v>57</v>
      </c>
      <c r="Q693" t="s">
        <v>46</v>
      </c>
      <c r="R693" t="s">
        <v>58</v>
      </c>
      <c r="S693" t="s">
        <v>29</v>
      </c>
    </row>
    <row r="694" spans="1:19" x14ac:dyDescent="0.25">
      <c r="A694">
        <v>693</v>
      </c>
      <c r="B694" s="1">
        <v>45392</v>
      </c>
      <c r="C694" s="4">
        <f>YEAR(Table1[[#This Row],[sale_date]])</f>
        <v>2024</v>
      </c>
      <c r="D694" t="str">
        <f t="shared" si="10"/>
        <v>apr</v>
      </c>
      <c r="E694" t="s">
        <v>122</v>
      </c>
      <c r="F694">
        <v>8206</v>
      </c>
      <c r="G694" t="s">
        <v>292</v>
      </c>
      <c r="H694" t="s">
        <v>331</v>
      </c>
      <c r="I694" t="s">
        <v>136</v>
      </c>
      <c r="J694" s="4">
        <v>14</v>
      </c>
      <c r="K694" s="3">
        <v>43.84</v>
      </c>
      <c r="L694" s="3">
        <v>54.13</v>
      </c>
      <c r="M694" s="2">
        <v>757.82</v>
      </c>
      <c r="N694" s="3">
        <v>144.06</v>
      </c>
      <c r="O694">
        <v>206.43</v>
      </c>
      <c r="P694" t="s">
        <v>57</v>
      </c>
      <c r="Q694" t="s">
        <v>46</v>
      </c>
      <c r="R694" t="s">
        <v>106</v>
      </c>
      <c r="S694" t="s">
        <v>464</v>
      </c>
    </row>
    <row r="695" spans="1:19" x14ac:dyDescent="0.25">
      <c r="A695">
        <v>694</v>
      </c>
      <c r="B695" s="1">
        <v>45143</v>
      </c>
      <c r="C695" s="4">
        <f>YEAR(Table1[[#This Row],[sale_date]])</f>
        <v>2023</v>
      </c>
      <c r="D695" t="str">
        <f t="shared" si="10"/>
        <v>avq</v>
      </c>
      <c r="E695" t="s">
        <v>30</v>
      </c>
      <c r="F695">
        <v>9243</v>
      </c>
      <c r="G695" t="s">
        <v>197</v>
      </c>
      <c r="H695" t="s">
        <v>72</v>
      </c>
      <c r="I695" t="s">
        <v>146</v>
      </c>
      <c r="J695" s="4">
        <v>4</v>
      </c>
      <c r="K695" s="3">
        <v>48.36</v>
      </c>
      <c r="L695" s="3">
        <v>80.05</v>
      </c>
      <c r="M695" s="2">
        <v>320.2</v>
      </c>
      <c r="N695" s="3">
        <v>126.76</v>
      </c>
      <c r="O695">
        <v>25.54</v>
      </c>
      <c r="P695" t="s">
        <v>51</v>
      </c>
      <c r="Q695" t="s">
        <v>46</v>
      </c>
      <c r="R695" t="s">
        <v>76</v>
      </c>
      <c r="S695" t="s">
        <v>464</v>
      </c>
    </row>
    <row r="696" spans="1:19" x14ac:dyDescent="0.25">
      <c r="A696">
        <v>695</v>
      </c>
      <c r="B696" s="1">
        <v>45177</v>
      </c>
      <c r="C696" s="4">
        <f>YEAR(Table1[[#This Row],[sale_date]])</f>
        <v>2023</v>
      </c>
      <c r="D696" t="str">
        <f t="shared" si="10"/>
        <v>sen</v>
      </c>
      <c r="E696" t="s">
        <v>98</v>
      </c>
      <c r="F696">
        <v>7861</v>
      </c>
      <c r="G696" t="s">
        <v>194</v>
      </c>
      <c r="H696" t="s">
        <v>208</v>
      </c>
      <c r="I696" t="s">
        <v>42</v>
      </c>
      <c r="J696" s="4">
        <v>10</v>
      </c>
      <c r="K696" s="3">
        <v>25.76</v>
      </c>
      <c r="L696" s="3">
        <v>40.85</v>
      </c>
      <c r="M696" s="2">
        <v>408.5</v>
      </c>
      <c r="N696" s="3">
        <v>150.9</v>
      </c>
      <c r="O696">
        <v>80.62</v>
      </c>
      <c r="P696" t="s">
        <v>34</v>
      </c>
      <c r="Q696" t="s">
        <v>46</v>
      </c>
      <c r="R696" t="s">
        <v>97</v>
      </c>
      <c r="S696" t="s">
        <v>464</v>
      </c>
    </row>
    <row r="697" spans="1:19" x14ac:dyDescent="0.25">
      <c r="A697">
        <v>696</v>
      </c>
      <c r="B697" s="1">
        <v>44143</v>
      </c>
      <c r="C697" s="4">
        <f>YEAR(Table1[[#This Row],[sale_date]])</f>
        <v>2020</v>
      </c>
      <c r="D697" t="str">
        <f t="shared" si="10"/>
        <v>noy</v>
      </c>
      <c r="E697" t="s">
        <v>125</v>
      </c>
      <c r="F697">
        <v>5400</v>
      </c>
      <c r="G697" t="s">
        <v>71</v>
      </c>
      <c r="H697" t="s">
        <v>342</v>
      </c>
      <c r="I697" t="s">
        <v>27</v>
      </c>
      <c r="J697" s="4">
        <v>12</v>
      </c>
      <c r="K697" s="3">
        <v>288.36</v>
      </c>
      <c r="L697" s="3">
        <v>549.25</v>
      </c>
      <c r="M697" s="2">
        <v>6591</v>
      </c>
      <c r="N697" s="3">
        <v>3130.68</v>
      </c>
      <c r="O697">
        <v>288.62</v>
      </c>
      <c r="P697" t="s">
        <v>57</v>
      </c>
      <c r="Q697" t="s">
        <v>22</v>
      </c>
      <c r="R697" t="s">
        <v>101</v>
      </c>
      <c r="S697" t="s">
        <v>464</v>
      </c>
    </row>
    <row r="698" spans="1:19" x14ac:dyDescent="0.25">
      <c r="A698">
        <v>697</v>
      </c>
      <c r="B698" s="1">
        <v>44191</v>
      </c>
      <c r="C698" s="4">
        <f>YEAR(Table1[[#This Row],[sale_date]])</f>
        <v>2020</v>
      </c>
      <c r="D698" t="str">
        <f t="shared" si="10"/>
        <v>dek</v>
      </c>
      <c r="E698" t="s">
        <v>102</v>
      </c>
      <c r="F698">
        <v>4326</v>
      </c>
      <c r="G698" t="s">
        <v>329</v>
      </c>
      <c r="H698" t="s">
        <v>104</v>
      </c>
      <c r="I698" t="s">
        <v>146</v>
      </c>
      <c r="J698" s="4">
        <v>2</v>
      </c>
      <c r="K698" s="3">
        <v>462.56</v>
      </c>
      <c r="L698" s="3">
        <v>608.09</v>
      </c>
      <c r="M698" s="2">
        <v>1216.18</v>
      </c>
      <c r="N698" s="3">
        <v>291.06</v>
      </c>
      <c r="O698">
        <v>74.260000000000005</v>
      </c>
      <c r="P698" t="s">
        <v>34</v>
      </c>
      <c r="Q698" t="s">
        <v>46</v>
      </c>
      <c r="R698" t="s">
        <v>101</v>
      </c>
      <c r="S698" t="s">
        <v>464</v>
      </c>
    </row>
    <row r="699" spans="1:19" x14ac:dyDescent="0.25">
      <c r="A699">
        <v>698</v>
      </c>
      <c r="B699" s="1">
        <v>44543</v>
      </c>
      <c r="C699" s="4">
        <f>YEAR(Table1[[#This Row],[sale_date]])</f>
        <v>2021</v>
      </c>
      <c r="D699" t="str">
        <f t="shared" si="10"/>
        <v>dek</v>
      </c>
      <c r="E699" t="s">
        <v>116</v>
      </c>
      <c r="F699">
        <v>9531</v>
      </c>
      <c r="G699" t="s">
        <v>92</v>
      </c>
      <c r="H699" t="s">
        <v>153</v>
      </c>
      <c r="I699" t="s">
        <v>20</v>
      </c>
      <c r="J699" s="4">
        <v>9</v>
      </c>
      <c r="K699" s="3">
        <v>221.71</v>
      </c>
      <c r="L699" s="3">
        <v>273.70999999999998</v>
      </c>
      <c r="M699" s="2">
        <v>2463.39</v>
      </c>
      <c r="N699" s="3">
        <v>468</v>
      </c>
      <c r="O699">
        <v>520.36</v>
      </c>
      <c r="P699" t="s">
        <v>21</v>
      </c>
      <c r="Q699" t="s">
        <v>22</v>
      </c>
      <c r="R699" t="s">
        <v>43</v>
      </c>
      <c r="S699" t="s">
        <v>29</v>
      </c>
    </row>
    <row r="700" spans="1:19" x14ac:dyDescent="0.25">
      <c r="A700">
        <v>699</v>
      </c>
      <c r="B700" s="1">
        <v>45444</v>
      </c>
      <c r="C700" s="4">
        <f>YEAR(Table1[[#This Row],[sale_date]])</f>
        <v>2024</v>
      </c>
      <c r="D700" t="str">
        <f t="shared" si="10"/>
        <v>iyn</v>
      </c>
      <c r="E700" t="s">
        <v>73</v>
      </c>
      <c r="F700">
        <v>3110</v>
      </c>
      <c r="G700" t="s">
        <v>448</v>
      </c>
      <c r="H700" t="s">
        <v>75</v>
      </c>
      <c r="I700" t="s">
        <v>140</v>
      </c>
      <c r="J700" s="4">
        <v>14</v>
      </c>
      <c r="K700" s="3">
        <v>214.45</v>
      </c>
      <c r="L700" s="3">
        <v>315</v>
      </c>
      <c r="M700" s="2">
        <v>4410</v>
      </c>
      <c r="N700" s="3">
        <v>1407.7</v>
      </c>
      <c r="O700">
        <v>967.21</v>
      </c>
      <c r="P700" t="s">
        <v>34</v>
      </c>
      <c r="Q700" t="s">
        <v>46</v>
      </c>
      <c r="R700" t="s">
        <v>76</v>
      </c>
      <c r="S700" t="s">
        <v>29</v>
      </c>
    </row>
    <row r="701" spans="1:19" x14ac:dyDescent="0.25">
      <c r="A701">
        <v>700</v>
      </c>
      <c r="B701" s="1">
        <v>45102</v>
      </c>
      <c r="C701" s="4">
        <f>YEAR(Table1[[#This Row],[sale_date]])</f>
        <v>2023</v>
      </c>
      <c r="D701" t="str">
        <f t="shared" si="10"/>
        <v>iyn</v>
      </c>
      <c r="E701" t="s">
        <v>125</v>
      </c>
      <c r="F701">
        <v>7726</v>
      </c>
      <c r="G701" t="s">
        <v>378</v>
      </c>
      <c r="H701" t="s">
        <v>175</v>
      </c>
      <c r="I701" t="s">
        <v>56</v>
      </c>
      <c r="J701" s="4">
        <v>9</v>
      </c>
      <c r="K701" s="3">
        <v>459.68</v>
      </c>
      <c r="L701" s="3">
        <v>724.55</v>
      </c>
      <c r="M701" s="2">
        <v>6520.95</v>
      </c>
      <c r="N701" s="3">
        <v>2383.83</v>
      </c>
      <c r="O701">
        <v>181.38</v>
      </c>
      <c r="P701" t="s">
        <v>34</v>
      </c>
      <c r="Q701" t="s">
        <v>46</v>
      </c>
      <c r="R701" t="s">
        <v>58</v>
      </c>
      <c r="S701" t="s">
        <v>464</v>
      </c>
    </row>
    <row r="702" spans="1:19" x14ac:dyDescent="0.25">
      <c r="A702">
        <v>701</v>
      </c>
      <c r="B702" s="1">
        <v>45371</v>
      </c>
      <c r="C702" s="4">
        <f>YEAR(Table1[[#This Row],[sale_date]])</f>
        <v>2024</v>
      </c>
      <c r="D702" t="str">
        <f t="shared" si="10"/>
        <v>mar</v>
      </c>
      <c r="E702" t="s">
        <v>177</v>
      </c>
      <c r="F702">
        <v>6911</v>
      </c>
      <c r="G702" t="s">
        <v>428</v>
      </c>
      <c r="H702" t="s">
        <v>198</v>
      </c>
      <c r="I702" t="s">
        <v>105</v>
      </c>
      <c r="J702" s="4">
        <v>11</v>
      </c>
      <c r="K702" s="3">
        <v>267.5</v>
      </c>
      <c r="L702" s="3">
        <v>398.15</v>
      </c>
      <c r="M702" s="2">
        <v>4379.6499999999996</v>
      </c>
      <c r="N702" s="3">
        <v>1437.15</v>
      </c>
      <c r="O702">
        <v>169.01</v>
      </c>
      <c r="P702" t="s">
        <v>34</v>
      </c>
      <c r="Q702" t="s">
        <v>46</v>
      </c>
      <c r="R702" t="s">
        <v>106</v>
      </c>
      <c r="S702" t="s">
        <v>464</v>
      </c>
    </row>
    <row r="703" spans="1:19" x14ac:dyDescent="0.25">
      <c r="A703">
        <v>702</v>
      </c>
      <c r="B703" s="1">
        <v>45407</v>
      </c>
      <c r="C703" s="4">
        <f>YEAR(Table1[[#This Row],[sale_date]])</f>
        <v>2024</v>
      </c>
      <c r="D703" t="str">
        <f t="shared" si="10"/>
        <v>apr</v>
      </c>
      <c r="E703" t="s">
        <v>125</v>
      </c>
      <c r="F703">
        <v>8050</v>
      </c>
      <c r="G703" t="s">
        <v>219</v>
      </c>
      <c r="H703" t="s">
        <v>385</v>
      </c>
      <c r="I703" t="s">
        <v>105</v>
      </c>
      <c r="J703" s="4">
        <v>2</v>
      </c>
      <c r="K703" s="3">
        <v>488.61</v>
      </c>
      <c r="L703" s="3">
        <v>848.66</v>
      </c>
      <c r="M703" s="2">
        <v>1697.32</v>
      </c>
      <c r="N703" s="3">
        <v>720.1</v>
      </c>
      <c r="O703">
        <v>453.34</v>
      </c>
      <c r="P703" t="s">
        <v>51</v>
      </c>
      <c r="Q703" t="s">
        <v>46</v>
      </c>
      <c r="R703" t="s">
        <v>189</v>
      </c>
      <c r="S703" t="s">
        <v>464</v>
      </c>
    </row>
    <row r="704" spans="1:19" x14ac:dyDescent="0.25">
      <c r="A704">
        <v>703</v>
      </c>
      <c r="B704" s="1">
        <v>45250</v>
      </c>
      <c r="C704" s="4">
        <f>YEAR(Table1[[#This Row],[sale_date]])</f>
        <v>2023</v>
      </c>
      <c r="D704" t="str">
        <f t="shared" si="10"/>
        <v>noy</v>
      </c>
      <c r="E704" t="s">
        <v>94</v>
      </c>
      <c r="F704">
        <v>5134</v>
      </c>
      <c r="G704" t="s">
        <v>419</v>
      </c>
      <c r="H704" t="s">
        <v>388</v>
      </c>
      <c r="I704" t="s">
        <v>33</v>
      </c>
      <c r="J704" s="4">
        <v>11</v>
      </c>
      <c r="K704" s="3">
        <v>446.67</v>
      </c>
      <c r="L704" s="3">
        <v>780.2</v>
      </c>
      <c r="M704" s="2">
        <v>8582.2000000000007</v>
      </c>
      <c r="N704" s="3">
        <v>3668.83</v>
      </c>
      <c r="O704">
        <v>2324.6</v>
      </c>
      <c r="P704" t="s">
        <v>34</v>
      </c>
      <c r="Q704" t="s">
        <v>22</v>
      </c>
      <c r="R704" t="s">
        <v>58</v>
      </c>
      <c r="S704" t="s">
        <v>464</v>
      </c>
    </row>
    <row r="705" spans="1:19" x14ac:dyDescent="0.25">
      <c r="A705">
        <v>704</v>
      </c>
      <c r="B705" s="1">
        <v>44414</v>
      </c>
      <c r="C705" s="4">
        <f>YEAR(Table1[[#This Row],[sale_date]])</f>
        <v>2021</v>
      </c>
      <c r="D705" t="str">
        <f t="shared" si="10"/>
        <v>avq</v>
      </c>
      <c r="E705" t="s">
        <v>94</v>
      </c>
      <c r="F705">
        <v>7133</v>
      </c>
      <c r="G705" t="s">
        <v>163</v>
      </c>
      <c r="H705" t="s">
        <v>373</v>
      </c>
      <c r="I705" t="s">
        <v>42</v>
      </c>
      <c r="J705" s="4">
        <v>8</v>
      </c>
      <c r="K705" s="3">
        <v>192.07</v>
      </c>
      <c r="L705" s="3">
        <v>304.02</v>
      </c>
      <c r="M705" s="2">
        <v>2432.16</v>
      </c>
      <c r="N705" s="3">
        <v>895.6</v>
      </c>
      <c r="O705">
        <v>371.76</v>
      </c>
      <c r="P705" t="s">
        <v>57</v>
      </c>
      <c r="Q705" t="s">
        <v>22</v>
      </c>
      <c r="R705" t="s">
        <v>119</v>
      </c>
      <c r="S705" t="s">
        <v>464</v>
      </c>
    </row>
    <row r="706" spans="1:19" x14ac:dyDescent="0.25">
      <c r="A706">
        <v>705</v>
      </c>
      <c r="B706" s="1">
        <v>45362</v>
      </c>
      <c r="C706" s="4">
        <f>YEAR(Table1[[#This Row],[sale_date]])</f>
        <v>2024</v>
      </c>
      <c r="D706" t="str">
        <f t="shared" ref="D706:D769" si="11">TEXT(B706,"MMM")</f>
        <v>mar</v>
      </c>
      <c r="E706" t="s">
        <v>47</v>
      </c>
      <c r="F706">
        <v>3067</v>
      </c>
      <c r="G706" t="s">
        <v>346</v>
      </c>
      <c r="H706" t="s">
        <v>256</v>
      </c>
      <c r="I706" t="s">
        <v>136</v>
      </c>
      <c r="J706" s="4">
        <v>17</v>
      </c>
      <c r="K706" s="3">
        <v>79.66</v>
      </c>
      <c r="L706" s="3">
        <v>117.75</v>
      </c>
      <c r="M706" s="2">
        <v>2001.75</v>
      </c>
      <c r="N706" s="3">
        <v>647.53</v>
      </c>
      <c r="O706">
        <v>291.92</v>
      </c>
      <c r="P706" t="s">
        <v>51</v>
      </c>
      <c r="Q706" t="s">
        <v>22</v>
      </c>
      <c r="R706" t="s">
        <v>176</v>
      </c>
      <c r="S706" t="s">
        <v>29</v>
      </c>
    </row>
    <row r="707" spans="1:19" x14ac:dyDescent="0.25">
      <c r="A707">
        <v>706</v>
      </c>
      <c r="B707" s="1">
        <v>44779</v>
      </c>
      <c r="C707" s="4">
        <f>YEAR(Table1[[#This Row],[sale_date]])</f>
        <v>2022</v>
      </c>
      <c r="D707" t="str">
        <f t="shared" si="11"/>
        <v>avq</v>
      </c>
      <c r="E707" t="s">
        <v>167</v>
      </c>
      <c r="F707">
        <v>7199</v>
      </c>
      <c r="G707" t="s">
        <v>265</v>
      </c>
      <c r="H707" t="s">
        <v>379</v>
      </c>
      <c r="I707" t="s">
        <v>27</v>
      </c>
      <c r="J707" s="4">
        <v>5</v>
      </c>
      <c r="K707" s="3">
        <v>485.83</v>
      </c>
      <c r="L707" s="3">
        <v>947</v>
      </c>
      <c r="M707" s="2">
        <v>4735</v>
      </c>
      <c r="N707" s="3">
        <v>2305.85</v>
      </c>
      <c r="O707">
        <v>1399.44</v>
      </c>
      <c r="P707" t="s">
        <v>57</v>
      </c>
      <c r="Q707" t="s">
        <v>46</v>
      </c>
      <c r="R707" t="s">
        <v>97</v>
      </c>
      <c r="S707" t="s">
        <v>464</v>
      </c>
    </row>
    <row r="708" spans="1:19" x14ac:dyDescent="0.25">
      <c r="A708">
        <v>707</v>
      </c>
      <c r="B708" s="1">
        <v>44960</v>
      </c>
      <c r="C708" s="4">
        <f>YEAR(Table1[[#This Row],[sale_date]])</f>
        <v>2023</v>
      </c>
      <c r="D708" t="str">
        <f t="shared" si="11"/>
        <v>fev</v>
      </c>
      <c r="E708" t="s">
        <v>203</v>
      </c>
      <c r="F708">
        <v>1764</v>
      </c>
      <c r="G708" t="s">
        <v>430</v>
      </c>
      <c r="H708" t="s">
        <v>396</v>
      </c>
      <c r="I708" t="s">
        <v>111</v>
      </c>
      <c r="J708" s="4">
        <v>3</v>
      </c>
      <c r="K708" s="3">
        <v>258.47000000000003</v>
      </c>
      <c r="L708" s="3">
        <v>368.75</v>
      </c>
      <c r="M708" s="2">
        <v>1106.25</v>
      </c>
      <c r="N708" s="3">
        <v>330.84</v>
      </c>
      <c r="O708">
        <v>168.61</v>
      </c>
      <c r="P708" t="s">
        <v>21</v>
      </c>
      <c r="Q708" t="s">
        <v>46</v>
      </c>
      <c r="R708" t="s">
        <v>88</v>
      </c>
      <c r="S708" t="s">
        <v>29</v>
      </c>
    </row>
    <row r="709" spans="1:19" x14ac:dyDescent="0.25">
      <c r="A709">
        <v>708</v>
      </c>
      <c r="B709" s="1">
        <v>45484</v>
      </c>
      <c r="C709" s="4">
        <f>YEAR(Table1[[#This Row],[sale_date]])</f>
        <v>2024</v>
      </c>
      <c r="D709" t="str">
        <f t="shared" si="11"/>
        <v>iyl</v>
      </c>
      <c r="E709" t="s">
        <v>17</v>
      </c>
      <c r="F709">
        <v>2852</v>
      </c>
      <c r="G709" t="s">
        <v>447</v>
      </c>
      <c r="H709" t="s">
        <v>309</v>
      </c>
      <c r="I709" t="s">
        <v>20</v>
      </c>
      <c r="J709" s="4">
        <v>9</v>
      </c>
      <c r="K709" s="3">
        <v>219.56</v>
      </c>
      <c r="L709" s="3">
        <v>317.23</v>
      </c>
      <c r="M709" s="2">
        <v>2855.07</v>
      </c>
      <c r="N709" s="3">
        <v>879.03</v>
      </c>
      <c r="O709">
        <v>588.26</v>
      </c>
      <c r="P709" t="s">
        <v>34</v>
      </c>
      <c r="Q709" t="s">
        <v>22</v>
      </c>
      <c r="R709" t="s">
        <v>176</v>
      </c>
      <c r="S709" t="s">
        <v>464</v>
      </c>
    </row>
    <row r="710" spans="1:19" x14ac:dyDescent="0.25">
      <c r="A710">
        <v>709</v>
      </c>
      <c r="B710" s="1">
        <v>43992</v>
      </c>
      <c r="C710" s="4">
        <f>YEAR(Table1[[#This Row],[sale_date]])</f>
        <v>2020</v>
      </c>
      <c r="D710" t="str">
        <f t="shared" si="11"/>
        <v>iyn</v>
      </c>
      <c r="E710" t="s">
        <v>157</v>
      </c>
      <c r="F710">
        <v>7556</v>
      </c>
      <c r="G710" t="s">
        <v>446</v>
      </c>
      <c r="H710" t="s">
        <v>360</v>
      </c>
      <c r="I710" t="s">
        <v>66</v>
      </c>
      <c r="J710" s="4">
        <v>11</v>
      </c>
      <c r="K710" s="3">
        <v>37.04</v>
      </c>
      <c r="L710" s="3">
        <v>70.040000000000006</v>
      </c>
      <c r="M710" s="2">
        <v>770.44</v>
      </c>
      <c r="N710" s="3">
        <v>363</v>
      </c>
      <c r="O710">
        <v>104.59</v>
      </c>
      <c r="P710" t="s">
        <v>51</v>
      </c>
      <c r="Q710" t="s">
        <v>22</v>
      </c>
      <c r="R710" t="s">
        <v>52</v>
      </c>
      <c r="S710" t="s">
        <v>29</v>
      </c>
    </row>
    <row r="711" spans="1:19" x14ac:dyDescent="0.25">
      <c r="A711">
        <v>710</v>
      </c>
      <c r="B711" s="1">
        <v>44543</v>
      </c>
      <c r="C711" s="4">
        <f>YEAR(Table1[[#This Row],[sale_date]])</f>
        <v>2021</v>
      </c>
      <c r="D711" t="str">
        <f t="shared" si="11"/>
        <v>dek</v>
      </c>
      <c r="E711" t="s">
        <v>116</v>
      </c>
      <c r="F711">
        <v>9531</v>
      </c>
      <c r="G711" t="s">
        <v>240</v>
      </c>
      <c r="H711" t="s">
        <v>153</v>
      </c>
      <c r="I711" t="s">
        <v>242</v>
      </c>
      <c r="J711" s="4">
        <v>9</v>
      </c>
      <c r="K711" s="3">
        <v>221.71</v>
      </c>
      <c r="L711" s="3">
        <v>273.70999999999998</v>
      </c>
      <c r="M711" s="2">
        <v>2463.39</v>
      </c>
      <c r="N711" s="3">
        <v>468</v>
      </c>
      <c r="O711">
        <v>520.36</v>
      </c>
      <c r="P711" t="s">
        <v>21</v>
      </c>
      <c r="Q711" t="s">
        <v>22</v>
      </c>
      <c r="R711" t="s">
        <v>106</v>
      </c>
      <c r="S711" t="s">
        <v>29</v>
      </c>
    </row>
    <row r="712" spans="1:19" x14ac:dyDescent="0.25">
      <c r="A712">
        <v>711</v>
      </c>
      <c r="B712" s="1">
        <v>45575</v>
      </c>
      <c r="C712" s="4">
        <f>YEAR(Table1[[#This Row],[sale_date]])</f>
        <v>2024</v>
      </c>
      <c r="D712" t="str">
        <f t="shared" si="11"/>
        <v>okt</v>
      </c>
      <c r="E712" t="s">
        <v>162</v>
      </c>
      <c r="F712">
        <v>2521</v>
      </c>
      <c r="G712" t="s">
        <v>158</v>
      </c>
      <c r="H712" t="s">
        <v>284</v>
      </c>
      <c r="I712" t="s">
        <v>33</v>
      </c>
      <c r="J712" s="4">
        <v>1</v>
      </c>
      <c r="K712" s="3">
        <v>297.64999999999998</v>
      </c>
      <c r="L712" s="3">
        <v>441.17</v>
      </c>
      <c r="M712" s="2">
        <v>441.17</v>
      </c>
      <c r="N712" s="3">
        <v>143.52000000000001</v>
      </c>
      <c r="O712">
        <v>129.84</v>
      </c>
      <c r="P712" t="s">
        <v>57</v>
      </c>
      <c r="Q712" t="s">
        <v>46</v>
      </c>
      <c r="R712" t="s">
        <v>52</v>
      </c>
      <c r="S712" t="s">
        <v>29</v>
      </c>
    </row>
    <row r="713" spans="1:19" x14ac:dyDescent="0.25">
      <c r="A713">
        <v>712</v>
      </c>
      <c r="B713" s="1">
        <v>45349</v>
      </c>
      <c r="C713" s="4">
        <f>YEAR(Table1[[#This Row],[sale_date]])</f>
        <v>2024</v>
      </c>
      <c r="D713" t="str">
        <f t="shared" si="11"/>
        <v>fev</v>
      </c>
      <c r="E713" t="s">
        <v>47</v>
      </c>
      <c r="F713">
        <v>8026</v>
      </c>
      <c r="G713" t="s">
        <v>152</v>
      </c>
      <c r="H713" t="s">
        <v>317</v>
      </c>
      <c r="I713" t="s">
        <v>38</v>
      </c>
      <c r="J713" s="4">
        <v>10</v>
      </c>
      <c r="K713" s="3">
        <v>51.26</v>
      </c>
      <c r="L713" s="3">
        <v>100.12</v>
      </c>
      <c r="M713" s="2">
        <v>1001.2</v>
      </c>
      <c r="N713" s="3">
        <v>488.6</v>
      </c>
      <c r="O713">
        <v>203.2</v>
      </c>
      <c r="P713" t="s">
        <v>34</v>
      </c>
      <c r="Q713" t="s">
        <v>46</v>
      </c>
      <c r="R713" t="s">
        <v>88</v>
      </c>
      <c r="S713" t="s">
        <v>464</v>
      </c>
    </row>
    <row r="714" spans="1:19" x14ac:dyDescent="0.25">
      <c r="A714">
        <v>713</v>
      </c>
      <c r="B714" s="1">
        <v>43959</v>
      </c>
      <c r="C714" s="4">
        <f>YEAR(Table1[[#This Row],[sale_date]])</f>
        <v>2020</v>
      </c>
      <c r="D714" t="str">
        <f t="shared" si="11"/>
        <v>may</v>
      </c>
      <c r="E714" t="s">
        <v>98</v>
      </c>
      <c r="F714">
        <v>8911</v>
      </c>
      <c r="G714" t="s">
        <v>454</v>
      </c>
      <c r="H714" t="s">
        <v>313</v>
      </c>
      <c r="I714" t="s">
        <v>38</v>
      </c>
      <c r="J714" s="4">
        <v>17</v>
      </c>
      <c r="K714" s="3">
        <v>477.41</v>
      </c>
      <c r="L714" s="3">
        <v>924.36</v>
      </c>
      <c r="M714" s="2">
        <v>15714.12</v>
      </c>
      <c r="N714" s="3">
        <v>7598.15</v>
      </c>
      <c r="O714">
        <v>4489.46</v>
      </c>
      <c r="P714" t="s">
        <v>51</v>
      </c>
      <c r="Q714" t="s">
        <v>46</v>
      </c>
      <c r="R714" t="s">
        <v>67</v>
      </c>
      <c r="S714" t="s">
        <v>464</v>
      </c>
    </row>
    <row r="715" spans="1:19" x14ac:dyDescent="0.25">
      <c r="A715">
        <v>714</v>
      </c>
      <c r="B715" s="1">
        <v>44143</v>
      </c>
      <c r="C715" s="4">
        <f>YEAR(Table1[[#This Row],[sale_date]])</f>
        <v>2020</v>
      </c>
      <c r="D715" t="str">
        <f t="shared" si="11"/>
        <v>noy</v>
      </c>
      <c r="E715" t="s">
        <v>125</v>
      </c>
      <c r="F715">
        <v>5400</v>
      </c>
      <c r="G715" t="s">
        <v>423</v>
      </c>
      <c r="H715" t="s">
        <v>342</v>
      </c>
      <c r="I715" t="s">
        <v>140</v>
      </c>
      <c r="J715" s="4">
        <v>12</v>
      </c>
      <c r="K715" s="3">
        <v>288.36</v>
      </c>
      <c r="L715" s="3">
        <v>549.25</v>
      </c>
      <c r="M715" s="2">
        <v>6591</v>
      </c>
      <c r="N715" s="3">
        <v>3130.68</v>
      </c>
      <c r="O715">
        <v>288.62</v>
      </c>
      <c r="P715" t="s">
        <v>57</v>
      </c>
      <c r="Q715" t="s">
        <v>22</v>
      </c>
      <c r="R715" t="s">
        <v>97</v>
      </c>
      <c r="S715" t="s">
        <v>464</v>
      </c>
    </row>
    <row r="716" spans="1:19" x14ac:dyDescent="0.25">
      <c r="A716">
        <v>715</v>
      </c>
      <c r="B716" s="1">
        <v>44398</v>
      </c>
      <c r="C716" s="4">
        <f>YEAR(Table1[[#This Row],[sale_date]])</f>
        <v>2021</v>
      </c>
      <c r="D716" t="str">
        <f t="shared" si="11"/>
        <v>iyl</v>
      </c>
      <c r="E716" t="s">
        <v>94</v>
      </c>
      <c r="F716">
        <v>5881</v>
      </c>
      <c r="G716" t="s">
        <v>378</v>
      </c>
      <c r="H716" t="s">
        <v>408</v>
      </c>
      <c r="I716" t="s">
        <v>56</v>
      </c>
      <c r="J716" s="4">
        <v>19</v>
      </c>
      <c r="K716" s="3">
        <v>405.13</v>
      </c>
      <c r="L716" s="3">
        <v>627.70000000000005</v>
      </c>
      <c r="M716" s="2">
        <v>11926.3</v>
      </c>
      <c r="N716" s="3">
        <v>4228.83</v>
      </c>
      <c r="O716">
        <v>2722.01</v>
      </c>
      <c r="P716" t="s">
        <v>57</v>
      </c>
      <c r="Q716" t="s">
        <v>46</v>
      </c>
      <c r="R716" t="s">
        <v>76</v>
      </c>
      <c r="S716" t="s">
        <v>464</v>
      </c>
    </row>
    <row r="717" spans="1:19" x14ac:dyDescent="0.25">
      <c r="A717">
        <v>716</v>
      </c>
      <c r="B717" s="1">
        <v>44696</v>
      </c>
      <c r="C717" s="4">
        <f>YEAR(Table1[[#This Row],[sale_date]])</f>
        <v>2022</v>
      </c>
      <c r="D717" t="str">
        <f t="shared" si="11"/>
        <v>may</v>
      </c>
      <c r="E717" t="s">
        <v>30</v>
      </c>
      <c r="F717">
        <v>1821</v>
      </c>
      <c r="G717" t="s">
        <v>92</v>
      </c>
      <c r="H717" t="s">
        <v>368</v>
      </c>
      <c r="I717" t="s">
        <v>20</v>
      </c>
      <c r="J717" s="4">
        <v>11</v>
      </c>
      <c r="K717" s="3">
        <v>266.45</v>
      </c>
      <c r="L717" s="3">
        <v>373.33</v>
      </c>
      <c r="M717" s="2">
        <v>4106.63</v>
      </c>
      <c r="N717" s="3">
        <v>1175.68</v>
      </c>
      <c r="O717">
        <v>426.18</v>
      </c>
      <c r="P717" t="s">
        <v>63</v>
      </c>
      <c r="Q717" t="s">
        <v>22</v>
      </c>
      <c r="R717" t="s">
        <v>119</v>
      </c>
      <c r="S717" t="s">
        <v>29</v>
      </c>
    </row>
    <row r="718" spans="1:19" x14ac:dyDescent="0.25">
      <c r="A718">
        <v>717</v>
      </c>
      <c r="B718" s="1">
        <v>45484</v>
      </c>
      <c r="C718" s="4">
        <f>YEAR(Table1[[#This Row],[sale_date]])</f>
        <v>2024</v>
      </c>
      <c r="D718" t="str">
        <f t="shared" si="11"/>
        <v>iyl</v>
      </c>
      <c r="E718" t="s">
        <v>17</v>
      </c>
      <c r="F718">
        <v>2852</v>
      </c>
      <c r="G718" t="s">
        <v>44</v>
      </c>
      <c r="H718" t="s">
        <v>309</v>
      </c>
      <c r="I718" t="s">
        <v>20</v>
      </c>
      <c r="J718" s="4">
        <v>9</v>
      </c>
      <c r="K718" s="3">
        <v>219.56</v>
      </c>
      <c r="L718" s="3">
        <v>317.23</v>
      </c>
      <c r="M718" s="2">
        <v>2855.07</v>
      </c>
      <c r="N718" s="3">
        <v>879.03</v>
      </c>
      <c r="O718">
        <v>588.26</v>
      </c>
      <c r="P718" t="s">
        <v>34</v>
      </c>
      <c r="Q718" t="s">
        <v>22</v>
      </c>
      <c r="R718" t="s">
        <v>106</v>
      </c>
      <c r="S718" t="s">
        <v>464</v>
      </c>
    </row>
    <row r="719" spans="1:19" x14ac:dyDescent="0.25">
      <c r="A719">
        <v>718</v>
      </c>
      <c r="B719" s="1">
        <v>44450</v>
      </c>
      <c r="C719" s="4">
        <f>YEAR(Table1[[#This Row],[sale_date]])</f>
        <v>2021</v>
      </c>
      <c r="D719" t="str">
        <f t="shared" si="11"/>
        <v>sen</v>
      </c>
      <c r="E719" t="s">
        <v>94</v>
      </c>
      <c r="F719">
        <v>5623</v>
      </c>
      <c r="G719" t="s">
        <v>222</v>
      </c>
      <c r="H719" t="s">
        <v>121</v>
      </c>
      <c r="I719" t="s">
        <v>143</v>
      </c>
      <c r="J719" s="4">
        <v>13</v>
      </c>
      <c r="K719" s="3">
        <v>261.82</v>
      </c>
      <c r="L719" s="3">
        <v>374.87</v>
      </c>
      <c r="M719" s="2">
        <v>4873.3100000000004</v>
      </c>
      <c r="N719" s="3">
        <v>1469.65</v>
      </c>
      <c r="O719">
        <v>499.23</v>
      </c>
      <c r="P719" t="s">
        <v>57</v>
      </c>
      <c r="Q719" t="s">
        <v>46</v>
      </c>
      <c r="R719" t="s">
        <v>76</v>
      </c>
      <c r="S719" t="s">
        <v>29</v>
      </c>
    </row>
    <row r="720" spans="1:19" x14ac:dyDescent="0.25">
      <c r="A720">
        <v>719</v>
      </c>
      <c r="B720" s="1">
        <v>44393</v>
      </c>
      <c r="C720" s="4">
        <f>YEAR(Table1[[#This Row],[sale_date]])</f>
        <v>2021</v>
      </c>
      <c r="D720" t="str">
        <f t="shared" si="11"/>
        <v>iyl</v>
      </c>
      <c r="E720" t="s">
        <v>17</v>
      </c>
      <c r="F720">
        <v>4111</v>
      </c>
      <c r="G720" t="s">
        <v>348</v>
      </c>
      <c r="H720" t="s">
        <v>339</v>
      </c>
      <c r="I720" t="s">
        <v>140</v>
      </c>
      <c r="J720" s="4">
        <v>20</v>
      </c>
      <c r="K720" s="3">
        <v>166.91</v>
      </c>
      <c r="L720" s="3">
        <v>318.94</v>
      </c>
      <c r="M720" s="2">
        <v>6378.8</v>
      </c>
      <c r="N720" s="3">
        <v>3040.6</v>
      </c>
      <c r="O720">
        <v>832.94</v>
      </c>
      <c r="P720" t="s">
        <v>51</v>
      </c>
      <c r="Q720" t="s">
        <v>46</v>
      </c>
      <c r="R720" t="s">
        <v>80</v>
      </c>
      <c r="S720" t="s">
        <v>464</v>
      </c>
    </row>
    <row r="721" spans="1:19" x14ac:dyDescent="0.25">
      <c r="A721">
        <v>720</v>
      </c>
      <c r="B721" s="1">
        <v>44768</v>
      </c>
      <c r="C721" s="4">
        <f>YEAR(Table1[[#This Row],[sale_date]])</f>
        <v>2022</v>
      </c>
      <c r="D721" t="str">
        <f t="shared" si="11"/>
        <v>iyl</v>
      </c>
      <c r="E721" t="s">
        <v>149</v>
      </c>
      <c r="F721">
        <v>6270</v>
      </c>
      <c r="G721" t="s">
        <v>103</v>
      </c>
      <c r="H721" t="s">
        <v>315</v>
      </c>
      <c r="I721" t="s">
        <v>105</v>
      </c>
      <c r="J721" s="4">
        <v>16</v>
      </c>
      <c r="K721" s="3">
        <v>134.51</v>
      </c>
      <c r="L721" s="3">
        <v>204.35</v>
      </c>
      <c r="M721" s="2">
        <v>3269.6</v>
      </c>
      <c r="N721" s="3">
        <v>1117.44</v>
      </c>
      <c r="O721">
        <v>932.28</v>
      </c>
      <c r="P721" t="s">
        <v>21</v>
      </c>
      <c r="Q721" t="s">
        <v>46</v>
      </c>
      <c r="R721" t="s">
        <v>247</v>
      </c>
      <c r="S721" t="s">
        <v>464</v>
      </c>
    </row>
    <row r="722" spans="1:19" x14ac:dyDescent="0.25">
      <c r="A722">
        <v>721</v>
      </c>
      <c r="B722" s="1">
        <v>43904</v>
      </c>
      <c r="C722" s="4">
        <f>YEAR(Table1[[#This Row],[sale_date]])</f>
        <v>2020</v>
      </c>
      <c r="D722" t="str">
        <f t="shared" si="11"/>
        <v>mar</v>
      </c>
      <c r="E722" t="s">
        <v>47</v>
      </c>
      <c r="F722">
        <v>9267</v>
      </c>
      <c r="G722" t="s">
        <v>224</v>
      </c>
      <c r="H722" t="s">
        <v>282</v>
      </c>
      <c r="I722" t="s">
        <v>56</v>
      </c>
      <c r="J722" s="4">
        <v>7</v>
      </c>
      <c r="K722" s="3">
        <v>98.43</v>
      </c>
      <c r="L722" s="3">
        <v>126.57</v>
      </c>
      <c r="M722" s="2">
        <v>885.99</v>
      </c>
      <c r="N722" s="3">
        <v>196.98</v>
      </c>
      <c r="O722">
        <v>86.94</v>
      </c>
      <c r="P722" t="s">
        <v>21</v>
      </c>
      <c r="Q722" t="s">
        <v>46</v>
      </c>
      <c r="R722" t="s">
        <v>247</v>
      </c>
      <c r="S722" t="s">
        <v>29</v>
      </c>
    </row>
    <row r="723" spans="1:19" x14ac:dyDescent="0.25">
      <c r="A723">
        <v>722</v>
      </c>
      <c r="B723" s="1">
        <v>44411</v>
      </c>
      <c r="C723" s="4">
        <f>YEAR(Table1[[#This Row],[sale_date]])</f>
        <v>2021</v>
      </c>
      <c r="D723" t="str">
        <f t="shared" si="11"/>
        <v>avq</v>
      </c>
      <c r="E723" t="s">
        <v>203</v>
      </c>
      <c r="F723">
        <v>5763</v>
      </c>
      <c r="G723" t="s">
        <v>289</v>
      </c>
      <c r="H723" t="s">
        <v>268</v>
      </c>
      <c r="I723" t="s">
        <v>38</v>
      </c>
      <c r="J723" s="4">
        <v>10</v>
      </c>
      <c r="K723" s="3">
        <v>92.07</v>
      </c>
      <c r="L723" s="3">
        <v>183.16</v>
      </c>
      <c r="M723" s="2">
        <v>1831.6</v>
      </c>
      <c r="N723" s="3">
        <v>910.9</v>
      </c>
      <c r="O723">
        <v>165.33</v>
      </c>
      <c r="P723" t="s">
        <v>57</v>
      </c>
      <c r="Q723" t="s">
        <v>22</v>
      </c>
      <c r="R723" t="s">
        <v>39</v>
      </c>
      <c r="S723" t="s">
        <v>464</v>
      </c>
    </row>
    <row r="724" spans="1:19" x14ac:dyDescent="0.25">
      <c r="A724">
        <v>723</v>
      </c>
      <c r="B724" s="1">
        <v>45236</v>
      </c>
      <c r="C724" s="4">
        <f>YEAR(Table1[[#This Row],[sale_date]])</f>
        <v>2023</v>
      </c>
      <c r="D724" t="str">
        <f t="shared" si="11"/>
        <v>noy</v>
      </c>
      <c r="E724" t="s">
        <v>116</v>
      </c>
      <c r="F724">
        <v>9120</v>
      </c>
      <c r="G724" t="s">
        <v>265</v>
      </c>
      <c r="H724" t="s">
        <v>128</v>
      </c>
      <c r="I724" t="s">
        <v>27</v>
      </c>
      <c r="J724" s="4">
        <v>2</v>
      </c>
      <c r="K724" s="3">
        <v>167.03</v>
      </c>
      <c r="L724" s="3">
        <v>261.08</v>
      </c>
      <c r="M724" s="2">
        <v>522.16</v>
      </c>
      <c r="N724" s="3">
        <v>188.1</v>
      </c>
      <c r="O724">
        <v>4.29</v>
      </c>
      <c r="P724" t="s">
        <v>51</v>
      </c>
      <c r="Q724" t="s">
        <v>22</v>
      </c>
      <c r="R724" t="s">
        <v>106</v>
      </c>
      <c r="S724" t="s">
        <v>464</v>
      </c>
    </row>
    <row r="725" spans="1:19" x14ac:dyDescent="0.25">
      <c r="A725">
        <v>724</v>
      </c>
      <c r="B725" s="1">
        <v>44410</v>
      </c>
      <c r="C725" s="4">
        <f>YEAR(Table1[[#This Row],[sale_date]])</f>
        <v>2021</v>
      </c>
      <c r="D725" t="str">
        <f t="shared" si="11"/>
        <v>avq</v>
      </c>
      <c r="E725" t="s">
        <v>112</v>
      </c>
      <c r="F725">
        <v>4677</v>
      </c>
      <c r="G725" t="s">
        <v>446</v>
      </c>
      <c r="H725" t="s">
        <v>374</v>
      </c>
      <c r="I725" t="s">
        <v>66</v>
      </c>
      <c r="J725" s="4">
        <v>10</v>
      </c>
      <c r="K725" s="3">
        <v>277.31</v>
      </c>
      <c r="L725" s="3">
        <v>374.06</v>
      </c>
      <c r="M725" s="2">
        <v>3740.6</v>
      </c>
      <c r="N725" s="3">
        <v>967.5</v>
      </c>
      <c r="O725">
        <v>427.55</v>
      </c>
      <c r="P725" t="s">
        <v>34</v>
      </c>
      <c r="Q725" t="s">
        <v>22</v>
      </c>
      <c r="R725" t="s">
        <v>43</v>
      </c>
      <c r="S725" t="s">
        <v>29</v>
      </c>
    </row>
    <row r="726" spans="1:19" x14ac:dyDescent="0.25">
      <c r="A726">
        <v>725</v>
      </c>
      <c r="B726" s="1">
        <v>44935</v>
      </c>
      <c r="C726" s="4">
        <f>YEAR(Table1[[#This Row],[sale_date]])</f>
        <v>2023</v>
      </c>
      <c r="D726" t="str">
        <f t="shared" si="11"/>
        <v>yan</v>
      </c>
      <c r="E726" t="s">
        <v>125</v>
      </c>
      <c r="F726">
        <v>3087</v>
      </c>
      <c r="G726" t="s">
        <v>418</v>
      </c>
      <c r="H726" t="s">
        <v>193</v>
      </c>
      <c r="I726" t="s">
        <v>42</v>
      </c>
      <c r="J726" s="4">
        <v>19</v>
      </c>
      <c r="K726" s="3">
        <v>398.44</v>
      </c>
      <c r="L726" s="3">
        <v>539.86</v>
      </c>
      <c r="M726" s="2">
        <v>10257.34</v>
      </c>
      <c r="N726" s="3">
        <v>2686.98</v>
      </c>
      <c r="O726">
        <v>2411.23</v>
      </c>
      <c r="P726" t="s">
        <v>21</v>
      </c>
      <c r="Q726" t="s">
        <v>22</v>
      </c>
      <c r="R726" t="s">
        <v>39</v>
      </c>
      <c r="S726" t="s">
        <v>29</v>
      </c>
    </row>
    <row r="727" spans="1:19" x14ac:dyDescent="0.25">
      <c r="A727">
        <v>726</v>
      </c>
      <c r="B727" s="1">
        <v>44768</v>
      </c>
      <c r="C727" s="4">
        <f>YEAR(Table1[[#This Row],[sale_date]])</f>
        <v>2022</v>
      </c>
      <c r="D727" t="str">
        <f t="shared" si="11"/>
        <v>iyl</v>
      </c>
      <c r="E727" t="s">
        <v>149</v>
      </c>
      <c r="F727">
        <v>6270</v>
      </c>
      <c r="G727" t="s">
        <v>224</v>
      </c>
      <c r="H727" t="s">
        <v>315</v>
      </c>
      <c r="I727" t="s">
        <v>56</v>
      </c>
      <c r="J727" s="4">
        <v>16</v>
      </c>
      <c r="K727" s="3">
        <v>134.51</v>
      </c>
      <c r="L727" s="3">
        <v>204.35</v>
      </c>
      <c r="M727" s="2">
        <v>3269.6</v>
      </c>
      <c r="N727" s="3">
        <v>1117.44</v>
      </c>
      <c r="O727">
        <v>932.28</v>
      </c>
      <c r="P727" t="s">
        <v>21</v>
      </c>
      <c r="Q727" t="s">
        <v>46</v>
      </c>
      <c r="R727" t="s">
        <v>76</v>
      </c>
      <c r="S727" t="s">
        <v>464</v>
      </c>
    </row>
    <row r="728" spans="1:19" x14ac:dyDescent="0.25">
      <c r="A728">
        <v>727</v>
      </c>
      <c r="B728" s="1">
        <v>44393</v>
      </c>
      <c r="C728" s="4">
        <f>YEAR(Table1[[#This Row],[sale_date]])</f>
        <v>2021</v>
      </c>
      <c r="D728" t="str">
        <f t="shared" si="11"/>
        <v>iyl</v>
      </c>
      <c r="E728" t="s">
        <v>149</v>
      </c>
      <c r="F728">
        <v>3519</v>
      </c>
      <c r="G728" t="s">
        <v>257</v>
      </c>
      <c r="H728" t="s">
        <v>305</v>
      </c>
      <c r="I728" t="s">
        <v>66</v>
      </c>
      <c r="J728" s="4">
        <v>9</v>
      </c>
      <c r="K728" s="3">
        <v>128.16</v>
      </c>
      <c r="L728" s="3">
        <v>178.73</v>
      </c>
      <c r="M728" s="2">
        <v>1608.57</v>
      </c>
      <c r="N728" s="3">
        <v>455.13</v>
      </c>
      <c r="O728">
        <v>18.02</v>
      </c>
      <c r="P728" t="s">
        <v>57</v>
      </c>
      <c r="Q728" t="s">
        <v>22</v>
      </c>
      <c r="R728" t="s">
        <v>52</v>
      </c>
      <c r="S728" t="s">
        <v>29</v>
      </c>
    </row>
    <row r="729" spans="1:19" x14ac:dyDescent="0.25">
      <c r="A729">
        <v>728</v>
      </c>
      <c r="B729" s="1">
        <v>45396</v>
      </c>
      <c r="C729" s="4">
        <f>YEAR(Table1[[#This Row],[sale_date]])</f>
        <v>2024</v>
      </c>
      <c r="D729" t="str">
        <f t="shared" si="11"/>
        <v>apr</v>
      </c>
      <c r="E729" t="s">
        <v>47</v>
      </c>
      <c r="F729">
        <v>8354</v>
      </c>
      <c r="G729" t="s">
        <v>390</v>
      </c>
      <c r="H729" t="s">
        <v>195</v>
      </c>
      <c r="I729" t="s">
        <v>131</v>
      </c>
      <c r="J729" s="4">
        <v>14</v>
      </c>
      <c r="K729" s="3">
        <v>160.16</v>
      </c>
      <c r="L729" s="3">
        <v>217.52</v>
      </c>
      <c r="M729" s="2">
        <v>3045.28</v>
      </c>
      <c r="N729" s="3">
        <v>803.04</v>
      </c>
      <c r="O729">
        <v>542.27</v>
      </c>
      <c r="P729" t="s">
        <v>51</v>
      </c>
      <c r="Q729" t="s">
        <v>22</v>
      </c>
      <c r="R729" t="s">
        <v>90</v>
      </c>
      <c r="S729" t="s">
        <v>464</v>
      </c>
    </row>
    <row r="730" spans="1:19" x14ac:dyDescent="0.25">
      <c r="A730">
        <v>729</v>
      </c>
      <c r="B730" s="1">
        <v>44543</v>
      </c>
      <c r="C730" s="4">
        <f>YEAR(Table1[[#This Row],[sale_date]])</f>
        <v>2021</v>
      </c>
      <c r="D730" t="str">
        <f t="shared" si="11"/>
        <v>dek</v>
      </c>
      <c r="E730" t="s">
        <v>116</v>
      </c>
      <c r="F730">
        <v>9531</v>
      </c>
      <c r="G730" t="s">
        <v>180</v>
      </c>
      <c r="H730" t="s">
        <v>153</v>
      </c>
      <c r="I730" t="s">
        <v>62</v>
      </c>
      <c r="J730" s="4">
        <v>9</v>
      </c>
      <c r="K730" s="3">
        <v>221.71</v>
      </c>
      <c r="L730" s="3">
        <v>273.70999999999998</v>
      </c>
      <c r="M730" s="2">
        <v>2463.39</v>
      </c>
      <c r="N730" s="3">
        <v>468</v>
      </c>
      <c r="O730">
        <v>520.36</v>
      </c>
      <c r="P730" t="s">
        <v>21</v>
      </c>
      <c r="Q730" t="s">
        <v>22</v>
      </c>
      <c r="R730" t="s">
        <v>119</v>
      </c>
      <c r="S730" t="s">
        <v>29</v>
      </c>
    </row>
    <row r="731" spans="1:19" x14ac:dyDescent="0.25">
      <c r="A731">
        <v>730</v>
      </c>
      <c r="B731" s="1">
        <v>45115</v>
      </c>
      <c r="C731" s="4">
        <f>YEAR(Table1[[#This Row],[sale_date]])</f>
        <v>2023</v>
      </c>
      <c r="D731" t="str">
        <f t="shared" si="11"/>
        <v>iyl</v>
      </c>
      <c r="E731" t="s">
        <v>259</v>
      </c>
      <c r="F731">
        <v>4220</v>
      </c>
      <c r="G731" t="s">
        <v>212</v>
      </c>
      <c r="H731" t="s">
        <v>261</v>
      </c>
      <c r="I731" t="s">
        <v>62</v>
      </c>
      <c r="J731" s="4">
        <v>20</v>
      </c>
      <c r="K731" s="3">
        <v>206.17</v>
      </c>
      <c r="L731" s="3">
        <v>361.27</v>
      </c>
      <c r="M731" s="2">
        <v>7225.4</v>
      </c>
      <c r="N731" s="3">
        <v>3102</v>
      </c>
      <c r="O731">
        <v>2018.65</v>
      </c>
      <c r="P731" t="s">
        <v>57</v>
      </c>
      <c r="Q731" t="s">
        <v>22</v>
      </c>
      <c r="R731" t="s">
        <v>176</v>
      </c>
      <c r="S731" t="s">
        <v>464</v>
      </c>
    </row>
    <row r="732" spans="1:19" x14ac:dyDescent="0.25">
      <c r="A732">
        <v>731</v>
      </c>
      <c r="B732" s="1">
        <v>43961</v>
      </c>
      <c r="C732" s="4">
        <f>YEAR(Table1[[#This Row],[sale_date]])</f>
        <v>2020</v>
      </c>
      <c r="D732" t="str">
        <f t="shared" si="11"/>
        <v>may</v>
      </c>
      <c r="E732" t="s">
        <v>125</v>
      </c>
      <c r="F732">
        <v>7946</v>
      </c>
      <c r="G732" t="s">
        <v>141</v>
      </c>
      <c r="H732" t="s">
        <v>127</v>
      </c>
      <c r="I732" t="s">
        <v>143</v>
      </c>
      <c r="J732" s="4">
        <v>16</v>
      </c>
      <c r="K732" s="3">
        <v>148.91</v>
      </c>
      <c r="L732" s="3">
        <v>258.47000000000003</v>
      </c>
      <c r="M732" s="2">
        <v>4135.5200000000004</v>
      </c>
      <c r="N732" s="3">
        <v>1752.96</v>
      </c>
      <c r="O732">
        <v>11.57</v>
      </c>
      <c r="P732" t="s">
        <v>63</v>
      </c>
      <c r="Q732" t="s">
        <v>22</v>
      </c>
      <c r="R732" t="s">
        <v>119</v>
      </c>
      <c r="S732" t="s">
        <v>29</v>
      </c>
    </row>
    <row r="733" spans="1:19" x14ac:dyDescent="0.25">
      <c r="A733">
        <v>732</v>
      </c>
      <c r="B733" s="1">
        <v>45537</v>
      </c>
      <c r="C733" s="4">
        <f>YEAR(Table1[[#This Row],[sale_date]])</f>
        <v>2024</v>
      </c>
      <c r="D733" t="str">
        <f t="shared" si="11"/>
        <v>sen</v>
      </c>
      <c r="E733" t="s">
        <v>102</v>
      </c>
      <c r="F733">
        <v>7955</v>
      </c>
      <c r="G733" t="s">
        <v>240</v>
      </c>
      <c r="H733" t="s">
        <v>401</v>
      </c>
      <c r="I733" t="s">
        <v>242</v>
      </c>
      <c r="J733" s="4">
        <v>14</v>
      </c>
      <c r="K733" s="3">
        <v>259.73</v>
      </c>
      <c r="L733" s="3">
        <v>387.15</v>
      </c>
      <c r="M733" s="2">
        <v>5420.1</v>
      </c>
      <c r="N733" s="3">
        <v>1783.88</v>
      </c>
      <c r="O733">
        <v>413.81</v>
      </c>
      <c r="P733" t="s">
        <v>21</v>
      </c>
      <c r="Q733" t="s">
        <v>22</v>
      </c>
      <c r="R733" t="s">
        <v>28</v>
      </c>
      <c r="S733" t="s">
        <v>29</v>
      </c>
    </row>
    <row r="734" spans="1:19" x14ac:dyDescent="0.25">
      <c r="A734">
        <v>733</v>
      </c>
      <c r="B734" s="1">
        <v>43886</v>
      </c>
      <c r="C734" s="4">
        <f>YEAR(Table1[[#This Row],[sale_date]])</f>
        <v>2020</v>
      </c>
      <c r="D734" t="str">
        <f t="shared" si="11"/>
        <v>fev</v>
      </c>
      <c r="E734" t="s">
        <v>177</v>
      </c>
      <c r="F734">
        <v>7168</v>
      </c>
      <c r="G734" t="s">
        <v>233</v>
      </c>
      <c r="H734" t="s">
        <v>347</v>
      </c>
      <c r="I734" t="s">
        <v>111</v>
      </c>
      <c r="J734" s="4">
        <v>9</v>
      </c>
      <c r="K734" s="3">
        <v>271.24</v>
      </c>
      <c r="L734" s="3">
        <v>534.72</v>
      </c>
      <c r="M734" s="2">
        <v>4812.4799999999996</v>
      </c>
      <c r="N734" s="3">
        <v>2371.3200000000002</v>
      </c>
      <c r="O734">
        <v>909.96</v>
      </c>
      <c r="P734" t="s">
        <v>57</v>
      </c>
      <c r="Q734" t="s">
        <v>46</v>
      </c>
      <c r="R734" t="s">
        <v>23</v>
      </c>
      <c r="S734" t="s">
        <v>464</v>
      </c>
    </row>
    <row r="735" spans="1:19" x14ac:dyDescent="0.25">
      <c r="A735">
        <v>734</v>
      </c>
      <c r="B735" s="1">
        <v>45362</v>
      </c>
      <c r="C735" s="4">
        <f>YEAR(Table1[[#This Row],[sale_date]])</f>
        <v>2024</v>
      </c>
      <c r="D735" t="str">
        <f t="shared" si="11"/>
        <v>mar</v>
      </c>
      <c r="E735" t="s">
        <v>47</v>
      </c>
      <c r="F735">
        <v>3067</v>
      </c>
      <c r="G735" t="s">
        <v>405</v>
      </c>
      <c r="H735" t="s">
        <v>256</v>
      </c>
      <c r="I735" t="s">
        <v>131</v>
      </c>
      <c r="J735" s="4">
        <v>17</v>
      </c>
      <c r="K735" s="3">
        <v>79.66</v>
      </c>
      <c r="L735" s="3">
        <v>117.75</v>
      </c>
      <c r="M735" s="2">
        <v>2001.75</v>
      </c>
      <c r="N735" s="3">
        <v>647.53</v>
      </c>
      <c r="O735">
        <v>291.92</v>
      </c>
      <c r="P735" t="s">
        <v>51</v>
      </c>
      <c r="Q735" t="s">
        <v>22</v>
      </c>
      <c r="R735" t="s">
        <v>101</v>
      </c>
      <c r="S735" t="s">
        <v>29</v>
      </c>
    </row>
    <row r="736" spans="1:19" x14ac:dyDescent="0.25">
      <c r="A736">
        <v>735</v>
      </c>
      <c r="B736" s="1">
        <v>44611</v>
      </c>
      <c r="C736" s="4">
        <f>YEAR(Table1[[#This Row],[sale_date]])</f>
        <v>2022</v>
      </c>
      <c r="D736" t="str">
        <f t="shared" si="11"/>
        <v>fev</v>
      </c>
      <c r="E736" t="s">
        <v>77</v>
      </c>
      <c r="F736">
        <v>7787</v>
      </c>
      <c r="G736" t="s">
        <v>86</v>
      </c>
      <c r="H736" t="s">
        <v>340</v>
      </c>
      <c r="I736" t="s">
        <v>62</v>
      </c>
      <c r="J736" s="4">
        <v>3</v>
      </c>
      <c r="K736" s="3">
        <v>198.73</v>
      </c>
      <c r="L736" s="3">
        <v>335.94</v>
      </c>
      <c r="M736" s="2">
        <v>1007.82</v>
      </c>
      <c r="N736" s="3">
        <v>411.63</v>
      </c>
      <c r="O736">
        <v>287.94</v>
      </c>
      <c r="P736" t="s">
        <v>34</v>
      </c>
      <c r="Q736" t="s">
        <v>46</v>
      </c>
      <c r="R736" t="s">
        <v>52</v>
      </c>
      <c r="S736" t="s">
        <v>29</v>
      </c>
    </row>
    <row r="737" spans="1:19" x14ac:dyDescent="0.25">
      <c r="A737">
        <v>736</v>
      </c>
      <c r="B737" s="1">
        <v>45643</v>
      </c>
      <c r="C737" s="4">
        <f>YEAR(Table1[[#This Row],[sale_date]])</f>
        <v>2024</v>
      </c>
      <c r="D737" t="str">
        <f t="shared" si="11"/>
        <v>dek</v>
      </c>
      <c r="E737" t="s">
        <v>167</v>
      </c>
      <c r="F737">
        <v>7751</v>
      </c>
      <c r="G737" t="s">
        <v>217</v>
      </c>
      <c r="H737" t="s">
        <v>199</v>
      </c>
      <c r="I737" t="s">
        <v>66</v>
      </c>
      <c r="J737" s="4">
        <v>5</v>
      </c>
      <c r="K737" s="3">
        <v>108.88</v>
      </c>
      <c r="L737" s="3">
        <v>166.66</v>
      </c>
      <c r="M737" s="2">
        <v>833.3</v>
      </c>
      <c r="N737" s="3">
        <v>288.89999999999998</v>
      </c>
      <c r="O737">
        <v>13.98</v>
      </c>
      <c r="P737" t="s">
        <v>57</v>
      </c>
      <c r="Q737" t="s">
        <v>46</v>
      </c>
      <c r="R737" t="s">
        <v>28</v>
      </c>
      <c r="S737" t="s">
        <v>29</v>
      </c>
    </row>
    <row r="738" spans="1:19" x14ac:dyDescent="0.25">
      <c r="A738">
        <v>737</v>
      </c>
      <c r="B738" s="1">
        <v>44877</v>
      </c>
      <c r="C738" s="4">
        <f>YEAR(Table1[[#This Row],[sale_date]])</f>
        <v>2022</v>
      </c>
      <c r="D738" t="str">
        <f t="shared" si="11"/>
        <v>noy</v>
      </c>
      <c r="E738" t="s">
        <v>53</v>
      </c>
      <c r="F738">
        <v>9899</v>
      </c>
      <c r="G738" t="s">
        <v>429</v>
      </c>
      <c r="H738" t="s">
        <v>310</v>
      </c>
      <c r="I738" t="s">
        <v>105</v>
      </c>
      <c r="J738" s="4">
        <v>2</v>
      </c>
      <c r="K738" s="3">
        <v>16.079999999999998</v>
      </c>
      <c r="L738" s="3">
        <v>29.79</v>
      </c>
      <c r="M738" s="2">
        <v>59.58</v>
      </c>
      <c r="N738" s="3">
        <v>27.42</v>
      </c>
      <c r="O738">
        <v>9.2899999999999991</v>
      </c>
      <c r="P738" t="s">
        <v>57</v>
      </c>
      <c r="Q738" t="s">
        <v>46</v>
      </c>
      <c r="R738" t="s">
        <v>196</v>
      </c>
      <c r="S738" t="s">
        <v>29</v>
      </c>
    </row>
    <row r="739" spans="1:19" x14ac:dyDescent="0.25">
      <c r="A739">
        <v>738</v>
      </c>
      <c r="B739" s="1">
        <v>45102</v>
      </c>
      <c r="C739" s="4">
        <f>YEAR(Table1[[#This Row],[sale_date]])</f>
        <v>2023</v>
      </c>
      <c r="D739" t="str">
        <f t="shared" si="11"/>
        <v>iyn</v>
      </c>
      <c r="E739" t="s">
        <v>125</v>
      </c>
      <c r="F739">
        <v>7726</v>
      </c>
      <c r="G739" t="s">
        <v>423</v>
      </c>
      <c r="H739" t="s">
        <v>175</v>
      </c>
      <c r="I739" t="s">
        <v>140</v>
      </c>
      <c r="J739" s="4">
        <v>9</v>
      </c>
      <c r="K739" s="3">
        <v>459.68</v>
      </c>
      <c r="L739" s="3">
        <v>724.55</v>
      </c>
      <c r="M739" s="2">
        <v>6520.95</v>
      </c>
      <c r="N739" s="3">
        <v>2383.83</v>
      </c>
      <c r="O739">
        <v>181.38</v>
      </c>
      <c r="P739" t="s">
        <v>34</v>
      </c>
      <c r="Q739" t="s">
        <v>46</v>
      </c>
      <c r="R739" t="s">
        <v>82</v>
      </c>
      <c r="S739" t="s">
        <v>464</v>
      </c>
    </row>
    <row r="740" spans="1:19" x14ac:dyDescent="0.25">
      <c r="A740">
        <v>739</v>
      </c>
      <c r="B740" s="1">
        <v>45349</v>
      </c>
      <c r="C740" s="4">
        <f>YEAR(Table1[[#This Row],[sale_date]])</f>
        <v>2024</v>
      </c>
      <c r="D740" t="str">
        <f t="shared" si="11"/>
        <v>fev</v>
      </c>
      <c r="E740" t="s">
        <v>47</v>
      </c>
      <c r="F740">
        <v>8026</v>
      </c>
      <c r="G740" t="s">
        <v>386</v>
      </c>
      <c r="H740" t="s">
        <v>317</v>
      </c>
      <c r="I740" t="s">
        <v>66</v>
      </c>
      <c r="J740" s="4">
        <v>10</v>
      </c>
      <c r="K740" s="3">
        <v>51.26</v>
      </c>
      <c r="L740" s="3">
        <v>100.12</v>
      </c>
      <c r="M740" s="2">
        <v>1001.2</v>
      </c>
      <c r="N740" s="3">
        <v>488.6</v>
      </c>
      <c r="O740">
        <v>203.2</v>
      </c>
      <c r="P740" t="s">
        <v>34</v>
      </c>
      <c r="Q740" t="s">
        <v>46</v>
      </c>
      <c r="R740" t="s">
        <v>80</v>
      </c>
      <c r="S740" t="s">
        <v>464</v>
      </c>
    </row>
    <row r="741" spans="1:19" x14ac:dyDescent="0.25">
      <c r="A741">
        <v>740</v>
      </c>
      <c r="B741" s="1">
        <v>45580</v>
      </c>
      <c r="C741" s="4">
        <f>YEAR(Table1[[#This Row],[sale_date]])</f>
        <v>2024</v>
      </c>
      <c r="D741" t="str">
        <f t="shared" si="11"/>
        <v>okt</v>
      </c>
      <c r="E741" t="s">
        <v>83</v>
      </c>
      <c r="F741">
        <v>2287</v>
      </c>
      <c r="G741" t="s">
        <v>78</v>
      </c>
      <c r="H741" t="s">
        <v>220</v>
      </c>
      <c r="I741" t="s">
        <v>20</v>
      </c>
      <c r="J741" s="4">
        <v>9</v>
      </c>
      <c r="K741" s="3">
        <v>485.73</v>
      </c>
      <c r="L741" s="3">
        <v>891.17</v>
      </c>
      <c r="M741" s="2">
        <v>8020.53</v>
      </c>
      <c r="N741" s="3">
        <v>3648.96</v>
      </c>
      <c r="O741">
        <v>1927.91</v>
      </c>
      <c r="P741" t="s">
        <v>57</v>
      </c>
      <c r="Q741" t="s">
        <v>22</v>
      </c>
      <c r="R741" t="s">
        <v>101</v>
      </c>
      <c r="S741" t="s">
        <v>464</v>
      </c>
    </row>
    <row r="742" spans="1:19" x14ac:dyDescent="0.25">
      <c r="A742">
        <v>741</v>
      </c>
      <c r="B742" s="1">
        <v>44424</v>
      </c>
      <c r="C742" s="4">
        <f>YEAR(Table1[[#This Row],[sale_date]])</f>
        <v>2021</v>
      </c>
      <c r="D742" t="str">
        <f t="shared" si="11"/>
        <v>avq</v>
      </c>
      <c r="E742" t="s">
        <v>94</v>
      </c>
      <c r="F742">
        <v>4434</v>
      </c>
      <c r="G742" t="s">
        <v>335</v>
      </c>
      <c r="H742" t="s">
        <v>380</v>
      </c>
      <c r="I742" t="s">
        <v>20</v>
      </c>
      <c r="J742" s="4">
        <v>15</v>
      </c>
      <c r="K742" s="3">
        <v>383.74</v>
      </c>
      <c r="L742" s="3">
        <v>754.32</v>
      </c>
      <c r="M742" s="2">
        <v>11314.8</v>
      </c>
      <c r="N742" s="3">
        <v>5558.7</v>
      </c>
      <c r="O742">
        <v>286.32</v>
      </c>
      <c r="P742" t="s">
        <v>57</v>
      </c>
      <c r="Q742" t="s">
        <v>46</v>
      </c>
      <c r="R742" t="s">
        <v>90</v>
      </c>
      <c r="S742" t="s">
        <v>29</v>
      </c>
    </row>
    <row r="743" spans="1:19" x14ac:dyDescent="0.25">
      <c r="A743">
        <v>742</v>
      </c>
      <c r="B743" s="1">
        <v>44121</v>
      </c>
      <c r="C743" s="4">
        <f>YEAR(Table1[[#This Row],[sale_date]])</f>
        <v>2020</v>
      </c>
      <c r="D743" t="str">
        <f t="shared" si="11"/>
        <v>okt</v>
      </c>
      <c r="E743" t="s">
        <v>68</v>
      </c>
      <c r="F743">
        <v>6263</v>
      </c>
      <c r="G743" t="s">
        <v>287</v>
      </c>
      <c r="H743" t="s">
        <v>239</v>
      </c>
      <c r="I743" t="s">
        <v>33</v>
      </c>
      <c r="J743" s="4">
        <v>6</v>
      </c>
      <c r="K743" s="3">
        <v>159.38999999999999</v>
      </c>
      <c r="L743" s="3">
        <v>246.24</v>
      </c>
      <c r="M743" s="2">
        <v>1477.44</v>
      </c>
      <c r="N743" s="3">
        <v>521.1</v>
      </c>
      <c r="O743">
        <v>165.94</v>
      </c>
      <c r="P743" t="s">
        <v>21</v>
      </c>
      <c r="Q743" t="s">
        <v>46</v>
      </c>
      <c r="R743" t="s">
        <v>23</v>
      </c>
      <c r="S743" t="s">
        <v>464</v>
      </c>
    </row>
    <row r="744" spans="1:19" x14ac:dyDescent="0.25">
      <c r="A744">
        <v>743</v>
      </c>
      <c r="B744" s="1">
        <v>45494</v>
      </c>
      <c r="C744" s="4">
        <f>YEAR(Table1[[#This Row],[sale_date]])</f>
        <v>2024</v>
      </c>
      <c r="D744" t="str">
        <f t="shared" si="11"/>
        <v>iyl</v>
      </c>
      <c r="E744" t="s">
        <v>112</v>
      </c>
      <c r="F744">
        <v>6794</v>
      </c>
      <c r="G744" t="s">
        <v>214</v>
      </c>
      <c r="H744" t="s">
        <v>114</v>
      </c>
      <c r="I744" t="s">
        <v>143</v>
      </c>
      <c r="J744" s="4">
        <v>2</v>
      </c>
      <c r="K744" s="3">
        <v>243.71</v>
      </c>
      <c r="L744" s="3">
        <v>408.25</v>
      </c>
      <c r="M744" s="2">
        <v>816.5</v>
      </c>
      <c r="N744" s="3">
        <v>329.08</v>
      </c>
      <c r="O744">
        <v>111.67</v>
      </c>
      <c r="P744" t="s">
        <v>34</v>
      </c>
      <c r="Q744" t="s">
        <v>46</v>
      </c>
      <c r="R744" t="s">
        <v>101</v>
      </c>
      <c r="S744" t="s">
        <v>29</v>
      </c>
    </row>
    <row r="745" spans="1:19" x14ac:dyDescent="0.25">
      <c r="A745">
        <v>744</v>
      </c>
      <c r="B745" s="1">
        <v>44768</v>
      </c>
      <c r="C745" s="4">
        <f>YEAR(Table1[[#This Row],[sale_date]])</f>
        <v>2022</v>
      </c>
      <c r="D745" t="str">
        <f t="shared" si="11"/>
        <v>iyl</v>
      </c>
      <c r="E745" t="s">
        <v>149</v>
      </c>
      <c r="F745">
        <v>6270</v>
      </c>
      <c r="G745" t="s">
        <v>414</v>
      </c>
      <c r="H745" t="s">
        <v>315</v>
      </c>
      <c r="I745" t="s">
        <v>27</v>
      </c>
      <c r="J745" s="4">
        <v>16</v>
      </c>
      <c r="K745" s="3">
        <v>134.51</v>
      </c>
      <c r="L745" s="3">
        <v>204.35</v>
      </c>
      <c r="M745" s="2">
        <v>3269.6</v>
      </c>
      <c r="N745" s="3">
        <v>1117.44</v>
      </c>
      <c r="O745">
        <v>932.28</v>
      </c>
      <c r="P745" t="s">
        <v>21</v>
      </c>
      <c r="Q745" t="s">
        <v>46</v>
      </c>
      <c r="R745" t="s">
        <v>43</v>
      </c>
      <c r="S745" t="s">
        <v>464</v>
      </c>
    </row>
    <row r="746" spans="1:19" x14ac:dyDescent="0.25">
      <c r="A746">
        <v>745</v>
      </c>
      <c r="B746" s="1">
        <v>44768</v>
      </c>
      <c r="C746" s="4">
        <f>YEAR(Table1[[#This Row],[sale_date]])</f>
        <v>2022</v>
      </c>
      <c r="D746" t="str">
        <f t="shared" si="11"/>
        <v>iyl</v>
      </c>
      <c r="E746" t="s">
        <v>149</v>
      </c>
      <c r="F746">
        <v>6270</v>
      </c>
      <c r="G746" t="s">
        <v>283</v>
      </c>
      <c r="H746" t="s">
        <v>315</v>
      </c>
      <c r="I746" t="s">
        <v>143</v>
      </c>
      <c r="J746" s="4">
        <v>16</v>
      </c>
      <c r="K746" s="3">
        <v>134.51</v>
      </c>
      <c r="L746" s="3">
        <v>204.35</v>
      </c>
      <c r="M746" s="2">
        <v>3269.6</v>
      </c>
      <c r="N746" s="3">
        <v>1117.44</v>
      </c>
      <c r="O746">
        <v>932.28</v>
      </c>
      <c r="P746" t="s">
        <v>21</v>
      </c>
      <c r="Q746" t="s">
        <v>46</v>
      </c>
      <c r="R746" t="s">
        <v>189</v>
      </c>
      <c r="S746" t="s">
        <v>464</v>
      </c>
    </row>
    <row r="747" spans="1:19" x14ac:dyDescent="0.25">
      <c r="A747">
        <v>746</v>
      </c>
      <c r="B747" s="1">
        <v>45355</v>
      </c>
      <c r="C747" s="4">
        <f>YEAR(Table1[[#This Row],[sale_date]])</f>
        <v>2024</v>
      </c>
      <c r="D747" t="str">
        <f t="shared" si="11"/>
        <v>mar</v>
      </c>
      <c r="E747" t="s">
        <v>116</v>
      </c>
      <c r="F747">
        <v>5719</v>
      </c>
      <c r="G747" t="s">
        <v>415</v>
      </c>
      <c r="H747" t="s">
        <v>213</v>
      </c>
      <c r="I747" t="s">
        <v>242</v>
      </c>
      <c r="J747" s="4">
        <v>10</v>
      </c>
      <c r="K747" s="3">
        <v>141.49</v>
      </c>
      <c r="L747" s="3">
        <v>253.29</v>
      </c>
      <c r="M747" s="2">
        <v>2532.9</v>
      </c>
      <c r="N747" s="3">
        <v>1118</v>
      </c>
      <c r="O747">
        <v>382.1</v>
      </c>
      <c r="P747" t="s">
        <v>21</v>
      </c>
      <c r="Q747" t="s">
        <v>22</v>
      </c>
      <c r="R747" t="s">
        <v>88</v>
      </c>
      <c r="S747" t="s">
        <v>29</v>
      </c>
    </row>
    <row r="748" spans="1:19" x14ac:dyDescent="0.25">
      <c r="A748">
        <v>747</v>
      </c>
      <c r="B748" s="1">
        <v>45587</v>
      </c>
      <c r="C748" s="4">
        <f>YEAR(Table1[[#This Row],[sale_date]])</f>
        <v>2024</v>
      </c>
      <c r="D748" t="str">
        <f t="shared" si="11"/>
        <v>okt</v>
      </c>
      <c r="E748" t="s">
        <v>102</v>
      </c>
      <c r="F748">
        <v>4752</v>
      </c>
      <c r="G748" t="s">
        <v>322</v>
      </c>
      <c r="H748" t="s">
        <v>384</v>
      </c>
      <c r="I748" t="s">
        <v>56</v>
      </c>
      <c r="J748" s="4">
        <v>17</v>
      </c>
      <c r="K748" s="3">
        <v>275.44</v>
      </c>
      <c r="L748" s="3">
        <v>354.7</v>
      </c>
      <c r="M748" s="2">
        <v>6029.9</v>
      </c>
      <c r="N748" s="3">
        <v>1347.42</v>
      </c>
      <c r="O748">
        <v>1023.01</v>
      </c>
      <c r="P748" t="s">
        <v>57</v>
      </c>
      <c r="Q748" t="s">
        <v>22</v>
      </c>
      <c r="R748" t="s">
        <v>119</v>
      </c>
      <c r="S748" t="s">
        <v>29</v>
      </c>
    </row>
    <row r="749" spans="1:19" x14ac:dyDescent="0.25">
      <c r="A749">
        <v>748</v>
      </c>
      <c r="B749" s="1">
        <v>45349</v>
      </c>
      <c r="C749" s="4">
        <f>YEAR(Table1[[#This Row],[sale_date]])</f>
        <v>2024</v>
      </c>
      <c r="D749" t="str">
        <f t="shared" si="11"/>
        <v>fev</v>
      </c>
      <c r="E749" t="s">
        <v>47</v>
      </c>
      <c r="F749">
        <v>8026</v>
      </c>
      <c r="G749" t="s">
        <v>182</v>
      </c>
      <c r="H749" t="s">
        <v>317</v>
      </c>
      <c r="I749" t="s">
        <v>131</v>
      </c>
      <c r="J749" s="4">
        <v>10</v>
      </c>
      <c r="K749" s="3">
        <v>51.26</v>
      </c>
      <c r="L749" s="3">
        <v>100.12</v>
      </c>
      <c r="M749" s="2">
        <v>1001.2</v>
      </c>
      <c r="N749" s="3">
        <v>488.6</v>
      </c>
      <c r="O749">
        <v>203.2</v>
      </c>
      <c r="P749" t="s">
        <v>34</v>
      </c>
      <c r="Q749" t="s">
        <v>46</v>
      </c>
      <c r="R749" t="s">
        <v>23</v>
      </c>
      <c r="S749" t="s">
        <v>464</v>
      </c>
    </row>
    <row r="750" spans="1:19" x14ac:dyDescent="0.25">
      <c r="A750">
        <v>749</v>
      </c>
      <c r="B750" s="1">
        <v>44945</v>
      </c>
      <c r="C750" s="4">
        <f>YEAR(Table1[[#This Row],[sale_date]])</f>
        <v>2023</v>
      </c>
      <c r="D750" t="str">
        <f t="shared" si="11"/>
        <v>yan</v>
      </c>
      <c r="E750" t="s">
        <v>68</v>
      </c>
      <c r="F750">
        <v>9574</v>
      </c>
      <c r="G750" t="s">
        <v>147</v>
      </c>
      <c r="H750" t="s">
        <v>355</v>
      </c>
      <c r="I750" t="s">
        <v>38</v>
      </c>
      <c r="J750" s="4">
        <v>8</v>
      </c>
      <c r="K750" s="3">
        <v>414.36</v>
      </c>
      <c r="L750" s="3">
        <v>692.2</v>
      </c>
      <c r="M750" s="2">
        <v>5537.6</v>
      </c>
      <c r="N750" s="3">
        <v>2222.7199999999998</v>
      </c>
      <c r="O750">
        <v>67.06</v>
      </c>
      <c r="P750" t="s">
        <v>21</v>
      </c>
      <c r="Q750" t="s">
        <v>46</v>
      </c>
      <c r="R750" t="s">
        <v>247</v>
      </c>
      <c r="S750" t="s">
        <v>464</v>
      </c>
    </row>
    <row r="751" spans="1:19" x14ac:dyDescent="0.25">
      <c r="A751">
        <v>750</v>
      </c>
      <c r="B751" s="1">
        <v>44543</v>
      </c>
      <c r="C751" s="4">
        <f>YEAR(Table1[[#This Row],[sale_date]])</f>
        <v>2021</v>
      </c>
      <c r="D751" t="str">
        <f t="shared" si="11"/>
        <v>dek</v>
      </c>
      <c r="E751" t="s">
        <v>116</v>
      </c>
      <c r="F751">
        <v>9531</v>
      </c>
      <c r="G751" t="s">
        <v>421</v>
      </c>
      <c r="H751" t="s">
        <v>153</v>
      </c>
      <c r="I751" t="s">
        <v>111</v>
      </c>
      <c r="J751" s="4">
        <v>9</v>
      </c>
      <c r="K751" s="3">
        <v>221.71</v>
      </c>
      <c r="L751" s="3">
        <v>273.70999999999998</v>
      </c>
      <c r="M751" s="2">
        <v>2463.39</v>
      </c>
      <c r="N751" s="3">
        <v>468</v>
      </c>
      <c r="O751">
        <v>520.36</v>
      </c>
      <c r="P751" t="s">
        <v>21</v>
      </c>
      <c r="Q751" t="s">
        <v>22</v>
      </c>
      <c r="R751" t="s">
        <v>80</v>
      </c>
      <c r="S751" t="s">
        <v>29</v>
      </c>
    </row>
    <row r="752" spans="1:19" x14ac:dyDescent="0.25">
      <c r="A752">
        <v>751</v>
      </c>
      <c r="B752" s="1">
        <v>43869</v>
      </c>
      <c r="C752" s="4">
        <f>YEAR(Table1[[#This Row],[sale_date]])</f>
        <v>2020</v>
      </c>
      <c r="D752" t="str">
        <f t="shared" si="11"/>
        <v>fev</v>
      </c>
      <c r="E752" t="s">
        <v>73</v>
      </c>
      <c r="F752">
        <v>2779</v>
      </c>
      <c r="G752" t="s">
        <v>300</v>
      </c>
      <c r="H752" t="s">
        <v>81</v>
      </c>
      <c r="I752" t="s">
        <v>242</v>
      </c>
      <c r="J752" s="4">
        <v>17</v>
      </c>
      <c r="K752" s="3">
        <v>175.75</v>
      </c>
      <c r="L752" s="3">
        <v>305.79000000000002</v>
      </c>
      <c r="M752" s="2">
        <v>5198.43</v>
      </c>
      <c r="N752" s="3">
        <v>2210.6799999999998</v>
      </c>
      <c r="O752">
        <v>1167.19</v>
      </c>
      <c r="P752" t="s">
        <v>51</v>
      </c>
      <c r="Q752" t="s">
        <v>22</v>
      </c>
      <c r="R752" t="s">
        <v>196</v>
      </c>
      <c r="S752" t="s">
        <v>464</v>
      </c>
    </row>
    <row r="753" spans="1:19" x14ac:dyDescent="0.25">
      <c r="A753">
        <v>752</v>
      </c>
      <c r="B753" s="1">
        <v>44384</v>
      </c>
      <c r="C753" s="4">
        <f>YEAR(Table1[[#This Row],[sale_date]])</f>
        <v>2021</v>
      </c>
      <c r="D753" t="str">
        <f t="shared" si="11"/>
        <v>iyl</v>
      </c>
      <c r="E753" t="s">
        <v>125</v>
      </c>
      <c r="F753">
        <v>2299</v>
      </c>
      <c r="G753" t="s">
        <v>287</v>
      </c>
      <c r="H753" t="s">
        <v>191</v>
      </c>
      <c r="I753" t="s">
        <v>33</v>
      </c>
      <c r="J753" s="4">
        <v>14</v>
      </c>
      <c r="K753" s="3">
        <v>106.36</v>
      </c>
      <c r="L753" s="3">
        <v>200.67</v>
      </c>
      <c r="M753" s="2">
        <v>2809.38</v>
      </c>
      <c r="N753" s="3">
        <v>1320.34</v>
      </c>
      <c r="O753">
        <v>272.32</v>
      </c>
      <c r="P753" t="s">
        <v>51</v>
      </c>
      <c r="Q753" t="s">
        <v>22</v>
      </c>
      <c r="R753" t="s">
        <v>90</v>
      </c>
      <c r="S753" t="s">
        <v>464</v>
      </c>
    </row>
    <row r="754" spans="1:19" x14ac:dyDescent="0.25">
      <c r="A754">
        <v>753</v>
      </c>
      <c r="B754" s="1">
        <v>45145</v>
      </c>
      <c r="C754" s="4">
        <f>YEAR(Table1[[#This Row],[sale_date]])</f>
        <v>2023</v>
      </c>
      <c r="D754" t="str">
        <f t="shared" si="11"/>
        <v>avq</v>
      </c>
      <c r="E754" t="s">
        <v>53</v>
      </c>
      <c r="F754">
        <v>5420</v>
      </c>
      <c r="G754" t="s">
        <v>356</v>
      </c>
      <c r="H754" t="s">
        <v>383</v>
      </c>
      <c r="I754" t="s">
        <v>136</v>
      </c>
      <c r="J754" s="4">
        <v>6</v>
      </c>
      <c r="K754" s="3">
        <v>88.2</v>
      </c>
      <c r="L754" s="3">
        <v>144.01</v>
      </c>
      <c r="M754" s="2">
        <v>864.06</v>
      </c>
      <c r="N754" s="3">
        <v>334.86</v>
      </c>
      <c r="O754">
        <v>102.19</v>
      </c>
      <c r="P754" t="s">
        <v>34</v>
      </c>
      <c r="Q754" t="s">
        <v>46</v>
      </c>
      <c r="R754" t="s">
        <v>90</v>
      </c>
      <c r="S754" t="s">
        <v>464</v>
      </c>
    </row>
    <row r="755" spans="1:19" x14ac:dyDescent="0.25">
      <c r="A755">
        <v>754</v>
      </c>
      <c r="B755" s="1">
        <v>44450</v>
      </c>
      <c r="C755" s="4">
        <f>YEAR(Table1[[#This Row],[sale_date]])</f>
        <v>2021</v>
      </c>
      <c r="D755" t="str">
        <f t="shared" si="11"/>
        <v>sen</v>
      </c>
      <c r="E755" t="s">
        <v>94</v>
      </c>
      <c r="F755">
        <v>5623</v>
      </c>
      <c r="G755" t="s">
        <v>229</v>
      </c>
      <c r="H755" t="s">
        <v>121</v>
      </c>
      <c r="I755" t="s">
        <v>56</v>
      </c>
      <c r="J755" s="4">
        <v>13</v>
      </c>
      <c r="K755" s="3">
        <v>261.82</v>
      </c>
      <c r="L755" s="3">
        <v>374.87</v>
      </c>
      <c r="M755" s="2">
        <v>4873.3100000000004</v>
      </c>
      <c r="N755" s="3">
        <v>1469.65</v>
      </c>
      <c r="O755">
        <v>499.23</v>
      </c>
      <c r="P755" t="s">
        <v>57</v>
      </c>
      <c r="Q755" t="s">
        <v>46</v>
      </c>
      <c r="R755" t="s">
        <v>97</v>
      </c>
      <c r="S755" t="s">
        <v>29</v>
      </c>
    </row>
    <row r="756" spans="1:19" x14ac:dyDescent="0.25">
      <c r="A756">
        <v>755</v>
      </c>
      <c r="B756" s="1">
        <v>44384</v>
      </c>
      <c r="C756" s="4">
        <f>YEAR(Table1[[#This Row],[sale_date]])</f>
        <v>2021</v>
      </c>
      <c r="D756" t="str">
        <f t="shared" si="11"/>
        <v>iyl</v>
      </c>
      <c r="E756" t="s">
        <v>125</v>
      </c>
      <c r="F756">
        <v>2299</v>
      </c>
      <c r="G756" t="s">
        <v>92</v>
      </c>
      <c r="H756" t="s">
        <v>191</v>
      </c>
      <c r="I756" t="s">
        <v>20</v>
      </c>
      <c r="J756" s="4">
        <v>14</v>
      </c>
      <c r="K756" s="3">
        <v>106.36</v>
      </c>
      <c r="L756" s="3">
        <v>200.67</v>
      </c>
      <c r="M756" s="2">
        <v>2809.38</v>
      </c>
      <c r="N756" s="3">
        <v>1320.34</v>
      </c>
      <c r="O756">
        <v>272.32</v>
      </c>
      <c r="P756" t="s">
        <v>51</v>
      </c>
      <c r="Q756" t="s">
        <v>22</v>
      </c>
      <c r="R756" t="s">
        <v>90</v>
      </c>
      <c r="S756" t="s">
        <v>464</v>
      </c>
    </row>
    <row r="757" spans="1:19" x14ac:dyDescent="0.25">
      <c r="A757">
        <v>756</v>
      </c>
      <c r="B757" s="1">
        <v>44960</v>
      </c>
      <c r="C757" s="4">
        <f>YEAR(Table1[[#This Row],[sale_date]])</f>
        <v>2023</v>
      </c>
      <c r="D757" t="str">
        <f t="shared" si="11"/>
        <v>fev</v>
      </c>
      <c r="E757" t="s">
        <v>203</v>
      </c>
      <c r="F757">
        <v>1764</v>
      </c>
      <c r="G757" t="s">
        <v>99</v>
      </c>
      <c r="H757" t="s">
        <v>396</v>
      </c>
      <c r="I757" t="s">
        <v>42</v>
      </c>
      <c r="J757" s="4">
        <v>3</v>
      </c>
      <c r="K757" s="3">
        <v>258.47000000000003</v>
      </c>
      <c r="L757" s="3">
        <v>368.75</v>
      </c>
      <c r="M757" s="2">
        <v>1106.25</v>
      </c>
      <c r="N757" s="3">
        <v>330.84</v>
      </c>
      <c r="O757">
        <v>168.61</v>
      </c>
      <c r="P757" t="s">
        <v>21</v>
      </c>
      <c r="Q757" t="s">
        <v>46</v>
      </c>
      <c r="R757" t="s">
        <v>189</v>
      </c>
      <c r="S757" t="s">
        <v>29</v>
      </c>
    </row>
    <row r="758" spans="1:19" x14ac:dyDescent="0.25">
      <c r="A758">
        <v>757</v>
      </c>
      <c r="B758" s="1">
        <v>44644</v>
      </c>
      <c r="C758" s="4">
        <f>YEAR(Table1[[#This Row],[sale_date]])</f>
        <v>2022</v>
      </c>
      <c r="D758" t="str">
        <f t="shared" si="11"/>
        <v>mar</v>
      </c>
      <c r="E758" t="s">
        <v>157</v>
      </c>
      <c r="F758">
        <v>9233</v>
      </c>
      <c r="G758" t="s">
        <v>412</v>
      </c>
      <c r="H758" t="s">
        <v>353</v>
      </c>
      <c r="I758" t="s">
        <v>146</v>
      </c>
      <c r="J758" s="4">
        <v>4</v>
      </c>
      <c r="K758" s="3">
        <v>224.35</v>
      </c>
      <c r="L758" s="3">
        <v>425.98</v>
      </c>
      <c r="M758" s="2">
        <v>1703.92</v>
      </c>
      <c r="N758" s="3">
        <v>806.52</v>
      </c>
      <c r="O758">
        <v>121.38</v>
      </c>
      <c r="P758" t="s">
        <v>51</v>
      </c>
      <c r="Q758" t="s">
        <v>22</v>
      </c>
      <c r="R758" t="s">
        <v>196</v>
      </c>
      <c r="S758" t="s">
        <v>464</v>
      </c>
    </row>
    <row r="759" spans="1:19" x14ac:dyDescent="0.25">
      <c r="A759">
        <v>758</v>
      </c>
      <c r="B759" s="1">
        <v>44384</v>
      </c>
      <c r="C759" s="4">
        <f>YEAR(Table1[[#This Row],[sale_date]])</f>
        <v>2021</v>
      </c>
      <c r="D759" t="str">
        <f t="shared" si="11"/>
        <v>iyl</v>
      </c>
      <c r="E759" t="s">
        <v>125</v>
      </c>
      <c r="F759">
        <v>2299</v>
      </c>
      <c r="G759" t="s">
        <v>40</v>
      </c>
      <c r="H759" t="s">
        <v>191</v>
      </c>
      <c r="I759" t="s">
        <v>42</v>
      </c>
      <c r="J759" s="4">
        <v>14</v>
      </c>
      <c r="K759" s="3">
        <v>106.36</v>
      </c>
      <c r="L759" s="3">
        <v>200.67</v>
      </c>
      <c r="M759" s="2">
        <v>2809.38</v>
      </c>
      <c r="N759" s="3">
        <v>1320.34</v>
      </c>
      <c r="O759">
        <v>272.32</v>
      </c>
      <c r="P759" t="s">
        <v>51</v>
      </c>
      <c r="Q759" t="s">
        <v>22</v>
      </c>
      <c r="R759" t="s">
        <v>43</v>
      </c>
      <c r="S759" t="s">
        <v>464</v>
      </c>
    </row>
    <row r="760" spans="1:19" x14ac:dyDescent="0.25">
      <c r="A760">
        <v>759</v>
      </c>
      <c r="B760" s="1">
        <v>44414</v>
      </c>
      <c r="C760" s="4">
        <f>YEAR(Table1[[#This Row],[sale_date]])</f>
        <v>2021</v>
      </c>
      <c r="D760" t="str">
        <f t="shared" si="11"/>
        <v>avq</v>
      </c>
      <c r="E760" t="s">
        <v>94</v>
      </c>
      <c r="F760">
        <v>7133</v>
      </c>
      <c r="G760" t="s">
        <v>437</v>
      </c>
      <c r="H760" t="s">
        <v>373</v>
      </c>
      <c r="I760" t="s">
        <v>140</v>
      </c>
      <c r="J760" s="4">
        <v>8</v>
      </c>
      <c r="K760" s="3">
        <v>192.07</v>
      </c>
      <c r="L760" s="3">
        <v>304.02</v>
      </c>
      <c r="M760" s="2">
        <v>2432.16</v>
      </c>
      <c r="N760" s="3">
        <v>895.6</v>
      </c>
      <c r="O760">
        <v>371.76</v>
      </c>
      <c r="P760" t="s">
        <v>57</v>
      </c>
      <c r="Q760" t="s">
        <v>22</v>
      </c>
      <c r="R760" t="s">
        <v>101</v>
      </c>
      <c r="S760" t="s">
        <v>464</v>
      </c>
    </row>
    <row r="761" spans="1:19" x14ac:dyDescent="0.25">
      <c r="A761">
        <v>760</v>
      </c>
      <c r="B761" s="1">
        <v>45349</v>
      </c>
      <c r="C761" s="4">
        <f>YEAR(Table1[[#This Row],[sale_date]])</f>
        <v>2024</v>
      </c>
      <c r="D761" t="str">
        <f t="shared" si="11"/>
        <v>fev</v>
      </c>
      <c r="E761" t="s">
        <v>47</v>
      </c>
      <c r="F761">
        <v>8026</v>
      </c>
      <c r="G761" t="s">
        <v>390</v>
      </c>
      <c r="H761" t="s">
        <v>317</v>
      </c>
      <c r="I761" t="s">
        <v>131</v>
      </c>
      <c r="J761" s="4">
        <v>10</v>
      </c>
      <c r="K761" s="3">
        <v>51.26</v>
      </c>
      <c r="L761" s="3">
        <v>100.12</v>
      </c>
      <c r="M761" s="2">
        <v>1001.2</v>
      </c>
      <c r="N761" s="3">
        <v>488.6</v>
      </c>
      <c r="O761">
        <v>203.2</v>
      </c>
      <c r="P761" t="s">
        <v>34</v>
      </c>
      <c r="Q761" t="s">
        <v>46</v>
      </c>
      <c r="R761" t="s">
        <v>88</v>
      </c>
      <c r="S761" t="s">
        <v>464</v>
      </c>
    </row>
    <row r="762" spans="1:19" x14ac:dyDescent="0.25">
      <c r="A762">
        <v>761</v>
      </c>
      <c r="B762" s="1">
        <v>44424</v>
      </c>
      <c r="C762" s="4">
        <f>YEAR(Table1[[#This Row],[sale_date]])</f>
        <v>2021</v>
      </c>
      <c r="D762" t="str">
        <f t="shared" si="11"/>
        <v>avq</v>
      </c>
      <c r="E762" t="s">
        <v>94</v>
      </c>
      <c r="F762">
        <v>4434</v>
      </c>
      <c r="G762" t="s">
        <v>40</v>
      </c>
      <c r="H762" t="s">
        <v>380</v>
      </c>
      <c r="I762" t="s">
        <v>42</v>
      </c>
      <c r="J762" s="4">
        <v>15</v>
      </c>
      <c r="K762" s="3">
        <v>383.74</v>
      </c>
      <c r="L762" s="3">
        <v>754.32</v>
      </c>
      <c r="M762" s="2">
        <v>11314.8</v>
      </c>
      <c r="N762" s="3">
        <v>5558.7</v>
      </c>
      <c r="O762">
        <v>286.32</v>
      </c>
      <c r="P762" t="s">
        <v>57</v>
      </c>
      <c r="Q762" t="s">
        <v>46</v>
      </c>
      <c r="R762" t="s">
        <v>97</v>
      </c>
      <c r="S762" t="s">
        <v>29</v>
      </c>
    </row>
    <row r="763" spans="1:19" x14ac:dyDescent="0.25">
      <c r="A763">
        <v>762</v>
      </c>
      <c r="B763" s="1">
        <v>45452</v>
      </c>
      <c r="C763" s="4">
        <f>YEAR(Table1[[#This Row],[sale_date]])</f>
        <v>2024</v>
      </c>
      <c r="D763" t="str">
        <f t="shared" si="11"/>
        <v>iyn</v>
      </c>
      <c r="E763" t="s">
        <v>77</v>
      </c>
      <c r="F763">
        <v>3586</v>
      </c>
      <c r="G763" t="s">
        <v>251</v>
      </c>
      <c r="H763" t="s">
        <v>258</v>
      </c>
      <c r="I763" t="s">
        <v>27</v>
      </c>
      <c r="J763" s="4">
        <v>8</v>
      </c>
      <c r="K763" s="3">
        <v>93.7</v>
      </c>
      <c r="L763" s="3">
        <v>186.83</v>
      </c>
      <c r="M763" s="2">
        <v>1494.64</v>
      </c>
      <c r="N763" s="3">
        <v>745.04</v>
      </c>
      <c r="O763">
        <v>212.42</v>
      </c>
      <c r="P763" t="s">
        <v>21</v>
      </c>
      <c r="Q763" t="s">
        <v>46</v>
      </c>
      <c r="R763" t="s">
        <v>247</v>
      </c>
      <c r="S763" t="s">
        <v>464</v>
      </c>
    </row>
    <row r="764" spans="1:19" x14ac:dyDescent="0.25">
      <c r="A764">
        <v>763</v>
      </c>
      <c r="B764" s="1">
        <v>43864</v>
      </c>
      <c r="C764" s="4">
        <f>YEAR(Table1[[#This Row],[sale_date]])</f>
        <v>2020</v>
      </c>
      <c r="D764" t="str">
        <f t="shared" si="11"/>
        <v>fev</v>
      </c>
      <c r="E764" t="s">
        <v>47</v>
      </c>
      <c r="F764">
        <v>8534</v>
      </c>
      <c r="G764" t="s">
        <v>386</v>
      </c>
      <c r="H764" t="s">
        <v>394</v>
      </c>
      <c r="I764" t="s">
        <v>66</v>
      </c>
      <c r="J764" s="4">
        <v>17</v>
      </c>
      <c r="K764" s="3">
        <v>341.72</v>
      </c>
      <c r="L764" s="3">
        <v>494.28</v>
      </c>
      <c r="M764" s="2">
        <v>8402.76</v>
      </c>
      <c r="N764" s="3">
        <v>2593.52</v>
      </c>
      <c r="O764">
        <v>62.25</v>
      </c>
      <c r="P764" t="s">
        <v>34</v>
      </c>
      <c r="Q764" t="s">
        <v>46</v>
      </c>
      <c r="R764" t="s">
        <v>80</v>
      </c>
      <c r="S764" t="s">
        <v>29</v>
      </c>
    </row>
    <row r="765" spans="1:19" x14ac:dyDescent="0.25">
      <c r="A765">
        <v>764</v>
      </c>
      <c r="B765" s="1">
        <v>44143</v>
      </c>
      <c r="C765" s="4">
        <f>YEAR(Table1[[#This Row],[sale_date]])</f>
        <v>2020</v>
      </c>
      <c r="D765" t="str">
        <f t="shared" si="11"/>
        <v>noy</v>
      </c>
      <c r="E765" t="s">
        <v>125</v>
      </c>
      <c r="F765">
        <v>5400</v>
      </c>
      <c r="G765" t="s">
        <v>194</v>
      </c>
      <c r="H765" t="s">
        <v>342</v>
      </c>
      <c r="I765" t="s">
        <v>42</v>
      </c>
      <c r="J765" s="4">
        <v>12</v>
      </c>
      <c r="K765" s="3">
        <v>288.36</v>
      </c>
      <c r="L765" s="3">
        <v>549.25</v>
      </c>
      <c r="M765" s="2">
        <v>6591</v>
      </c>
      <c r="N765" s="3">
        <v>3130.68</v>
      </c>
      <c r="O765">
        <v>288.62</v>
      </c>
      <c r="P765" t="s">
        <v>57</v>
      </c>
      <c r="Q765" t="s">
        <v>22</v>
      </c>
      <c r="R765" t="s">
        <v>39</v>
      </c>
      <c r="S765" t="s">
        <v>464</v>
      </c>
    </row>
    <row r="766" spans="1:19" x14ac:dyDescent="0.25">
      <c r="A766">
        <v>765</v>
      </c>
      <c r="B766" s="1">
        <v>44140</v>
      </c>
      <c r="C766" s="4">
        <f>YEAR(Table1[[#This Row],[sale_date]])</f>
        <v>2020</v>
      </c>
      <c r="D766" t="str">
        <f t="shared" si="11"/>
        <v>noy</v>
      </c>
      <c r="E766" t="s">
        <v>83</v>
      </c>
      <c r="F766">
        <v>2894</v>
      </c>
      <c r="G766" t="s">
        <v>60</v>
      </c>
      <c r="H766" t="s">
        <v>241</v>
      </c>
      <c r="I766" t="s">
        <v>62</v>
      </c>
      <c r="J766" s="4">
        <v>15</v>
      </c>
      <c r="K766" s="3">
        <v>254.54</v>
      </c>
      <c r="L766" s="3">
        <v>487.23</v>
      </c>
      <c r="M766" s="2">
        <v>7308.45</v>
      </c>
      <c r="N766" s="3">
        <v>3490.35</v>
      </c>
      <c r="O766">
        <v>1574.02</v>
      </c>
      <c r="P766" t="s">
        <v>57</v>
      </c>
      <c r="Q766" t="s">
        <v>46</v>
      </c>
      <c r="R766" t="s">
        <v>52</v>
      </c>
      <c r="S766" t="s">
        <v>464</v>
      </c>
    </row>
    <row r="767" spans="1:19" x14ac:dyDescent="0.25">
      <c r="A767">
        <v>766</v>
      </c>
      <c r="B767" s="1">
        <v>44467</v>
      </c>
      <c r="C767" s="4">
        <f>YEAR(Table1[[#This Row],[sale_date]])</f>
        <v>2021</v>
      </c>
      <c r="D767" t="str">
        <f t="shared" si="11"/>
        <v>sen</v>
      </c>
      <c r="E767" t="s">
        <v>94</v>
      </c>
      <c r="F767">
        <v>7311</v>
      </c>
      <c r="G767" t="s">
        <v>257</v>
      </c>
      <c r="H767" t="s">
        <v>96</v>
      </c>
      <c r="I767" t="s">
        <v>66</v>
      </c>
      <c r="J767" s="4">
        <v>8</v>
      </c>
      <c r="K767" s="3">
        <v>471.88</v>
      </c>
      <c r="L767" s="3">
        <v>838.05</v>
      </c>
      <c r="M767" s="2">
        <v>6704.4</v>
      </c>
      <c r="N767" s="3">
        <v>2929.36</v>
      </c>
      <c r="O767">
        <v>438.5</v>
      </c>
      <c r="P767" t="s">
        <v>34</v>
      </c>
      <c r="Q767" t="s">
        <v>22</v>
      </c>
      <c r="R767" t="s">
        <v>80</v>
      </c>
      <c r="S767" t="s">
        <v>29</v>
      </c>
    </row>
    <row r="768" spans="1:19" x14ac:dyDescent="0.25">
      <c r="A768">
        <v>767</v>
      </c>
      <c r="B768" s="1">
        <v>45349</v>
      </c>
      <c r="C768" s="4">
        <f>YEAR(Table1[[#This Row],[sale_date]])</f>
        <v>2024</v>
      </c>
      <c r="D768" t="str">
        <f t="shared" si="11"/>
        <v>fev</v>
      </c>
      <c r="E768" t="s">
        <v>47</v>
      </c>
      <c r="F768">
        <v>8026</v>
      </c>
      <c r="G768" t="s">
        <v>209</v>
      </c>
      <c r="H768" t="s">
        <v>317</v>
      </c>
      <c r="I768" t="s">
        <v>20</v>
      </c>
      <c r="J768" s="4">
        <v>10</v>
      </c>
      <c r="K768" s="3">
        <v>51.26</v>
      </c>
      <c r="L768" s="3">
        <v>100.12</v>
      </c>
      <c r="M768" s="2">
        <v>1001.2</v>
      </c>
      <c r="N768" s="3">
        <v>488.6</v>
      </c>
      <c r="O768">
        <v>203.2</v>
      </c>
      <c r="P768" t="s">
        <v>34</v>
      </c>
      <c r="Q768" t="s">
        <v>46</v>
      </c>
      <c r="R768" t="s">
        <v>189</v>
      </c>
      <c r="S768" t="s">
        <v>464</v>
      </c>
    </row>
    <row r="769" spans="1:19" x14ac:dyDescent="0.25">
      <c r="A769">
        <v>768</v>
      </c>
      <c r="B769" s="1">
        <v>45285</v>
      </c>
      <c r="C769" s="4">
        <f>YEAR(Table1[[#This Row],[sale_date]])</f>
        <v>2023</v>
      </c>
      <c r="D769" t="str">
        <f t="shared" si="11"/>
        <v>dek</v>
      </c>
      <c r="E769" t="s">
        <v>171</v>
      </c>
      <c r="F769">
        <v>5295</v>
      </c>
      <c r="G769" t="s">
        <v>132</v>
      </c>
      <c r="H769" t="s">
        <v>280</v>
      </c>
      <c r="I769" t="s">
        <v>111</v>
      </c>
      <c r="J769" s="4">
        <v>20</v>
      </c>
      <c r="K769" s="3">
        <v>465.08</v>
      </c>
      <c r="L769" s="3">
        <v>579.36</v>
      </c>
      <c r="M769" s="2">
        <v>11587.2</v>
      </c>
      <c r="N769" s="3">
        <v>2285.6</v>
      </c>
      <c r="O769">
        <v>47.11</v>
      </c>
      <c r="P769" t="s">
        <v>57</v>
      </c>
      <c r="Q769" t="s">
        <v>22</v>
      </c>
      <c r="R769" t="s">
        <v>43</v>
      </c>
      <c r="S769" t="s">
        <v>464</v>
      </c>
    </row>
    <row r="770" spans="1:19" x14ac:dyDescent="0.25">
      <c r="A770">
        <v>769</v>
      </c>
      <c r="B770" s="1">
        <v>45575</v>
      </c>
      <c r="C770" s="4">
        <f>YEAR(Table1[[#This Row],[sale_date]])</f>
        <v>2024</v>
      </c>
      <c r="D770" t="str">
        <f t="shared" ref="D770:D801" si="12">TEXT(B770,"MMM")</f>
        <v>okt</v>
      </c>
      <c r="E770" t="s">
        <v>162</v>
      </c>
      <c r="F770">
        <v>2521</v>
      </c>
      <c r="G770" t="s">
        <v>296</v>
      </c>
      <c r="H770" t="s">
        <v>284</v>
      </c>
      <c r="I770" t="s">
        <v>27</v>
      </c>
      <c r="J770" s="4">
        <v>1</v>
      </c>
      <c r="K770" s="3">
        <v>297.64999999999998</v>
      </c>
      <c r="L770" s="3">
        <v>441.17</v>
      </c>
      <c r="M770" s="2">
        <v>441.17</v>
      </c>
      <c r="N770" s="3">
        <v>143.52000000000001</v>
      </c>
      <c r="O770">
        <v>129.84</v>
      </c>
      <c r="P770" t="s">
        <v>57</v>
      </c>
      <c r="Q770" t="s">
        <v>46</v>
      </c>
      <c r="R770" t="s">
        <v>82</v>
      </c>
      <c r="S770" t="s">
        <v>29</v>
      </c>
    </row>
    <row r="771" spans="1:19" x14ac:dyDescent="0.25">
      <c r="A771">
        <v>770</v>
      </c>
      <c r="B771" s="1">
        <v>45079</v>
      </c>
      <c r="C771" s="4">
        <f>YEAR(Table1[[#This Row],[sale_date]])</f>
        <v>2023</v>
      </c>
      <c r="D771" t="str">
        <f t="shared" si="12"/>
        <v>iyn</v>
      </c>
      <c r="E771" t="s">
        <v>94</v>
      </c>
      <c r="F771">
        <v>6456</v>
      </c>
      <c r="G771" t="s">
        <v>405</v>
      </c>
      <c r="H771" t="s">
        <v>318</v>
      </c>
      <c r="I771" t="s">
        <v>131</v>
      </c>
      <c r="J771" s="4">
        <v>6</v>
      </c>
      <c r="K771" s="3">
        <v>437.94</v>
      </c>
      <c r="L771" s="3">
        <v>527.22</v>
      </c>
      <c r="M771" s="2">
        <v>3163.32</v>
      </c>
      <c r="N771" s="3">
        <v>535.67999999999995</v>
      </c>
      <c r="O771">
        <v>834.74</v>
      </c>
      <c r="P771" t="s">
        <v>51</v>
      </c>
      <c r="Q771" t="s">
        <v>22</v>
      </c>
      <c r="R771" t="s">
        <v>196</v>
      </c>
      <c r="S771" t="s">
        <v>29</v>
      </c>
    </row>
    <row r="772" spans="1:19" x14ac:dyDescent="0.25">
      <c r="A772">
        <v>771</v>
      </c>
      <c r="B772" s="1">
        <v>44670</v>
      </c>
      <c r="C772" s="4">
        <f>YEAR(Table1[[#This Row],[sale_date]])</f>
        <v>2022</v>
      </c>
      <c r="D772" t="str">
        <f t="shared" si="12"/>
        <v>apr</v>
      </c>
      <c r="E772" t="s">
        <v>149</v>
      </c>
      <c r="F772">
        <v>4616</v>
      </c>
      <c r="G772" t="s">
        <v>341</v>
      </c>
      <c r="H772" t="s">
        <v>186</v>
      </c>
      <c r="I772" t="s">
        <v>143</v>
      </c>
      <c r="J772" s="4">
        <v>8</v>
      </c>
      <c r="K772" s="3">
        <v>128.47</v>
      </c>
      <c r="L772" s="3">
        <v>220.35</v>
      </c>
      <c r="M772" s="2">
        <v>1762.8</v>
      </c>
      <c r="N772" s="3">
        <v>735.04</v>
      </c>
      <c r="O772">
        <v>140.04</v>
      </c>
      <c r="P772" t="s">
        <v>34</v>
      </c>
      <c r="Q772" t="s">
        <v>22</v>
      </c>
      <c r="R772" t="s">
        <v>247</v>
      </c>
      <c r="S772" t="s">
        <v>29</v>
      </c>
    </row>
    <row r="773" spans="1:19" x14ac:dyDescent="0.25">
      <c r="A773">
        <v>772</v>
      </c>
      <c r="B773" s="1">
        <v>44467</v>
      </c>
      <c r="C773" s="4">
        <f>YEAR(Table1[[#This Row],[sale_date]])</f>
        <v>2021</v>
      </c>
      <c r="D773" t="str">
        <f t="shared" si="12"/>
        <v>sen</v>
      </c>
      <c r="E773" t="s">
        <v>94</v>
      </c>
      <c r="F773">
        <v>7311</v>
      </c>
      <c r="G773" t="s">
        <v>178</v>
      </c>
      <c r="H773" t="s">
        <v>96</v>
      </c>
      <c r="I773" t="s">
        <v>140</v>
      </c>
      <c r="J773" s="4">
        <v>8</v>
      </c>
      <c r="K773" s="3">
        <v>471.88</v>
      </c>
      <c r="L773" s="3">
        <v>838.05</v>
      </c>
      <c r="M773" s="2">
        <v>6704.4</v>
      </c>
      <c r="N773" s="3">
        <v>2929.36</v>
      </c>
      <c r="O773">
        <v>438.5</v>
      </c>
      <c r="P773" t="s">
        <v>34</v>
      </c>
      <c r="Q773" t="s">
        <v>22</v>
      </c>
      <c r="R773" t="s">
        <v>80</v>
      </c>
      <c r="S773" t="s">
        <v>29</v>
      </c>
    </row>
    <row r="774" spans="1:19" x14ac:dyDescent="0.25">
      <c r="A774">
        <v>773</v>
      </c>
      <c r="B774" s="1">
        <v>44726</v>
      </c>
      <c r="C774" s="4">
        <f>YEAR(Table1[[#This Row],[sale_date]])</f>
        <v>2022</v>
      </c>
      <c r="D774" t="str">
        <f t="shared" si="12"/>
        <v>iyn</v>
      </c>
      <c r="E774" t="s">
        <v>91</v>
      </c>
      <c r="F774">
        <v>2954</v>
      </c>
      <c r="G774" t="s">
        <v>95</v>
      </c>
      <c r="H774" t="s">
        <v>308</v>
      </c>
      <c r="I774" t="s">
        <v>20</v>
      </c>
      <c r="J774" s="4">
        <v>7</v>
      </c>
      <c r="K774" s="3">
        <v>225.41</v>
      </c>
      <c r="L774" s="3">
        <v>339.22</v>
      </c>
      <c r="M774" s="2">
        <v>2374.54</v>
      </c>
      <c r="N774" s="3">
        <v>796.67</v>
      </c>
      <c r="O774">
        <v>87.22</v>
      </c>
      <c r="P774" t="s">
        <v>63</v>
      </c>
      <c r="Q774" t="s">
        <v>22</v>
      </c>
      <c r="R774" t="s">
        <v>43</v>
      </c>
      <c r="S774" t="s">
        <v>464</v>
      </c>
    </row>
    <row r="775" spans="1:19" x14ac:dyDescent="0.25">
      <c r="A775">
        <v>774</v>
      </c>
      <c r="B775" s="1">
        <v>45022</v>
      </c>
      <c r="C775" s="4">
        <f>YEAR(Table1[[#This Row],[sale_date]])</f>
        <v>2023</v>
      </c>
      <c r="D775" t="str">
        <f t="shared" si="12"/>
        <v>apr</v>
      </c>
      <c r="E775" t="s">
        <v>112</v>
      </c>
      <c r="F775">
        <v>9961</v>
      </c>
      <c r="G775" t="s">
        <v>346</v>
      </c>
      <c r="H775" t="s">
        <v>223</v>
      </c>
      <c r="I775" t="s">
        <v>136</v>
      </c>
      <c r="J775" s="4">
        <v>15</v>
      </c>
      <c r="K775" s="3">
        <v>171.17</v>
      </c>
      <c r="L775" s="3">
        <v>279.22000000000003</v>
      </c>
      <c r="M775" s="2">
        <v>4188.3</v>
      </c>
      <c r="N775" s="3">
        <v>1620.75</v>
      </c>
      <c r="O775">
        <v>522.92999999999995</v>
      </c>
      <c r="P775" t="s">
        <v>34</v>
      </c>
      <c r="Q775" t="s">
        <v>22</v>
      </c>
      <c r="R775" t="s">
        <v>106</v>
      </c>
      <c r="S775" t="s">
        <v>29</v>
      </c>
    </row>
    <row r="776" spans="1:19" x14ac:dyDescent="0.25">
      <c r="A776">
        <v>775</v>
      </c>
      <c r="B776" s="1">
        <v>45115</v>
      </c>
      <c r="C776" s="4">
        <f>YEAR(Table1[[#This Row],[sale_date]])</f>
        <v>2023</v>
      </c>
      <c r="D776" t="str">
        <f t="shared" si="12"/>
        <v>iyl</v>
      </c>
      <c r="E776" t="s">
        <v>259</v>
      </c>
      <c r="F776">
        <v>4220</v>
      </c>
      <c r="G776" t="s">
        <v>429</v>
      </c>
      <c r="H776" t="s">
        <v>261</v>
      </c>
      <c r="I776" t="s">
        <v>105</v>
      </c>
      <c r="J776" s="4">
        <v>20</v>
      </c>
      <c r="K776" s="3">
        <v>206.17</v>
      </c>
      <c r="L776" s="3">
        <v>361.27</v>
      </c>
      <c r="M776" s="2">
        <v>7225.4</v>
      </c>
      <c r="N776" s="3">
        <v>3102</v>
      </c>
      <c r="O776">
        <v>2018.65</v>
      </c>
      <c r="P776" t="s">
        <v>57</v>
      </c>
      <c r="Q776" t="s">
        <v>22</v>
      </c>
      <c r="R776" t="s">
        <v>28</v>
      </c>
      <c r="S776" t="s">
        <v>464</v>
      </c>
    </row>
    <row r="777" spans="1:19" x14ac:dyDescent="0.25">
      <c r="A777">
        <v>776</v>
      </c>
      <c r="B777" s="1">
        <v>45580</v>
      </c>
      <c r="C777" s="4">
        <f>YEAR(Table1[[#This Row],[sale_date]])</f>
        <v>2024</v>
      </c>
      <c r="D777" t="str">
        <f t="shared" si="12"/>
        <v>okt</v>
      </c>
      <c r="E777" t="s">
        <v>83</v>
      </c>
      <c r="F777">
        <v>2287</v>
      </c>
      <c r="G777" t="s">
        <v>152</v>
      </c>
      <c r="H777" t="s">
        <v>220</v>
      </c>
      <c r="I777" t="s">
        <v>38</v>
      </c>
      <c r="J777" s="4">
        <v>9</v>
      </c>
      <c r="K777" s="3">
        <v>485.73</v>
      </c>
      <c r="L777" s="3">
        <v>891.17</v>
      </c>
      <c r="M777" s="2">
        <v>8020.53</v>
      </c>
      <c r="N777" s="3">
        <v>3648.96</v>
      </c>
      <c r="O777">
        <v>1927.91</v>
      </c>
      <c r="P777" t="s">
        <v>57</v>
      </c>
      <c r="Q777" t="s">
        <v>22</v>
      </c>
      <c r="R777" t="s">
        <v>82</v>
      </c>
      <c r="S777" t="s">
        <v>464</v>
      </c>
    </row>
    <row r="778" spans="1:19" x14ac:dyDescent="0.25">
      <c r="A778">
        <v>777</v>
      </c>
      <c r="B778" s="1">
        <v>45407</v>
      </c>
      <c r="C778" s="4">
        <f>YEAR(Table1[[#This Row],[sale_date]])</f>
        <v>2024</v>
      </c>
      <c r="D778" t="str">
        <f t="shared" si="12"/>
        <v>apr</v>
      </c>
      <c r="E778" t="s">
        <v>125</v>
      </c>
      <c r="F778">
        <v>8050</v>
      </c>
      <c r="G778" t="s">
        <v>197</v>
      </c>
      <c r="H778" t="s">
        <v>385</v>
      </c>
      <c r="I778" t="s">
        <v>146</v>
      </c>
      <c r="J778" s="4">
        <v>2</v>
      </c>
      <c r="K778" s="3">
        <v>488.61</v>
      </c>
      <c r="L778" s="3">
        <v>848.66</v>
      </c>
      <c r="M778" s="2">
        <v>1697.32</v>
      </c>
      <c r="N778" s="3">
        <v>720.1</v>
      </c>
      <c r="O778">
        <v>453.34</v>
      </c>
      <c r="P778" t="s">
        <v>51</v>
      </c>
      <c r="Q778" t="s">
        <v>46</v>
      </c>
      <c r="R778" t="s">
        <v>90</v>
      </c>
      <c r="S778" t="s">
        <v>464</v>
      </c>
    </row>
    <row r="779" spans="1:19" x14ac:dyDescent="0.25">
      <c r="A779">
        <v>778</v>
      </c>
      <c r="B779" s="1">
        <v>44960</v>
      </c>
      <c r="C779" s="4">
        <f>YEAR(Table1[[#This Row],[sale_date]])</f>
        <v>2023</v>
      </c>
      <c r="D779" t="str">
        <f t="shared" si="12"/>
        <v>fev</v>
      </c>
      <c r="E779" t="s">
        <v>203</v>
      </c>
      <c r="F779">
        <v>1764</v>
      </c>
      <c r="G779" t="s">
        <v>405</v>
      </c>
      <c r="H779" t="s">
        <v>396</v>
      </c>
      <c r="I779" t="s">
        <v>131</v>
      </c>
      <c r="J779" s="4">
        <v>3</v>
      </c>
      <c r="K779" s="3">
        <v>258.47000000000003</v>
      </c>
      <c r="L779" s="3">
        <v>368.75</v>
      </c>
      <c r="M779" s="2">
        <v>1106.25</v>
      </c>
      <c r="N779" s="3">
        <v>330.84</v>
      </c>
      <c r="O779">
        <v>168.61</v>
      </c>
      <c r="P779" t="s">
        <v>21</v>
      </c>
      <c r="Q779" t="s">
        <v>46</v>
      </c>
      <c r="R779" t="s">
        <v>97</v>
      </c>
      <c r="S779" t="s">
        <v>29</v>
      </c>
    </row>
    <row r="780" spans="1:19" x14ac:dyDescent="0.25">
      <c r="A780">
        <v>779</v>
      </c>
      <c r="B780" s="1">
        <v>45326</v>
      </c>
      <c r="C780" s="4">
        <f>YEAR(Table1[[#This Row],[sale_date]])</f>
        <v>2024</v>
      </c>
      <c r="D780" t="str">
        <f t="shared" si="12"/>
        <v>fev</v>
      </c>
      <c r="E780" t="s">
        <v>47</v>
      </c>
      <c r="F780">
        <v>2553</v>
      </c>
      <c r="G780" t="s">
        <v>201</v>
      </c>
      <c r="H780" t="s">
        <v>327</v>
      </c>
      <c r="I780" t="s">
        <v>140</v>
      </c>
      <c r="J780" s="4">
        <v>18</v>
      </c>
      <c r="K780" s="3">
        <v>126.19</v>
      </c>
      <c r="L780" s="3">
        <v>184.95</v>
      </c>
      <c r="M780" s="2">
        <v>3329.1</v>
      </c>
      <c r="N780" s="3">
        <v>1057.68</v>
      </c>
      <c r="O780">
        <v>796.57</v>
      </c>
      <c r="P780" t="s">
        <v>51</v>
      </c>
      <c r="Q780" t="s">
        <v>22</v>
      </c>
      <c r="R780" t="s">
        <v>106</v>
      </c>
      <c r="S780" t="s">
        <v>29</v>
      </c>
    </row>
    <row r="781" spans="1:19" x14ac:dyDescent="0.25">
      <c r="A781">
        <v>780</v>
      </c>
      <c r="B781" s="1">
        <v>45361</v>
      </c>
      <c r="C781" s="4">
        <f>YEAR(Table1[[#This Row],[sale_date]])</f>
        <v>2024</v>
      </c>
      <c r="D781" t="str">
        <f t="shared" si="12"/>
        <v>mar</v>
      </c>
      <c r="E781" t="s">
        <v>203</v>
      </c>
      <c r="F781">
        <v>2043</v>
      </c>
      <c r="G781" t="s">
        <v>316</v>
      </c>
      <c r="H781" t="s">
        <v>333</v>
      </c>
      <c r="I781" t="s">
        <v>111</v>
      </c>
      <c r="J781" s="4">
        <v>1</v>
      </c>
      <c r="K781" s="3">
        <v>431.41</v>
      </c>
      <c r="L781" s="3">
        <v>803.63</v>
      </c>
      <c r="M781" s="2">
        <v>803.63</v>
      </c>
      <c r="N781" s="3">
        <v>372.22</v>
      </c>
      <c r="O781">
        <v>154.66999999999999</v>
      </c>
      <c r="P781" t="s">
        <v>57</v>
      </c>
      <c r="Q781" t="s">
        <v>46</v>
      </c>
      <c r="R781" t="s">
        <v>52</v>
      </c>
      <c r="S781" t="s">
        <v>29</v>
      </c>
    </row>
    <row r="782" spans="1:19" x14ac:dyDescent="0.25">
      <c r="A782">
        <v>781</v>
      </c>
      <c r="B782" s="1">
        <v>44384</v>
      </c>
      <c r="C782" s="4">
        <f>YEAR(Table1[[#This Row],[sale_date]])</f>
        <v>2021</v>
      </c>
      <c r="D782" t="str">
        <f t="shared" si="12"/>
        <v>iyl</v>
      </c>
      <c r="E782" t="s">
        <v>125</v>
      </c>
      <c r="F782">
        <v>2299</v>
      </c>
      <c r="G782" t="s">
        <v>451</v>
      </c>
      <c r="H782" t="s">
        <v>191</v>
      </c>
      <c r="I782" t="s">
        <v>33</v>
      </c>
      <c r="J782" s="4">
        <v>14</v>
      </c>
      <c r="K782" s="3">
        <v>106.36</v>
      </c>
      <c r="L782" s="3">
        <v>200.67</v>
      </c>
      <c r="M782" s="2">
        <v>2809.38</v>
      </c>
      <c r="N782" s="3">
        <v>1320.34</v>
      </c>
      <c r="O782">
        <v>272.32</v>
      </c>
      <c r="P782" t="s">
        <v>51</v>
      </c>
      <c r="Q782" t="s">
        <v>22</v>
      </c>
      <c r="R782" t="s">
        <v>80</v>
      </c>
      <c r="S782" t="s">
        <v>464</v>
      </c>
    </row>
    <row r="783" spans="1:19" x14ac:dyDescent="0.25">
      <c r="A783">
        <v>782</v>
      </c>
      <c r="B783" s="1">
        <v>44384</v>
      </c>
      <c r="C783" s="4">
        <f>YEAR(Table1[[#This Row],[sale_date]])</f>
        <v>2021</v>
      </c>
      <c r="D783" t="str">
        <f t="shared" si="12"/>
        <v>iyl</v>
      </c>
      <c r="E783" t="s">
        <v>125</v>
      </c>
      <c r="F783">
        <v>2299</v>
      </c>
      <c r="G783" t="s">
        <v>361</v>
      </c>
      <c r="H783" t="s">
        <v>191</v>
      </c>
      <c r="I783" t="s">
        <v>136</v>
      </c>
      <c r="J783" s="4">
        <v>14</v>
      </c>
      <c r="K783" s="3">
        <v>106.36</v>
      </c>
      <c r="L783" s="3">
        <v>200.67</v>
      </c>
      <c r="M783" s="2">
        <v>2809.38</v>
      </c>
      <c r="N783" s="3">
        <v>1320.34</v>
      </c>
      <c r="O783">
        <v>272.32</v>
      </c>
      <c r="P783" t="s">
        <v>51</v>
      </c>
      <c r="Q783" t="s">
        <v>22</v>
      </c>
      <c r="R783" t="s">
        <v>106</v>
      </c>
      <c r="S783" t="s">
        <v>464</v>
      </c>
    </row>
    <row r="784" spans="1:19" x14ac:dyDescent="0.25">
      <c r="A784">
        <v>783</v>
      </c>
      <c r="B784" s="1">
        <v>44877</v>
      </c>
      <c r="C784" s="4">
        <f>YEAR(Table1[[#This Row],[sale_date]])</f>
        <v>2022</v>
      </c>
      <c r="D784" t="str">
        <f t="shared" si="12"/>
        <v>noy</v>
      </c>
      <c r="E784" t="s">
        <v>53</v>
      </c>
      <c r="F784">
        <v>9899</v>
      </c>
      <c r="G784" t="s">
        <v>54</v>
      </c>
      <c r="H784" t="s">
        <v>310</v>
      </c>
      <c r="I784" t="s">
        <v>56</v>
      </c>
      <c r="J784" s="4">
        <v>2</v>
      </c>
      <c r="K784" s="3">
        <v>16.079999999999998</v>
      </c>
      <c r="L784" s="3">
        <v>29.79</v>
      </c>
      <c r="M784" s="2">
        <v>59.58</v>
      </c>
      <c r="N784" s="3">
        <v>27.42</v>
      </c>
      <c r="O784">
        <v>9.2899999999999991</v>
      </c>
      <c r="P784" t="s">
        <v>57</v>
      </c>
      <c r="Q784" t="s">
        <v>46</v>
      </c>
      <c r="R784" t="s">
        <v>76</v>
      </c>
      <c r="S784" t="s">
        <v>29</v>
      </c>
    </row>
    <row r="785" spans="1:19" x14ac:dyDescent="0.25">
      <c r="A785">
        <v>784</v>
      </c>
      <c r="B785" s="1">
        <v>45462</v>
      </c>
      <c r="C785" s="4">
        <f>YEAR(Table1[[#This Row],[sale_date]])</f>
        <v>2024</v>
      </c>
      <c r="D785" t="str">
        <f t="shared" si="12"/>
        <v>iyn</v>
      </c>
      <c r="E785" t="s">
        <v>30</v>
      </c>
      <c r="F785">
        <v>4365</v>
      </c>
      <c r="G785" t="s">
        <v>361</v>
      </c>
      <c r="H785" t="s">
        <v>115</v>
      </c>
      <c r="I785" t="s">
        <v>136</v>
      </c>
      <c r="J785" s="4">
        <v>3</v>
      </c>
      <c r="K785" s="3">
        <v>45.88</v>
      </c>
      <c r="L785" s="3">
        <v>62.56</v>
      </c>
      <c r="M785" s="2">
        <v>187.68</v>
      </c>
      <c r="N785" s="3">
        <v>50.04</v>
      </c>
      <c r="O785">
        <v>13.59</v>
      </c>
      <c r="P785" t="s">
        <v>34</v>
      </c>
      <c r="Q785" t="s">
        <v>46</v>
      </c>
      <c r="R785" t="s">
        <v>88</v>
      </c>
      <c r="S785" t="s">
        <v>464</v>
      </c>
    </row>
    <row r="786" spans="1:19" x14ac:dyDescent="0.25">
      <c r="A786">
        <v>785</v>
      </c>
      <c r="B786" s="1">
        <v>45361</v>
      </c>
      <c r="C786" s="4">
        <f>YEAR(Table1[[#This Row],[sale_date]])</f>
        <v>2024</v>
      </c>
      <c r="D786" t="str">
        <f t="shared" si="12"/>
        <v>mar</v>
      </c>
      <c r="E786" t="s">
        <v>203</v>
      </c>
      <c r="F786">
        <v>2043</v>
      </c>
      <c r="G786" t="s">
        <v>126</v>
      </c>
      <c r="H786" t="s">
        <v>333</v>
      </c>
      <c r="I786" t="s">
        <v>42</v>
      </c>
      <c r="J786" s="4">
        <v>1</v>
      </c>
      <c r="K786" s="3">
        <v>431.41</v>
      </c>
      <c r="L786" s="3">
        <v>803.63</v>
      </c>
      <c r="M786" s="2">
        <v>803.63</v>
      </c>
      <c r="N786" s="3">
        <v>372.22</v>
      </c>
      <c r="O786">
        <v>154.66999999999999</v>
      </c>
      <c r="P786" t="s">
        <v>57</v>
      </c>
      <c r="Q786" t="s">
        <v>46</v>
      </c>
      <c r="R786" t="s">
        <v>39</v>
      </c>
      <c r="S786" t="s">
        <v>29</v>
      </c>
    </row>
    <row r="787" spans="1:19" x14ac:dyDescent="0.25">
      <c r="A787">
        <v>786</v>
      </c>
      <c r="B787" s="1">
        <v>44393</v>
      </c>
      <c r="C787" s="4">
        <f>YEAR(Table1[[#This Row],[sale_date]])</f>
        <v>2021</v>
      </c>
      <c r="D787" t="str">
        <f t="shared" si="12"/>
        <v>iyl</v>
      </c>
      <c r="E787" t="s">
        <v>17</v>
      </c>
      <c r="F787">
        <v>4111</v>
      </c>
      <c r="G787" t="s">
        <v>425</v>
      </c>
      <c r="H787" t="s">
        <v>339</v>
      </c>
      <c r="I787" t="s">
        <v>66</v>
      </c>
      <c r="J787" s="4">
        <v>20</v>
      </c>
      <c r="K787" s="3">
        <v>166.91</v>
      </c>
      <c r="L787" s="3">
        <v>318.94</v>
      </c>
      <c r="M787" s="2">
        <v>6378.8</v>
      </c>
      <c r="N787" s="3">
        <v>3040.6</v>
      </c>
      <c r="O787">
        <v>832.94</v>
      </c>
      <c r="P787" t="s">
        <v>51</v>
      </c>
      <c r="Q787" t="s">
        <v>46</v>
      </c>
      <c r="R787" t="s">
        <v>176</v>
      </c>
      <c r="S787" t="s">
        <v>464</v>
      </c>
    </row>
    <row r="788" spans="1:19" x14ac:dyDescent="0.25">
      <c r="A788">
        <v>787</v>
      </c>
      <c r="B788" s="1">
        <v>44414</v>
      </c>
      <c r="C788" s="4">
        <f>YEAR(Table1[[#This Row],[sale_date]])</f>
        <v>2021</v>
      </c>
      <c r="D788" t="str">
        <f t="shared" si="12"/>
        <v>avq</v>
      </c>
      <c r="E788" t="s">
        <v>94</v>
      </c>
      <c r="F788">
        <v>7133</v>
      </c>
      <c r="G788" t="s">
        <v>298</v>
      </c>
      <c r="H788" t="s">
        <v>373</v>
      </c>
      <c r="I788" t="s">
        <v>62</v>
      </c>
      <c r="J788" s="4">
        <v>8</v>
      </c>
      <c r="K788" s="3">
        <v>192.07</v>
      </c>
      <c r="L788" s="3">
        <v>304.02</v>
      </c>
      <c r="M788" s="2">
        <v>2432.16</v>
      </c>
      <c r="N788" s="3">
        <v>895.6</v>
      </c>
      <c r="O788">
        <v>371.76</v>
      </c>
      <c r="P788" t="s">
        <v>57</v>
      </c>
      <c r="Q788" t="s">
        <v>22</v>
      </c>
      <c r="R788" t="s">
        <v>67</v>
      </c>
      <c r="S788" t="s">
        <v>464</v>
      </c>
    </row>
    <row r="789" spans="1:19" x14ac:dyDescent="0.25">
      <c r="A789">
        <v>788</v>
      </c>
      <c r="B789" s="1">
        <v>44960</v>
      </c>
      <c r="C789" s="4">
        <f>YEAR(Table1[[#This Row],[sale_date]])</f>
        <v>2023</v>
      </c>
      <c r="D789" t="str">
        <f t="shared" si="12"/>
        <v>fev</v>
      </c>
      <c r="E789" t="s">
        <v>203</v>
      </c>
      <c r="F789">
        <v>1764</v>
      </c>
      <c r="G789" t="s">
        <v>423</v>
      </c>
      <c r="H789" t="s">
        <v>396</v>
      </c>
      <c r="I789" t="s">
        <v>140</v>
      </c>
      <c r="J789" s="4">
        <v>3</v>
      </c>
      <c r="K789" s="3">
        <v>258.47000000000003</v>
      </c>
      <c r="L789" s="3">
        <v>368.75</v>
      </c>
      <c r="M789" s="2">
        <v>1106.25</v>
      </c>
      <c r="N789" s="3">
        <v>330.84</v>
      </c>
      <c r="O789">
        <v>168.61</v>
      </c>
      <c r="P789" t="s">
        <v>21</v>
      </c>
      <c r="Q789" t="s">
        <v>46</v>
      </c>
      <c r="R789" t="s">
        <v>90</v>
      </c>
      <c r="S789" t="s">
        <v>29</v>
      </c>
    </row>
    <row r="790" spans="1:19" x14ac:dyDescent="0.25">
      <c r="A790">
        <v>789</v>
      </c>
      <c r="B790" s="1">
        <v>44624</v>
      </c>
      <c r="C790" s="4">
        <f>YEAR(Table1[[#This Row],[sale_date]])</f>
        <v>2022</v>
      </c>
      <c r="D790" t="str">
        <f t="shared" si="12"/>
        <v>mar</v>
      </c>
      <c r="E790" t="s">
        <v>68</v>
      </c>
      <c r="F790">
        <v>8193</v>
      </c>
      <c r="G790" t="s">
        <v>455</v>
      </c>
      <c r="H790" t="s">
        <v>148</v>
      </c>
      <c r="I790" t="s">
        <v>33</v>
      </c>
      <c r="J790" s="4">
        <v>11</v>
      </c>
      <c r="K790" s="3">
        <v>220.11</v>
      </c>
      <c r="L790" s="3">
        <v>367.52</v>
      </c>
      <c r="M790" s="2">
        <v>4042.72</v>
      </c>
      <c r="N790" s="3">
        <v>1621.51</v>
      </c>
      <c r="O790">
        <v>1086.31</v>
      </c>
      <c r="P790" t="s">
        <v>57</v>
      </c>
      <c r="Q790" t="s">
        <v>46</v>
      </c>
      <c r="R790" t="s">
        <v>52</v>
      </c>
      <c r="S790" t="s">
        <v>29</v>
      </c>
    </row>
    <row r="791" spans="1:19" x14ac:dyDescent="0.25">
      <c r="A791">
        <v>790</v>
      </c>
      <c r="B791" s="1">
        <v>45349</v>
      </c>
      <c r="C791" s="4">
        <f>YEAR(Table1[[#This Row],[sale_date]])</f>
        <v>2024</v>
      </c>
      <c r="D791" t="str">
        <f t="shared" si="12"/>
        <v>fev</v>
      </c>
      <c r="E791" t="s">
        <v>47</v>
      </c>
      <c r="F791">
        <v>8026</v>
      </c>
      <c r="G791" t="s">
        <v>281</v>
      </c>
      <c r="H791" t="s">
        <v>317</v>
      </c>
      <c r="I791" t="s">
        <v>143</v>
      </c>
      <c r="J791" s="4">
        <v>10</v>
      </c>
      <c r="K791" s="3">
        <v>51.26</v>
      </c>
      <c r="L791" s="3">
        <v>100.12</v>
      </c>
      <c r="M791" s="2">
        <v>1001.2</v>
      </c>
      <c r="N791" s="3">
        <v>488.6</v>
      </c>
      <c r="O791">
        <v>203.2</v>
      </c>
      <c r="P791" t="s">
        <v>34</v>
      </c>
      <c r="Q791" t="s">
        <v>46</v>
      </c>
      <c r="R791" t="s">
        <v>39</v>
      </c>
      <c r="S791" t="s">
        <v>464</v>
      </c>
    </row>
    <row r="792" spans="1:19" x14ac:dyDescent="0.25">
      <c r="A792">
        <v>791</v>
      </c>
      <c r="B792" s="1">
        <v>44234</v>
      </c>
      <c r="C792" s="4">
        <f>YEAR(Table1[[#This Row],[sale_date]])</f>
        <v>2021</v>
      </c>
      <c r="D792" t="str">
        <f t="shared" si="12"/>
        <v>fev</v>
      </c>
      <c r="E792" t="s">
        <v>137</v>
      </c>
      <c r="F792">
        <v>6526</v>
      </c>
      <c r="G792" t="s">
        <v>435</v>
      </c>
      <c r="H792" t="s">
        <v>336</v>
      </c>
      <c r="I792" t="s">
        <v>105</v>
      </c>
      <c r="J792" s="4">
        <v>11</v>
      </c>
      <c r="K792" s="3">
        <v>58.46</v>
      </c>
      <c r="L792" s="3">
        <v>90.71</v>
      </c>
      <c r="M792" s="2">
        <v>997.81</v>
      </c>
      <c r="N792" s="3">
        <v>354.75</v>
      </c>
      <c r="O792">
        <v>229.06</v>
      </c>
      <c r="P792" t="s">
        <v>51</v>
      </c>
      <c r="Q792" t="s">
        <v>46</v>
      </c>
      <c r="R792" t="s">
        <v>247</v>
      </c>
      <c r="S792" t="s">
        <v>29</v>
      </c>
    </row>
    <row r="793" spans="1:19" x14ac:dyDescent="0.25">
      <c r="A793">
        <v>792</v>
      </c>
      <c r="B793" s="1">
        <v>44726</v>
      </c>
      <c r="C793" s="4">
        <f>YEAR(Table1[[#This Row],[sale_date]])</f>
        <v>2022</v>
      </c>
      <c r="D793" t="str">
        <f t="shared" si="12"/>
        <v>iyn</v>
      </c>
      <c r="E793" t="s">
        <v>91</v>
      </c>
      <c r="F793">
        <v>2954</v>
      </c>
      <c r="G793" t="s">
        <v>440</v>
      </c>
      <c r="H793" t="s">
        <v>308</v>
      </c>
      <c r="I793" t="s">
        <v>62</v>
      </c>
      <c r="J793" s="4">
        <v>7</v>
      </c>
      <c r="K793" s="3">
        <v>225.41</v>
      </c>
      <c r="L793" s="3">
        <v>339.22</v>
      </c>
      <c r="M793" s="2">
        <v>2374.54</v>
      </c>
      <c r="N793" s="3">
        <v>796.67</v>
      </c>
      <c r="O793">
        <v>87.22</v>
      </c>
      <c r="P793" t="s">
        <v>63</v>
      </c>
      <c r="Q793" t="s">
        <v>22</v>
      </c>
      <c r="R793" t="s">
        <v>43</v>
      </c>
      <c r="S793" t="s">
        <v>464</v>
      </c>
    </row>
    <row r="794" spans="1:19" x14ac:dyDescent="0.25">
      <c r="A794">
        <v>793</v>
      </c>
      <c r="B794" s="1">
        <v>44384</v>
      </c>
      <c r="C794" s="4">
        <f>YEAR(Table1[[#This Row],[sale_date]])</f>
        <v>2021</v>
      </c>
      <c r="D794" t="str">
        <f t="shared" si="12"/>
        <v>iyl</v>
      </c>
      <c r="E794" t="s">
        <v>125</v>
      </c>
      <c r="F794">
        <v>2299</v>
      </c>
      <c r="G794" t="s">
        <v>54</v>
      </c>
      <c r="H794" t="s">
        <v>191</v>
      </c>
      <c r="I794" t="s">
        <v>56</v>
      </c>
      <c r="J794" s="4">
        <v>14</v>
      </c>
      <c r="K794" s="3">
        <v>106.36</v>
      </c>
      <c r="L794" s="3">
        <v>200.67</v>
      </c>
      <c r="M794" s="2">
        <v>2809.38</v>
      </c>
      <c r="N794" s="3">
        <v>1320.34</v>
      </c>
      <c r="O794">
        <v>272.32</v>
      </c>
      <c r="P794" t="s">
        <v>51</v>
      </c>
      <c r="Q794" t="s">
        <v>22</v>
      </c>
      <c r="R794" t="s">
        <v>80</v>
      </c>
      <c r="S794" t="s">
        <v>464</v>
      </c>
    </row>
    <row r="795" spans="1:19" x14ac:dyDescent="0.25">
      <c r="A795">
        <v>794</v>
      </c>
      <c r="B795" s="1">
        <v>45115</v>
      </c>
      <c r="C795" s="4">
        <f>YEAR(Table1[[#This Row],[sale_date]])</f>
        <v>2023</v>
      </c>
      <c r="D795" t="str">
        <f t="shared" si="12"/>
        <v>iyl</v>
      </c>
      <c r="E795" t="s">
        <v>259</v>
      </c>
      <c r="F795">
        <v>4220</v>
      </c>
      <c r="G795" t="s">
        <v>269</v>
      </c>
      <c r="H795" t="s">
        <v>261</v>
      </c>
      <c r="I795" t="s">
        <v>146</v>
      </c>
      <c r="J795" s="4">
        <v>20</v>
      </c>
      <c r="K795" s="3">
        <v>206.17</v>
      </c>
      <c r="L795" s="3">
        <v>361.27</v>
      </c>
      <c r="M795" s="2">
        <v>7225.4</v>
      </c>
      <c r="N795" s="3">
        <v>3102</v>
      </c>
      <c r="O795">
        <v>2018.65</v>
      </c>
      <c r="P795" t="s">
        <v>57</v>
      </c>
      <c r="Q795" t="s">
        <v>22</v>
      </c>
      <c r="R795" t="s">
        <v>88</v>
      </c>
      <c r="S795" t="s">
        <v>464</v>
      </c>
    </row>
    <row r="796" spans="1:19" x14ac:dyDescent="0.25">
      <c r="A796">
        <v>795</v>
      </c>
      <c r="B796" s="1">
        <v>43992</v>
      </c>
      <c r="C796" s="4">
        <f>YEAR(Table1[[#This Row],[sale_date]])</f>
        <v>2020</v>
      </c>
      <c r="D796" t="str">
        <f t="shared" si="12"/>
        <v>iyn</v>
      </c>
      <c r="E796" t="s">
        <v>157</v>
      </c>
      <c r="F796">
        <v>7556</v>
      </c>
      <c r="G796" t="s">
        <v>343</v>
      </c>
      <c r="H796" t="s">
        <v>360</v>
      </c>
      <c r="I796" t="s">
        <v>136</v>
      </c>
      <c r="J796" s="4">
        <v>11</v>
      </c>
      <c r="K796" s="3">
        <v>37.04</v>
      </c>
      <c r="L796" s="3">
        <v>70.040000000000006</v>
      </c>
      <c r="M796" s="2">
        <v>770.44</v>
      </c>
      <c r="N796" s="3">
        <v>363</v>
      </c>
      <c r="O796">
        <v>104.59</v>
      </c>
      <c r="P796" t="s">
        <v>51</v>
      </c>
      <c r="Q796" t="s">
        <v>22</v>
      </c>
      <c r="R796" t="s">
        <v>58</v>
      </c>
      <c r="S796" t="s">
        <v>29</v>
      </c>
    </row>
    <row r="797" spans="1:19" x14ac:dyDescent="0.25">
      <c r="A797">
        <v>796</v>
      </c>
      <c r="B797" s="1">
        <v>43864</v>
      </c>
      <c r="C797" s="4">
        <f>YEAR(Table1[[#This Row],[sale_date]])</f>
        <v>2020</v>
      </c>
      <c r="D797" t="str">
        <f t="shared" si="12"/>
        <v>fev</v>
      </c>
      <c r="E797" t="s">
        <v>125</v>
      </c>
      <c r="F797">
        <v>6720</v>
      </c>
      <c r="G797" t="s">
        <v>356</v>
      </c>
      <c r="H797" t="s">
        <v>161</v>
      </c>
      <c r="I797" t="s">
        <v>136</v>
      </c>
      <c r="J797" s="4">
        <v>13</v>
      </c>
      <c r="K797" s="3">
        <v>175.31</v>
      </c>
      <c r="L797" s="3">
        <v>335.99</v>
      </c>
      <c r="M797" s="2">
        <v>4367.87</v>
      </c>
      <c r="N797" s="3">
        <v>2088.84</v>
      </c>
      <c r="O797">
        <v>992.94</v>
      </c>
      <c r="P797" t="s">
        <v>63</v>
      </c>
      <c r="Q797" t="s">
        <v>46</v>
      </c>
      <c r="R797" t="s">
        <v>119</v>
      </c>
      <c r="S797" t="s">
        <v>464</v>
      </c>
    </row>
    <row r="798" spans="1:19" x14ac:dyDescent="0.25">
      <c r="A798">
        <v>797</v>
      </c>
      <c r="B798" s="1">
        <v>44414</v>
      </c>
      <c r="C798" s="4">
        <f>YEAR(Table1[[#This Row],[sale_date]])</f>
        <v>2021</v>
      </c>
      <c r="D798" t="str">
        <f t="shared" si="12"/>
        <v>avq</v>
      </c>
      <c r="E798" t="s">
        <v>94</v>
      </c>
      <c r="F798">
        <v>7133</v>
      </c>
      <c r="G798" t="s">
        <v>262</v>
      </c>
      <c r="H798" t="s">
        <v>373</v>
      </c>
      <c r="I798" t="s">
        <v>38</v>
      </c>
      <c r="J798" s="4">
        <v>8</v>
      </c>
      <c r="K798" s="3">
        <v>192.07</v>
      </c>
      <c r="L798" s="3">
        <v>304.02</v>
      </c>
      <c r="M798" s="2">
        <v>2432.16</v>
      </c>
      <c r="N798" s="3">
        <v>895.6</v>
      </c>
      <c r="O798">
        <v>371.76</v>
      </c>
      <c r="P798" t="s">
        <v>57</v>
      </c>
      <c r="Q798" t="s">
        <v>22</v>
      </c>
      <c r="R798" t="s">
        <v>196</v>
      </c>
      <c r="S798" t="s">
        <v>464</v>
      </c>
    </row>
    <row r="799" spans="1:19" x14ac:dyDescent="0.25">
      <c r="A799">
        <v>798</v>
      </c>
      <c r="B799" s="1">
        <v>44505</v>
      </c>
      <c r="C799" s="4">
        <f>YEAR(Table1[[#This Row],[sale_date]])</f>
        <v>2021</v>
      </c>
      <c r="D799" t="str">
        <f t="shared" si="12"/>
        <v>noy</v>
      </c>
      <c r="E799" t="s">
        <v>53</v>
      </c>
      <c r="F799">
        <v>8872</v>
      </c>
      <c r="G799" t="s">
        <v>255</v>
      </c>
      <c r="H799" t="s">
        <v>404</v>
      </c>
      <c r="I799" t="s">
        <v>33</v>
      </c>
      <c r="J799" s="4">
        <v>18</v>
      </c>
      <c r="K799" s="3">
        <v>94.6</v>
      </c>
      <c r="L799" s="3">
        <v>118.06</v>
      </c>
      <c r="M799" s="2">
        <v>2125.08</v>
      </c>
      <c r="N799" s="3">
        <v>422.28</v>
      </c>
      <c r="O799">
        <v>411.87</v>
      </c>
      <c r="P799" t="s">
        <v>21</v>
      </c>
      <c r="Q799" t="s">
        <v>46</v>
      </c>
      <c r="R799" t="s">
        <v>119</v>
      </c>
      <c r="S799" t="s">
        <v>29</v>
      </c>
    </row>
    <row r="800" spans="1:19" x14ac:dyDescent="0.25">
      <c r="A800">
        <v>799</v>
      </c>
      <c r="B800" s="1">
        <v>44543</v>
      </c>
      <c r="C800" s="4">
        <f>YEAR(Table1[[#This Row],[sale_date]])</f>
        <v>2021</v>
      </c>
      <c r="D800" t="str">
        <f t="shared" si="12"/>
        <v>dek</v>
      </c>
      <c r="E800" t="s">
        <v>116</v>
      </c>
      <c r="F800">
        <v>9531</v>
      </c>
      <c r="G800" t="s">
        <v>255</v>
      </c>
      <c r="H800" t="s">
        <v>153</v>
      </c>
      <c r="I800" t="s">
        <v>33</v>
      </c>
      <c r="J800" s="4">
        <v>9</v>
      </c>
      <c r="K800" s="3">
        <v>221.71</v>
      </c>
      <c r="L800" s="3">
        <v>273.70999999999998</v>
      </c>
      <c r="M800" s="2">
        <v>2463.39</v>
      </c>
      <c r="N800" s="3">
        <v>468</v>
      </c>
      <c r="O800">
        <v>520.36</v>
      </c>
      <c r="P800" t="s">
        <v>21</v>
      </c>
      <c r="Q800" t="s">
        <v>22</v>
      </c>
      <c r="R800" t="s">
        <v>196</v>
      </c>
      <c r="S800" t="s">
        <v>29</v>
      </c>
    </row>
    <row r="801" spans="1:19" x14ac:dyDescent="0.25">
      <c r="A801">
        <v>800</v>
      </c>
      <c r="B801" s="1">
        <v>44393</v>
      </c>
      <c r="C801" s="4">
        <f>YEAR(Table1[[#This Row],[sale_date]])</f>
        <v>2021</v>
      </c>
      <c r="D801" t="str">
        <f t="shared" si="12"/>
        <v>iyl</v>
      </c>
      <c r="E801" t="s">
        <v>17</v>
      </c>
      <c r="F801">
        <v>4111</v>
      </c>
      <c r="G801" t="s">
        <v>426</v>
      </c>
      <c r="H801" t="s">
        <v>339</v>
      </c>
      <c r="I801" t="s">
        <v>131</v>
      </c>
      <c r="J801" s="4">
        <v>20</v>
      </c>
      <c r="K801" s="3">
        <v>166.91</v>
      </c>
      <c r="L801" s="3">
        <v>318.94</v>
      </c>
      <c r="M801" s="2">
        <v>6378.8</v>
      </c>
      <c r="N801" s="3">
        <v>3040.6</v>
      </c>
      <c r="O801">
        <v>832.94</v>
      </c>
      <c r="P801" t="s">
        <v>51</v>
      </c>
      <c r="Q801" t="s">
        <v>46</v>
      </c>
      <c r="R801" t="s">
        <v>67</v>
      </c>
      <c r="S801" t="s">
        <v>464</v>
      </c>
    </row>
  </sheetData>
  <phoneticPr fontId="1" type="noConversion"/>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4F0665-E52A-443A-981E-1A867DA4FFF3}">
  <dimension ref="A1"/>
  <sheetViews>
    <sheetView showGridLines="0" showRowColHeaders="0" tabSelected="1" zoomScaleNormal="100" workbookViewId="0">
      <selection activeCell="J7" sqref="J7"/>
    </sheetView>
  </sheetViews>
  <sheetFormatPr defaultRowHeight="13.2"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1CCD21-32A0-40C7-8502-EB52C300C12A}">
  <dimension ref="A3:E21"/>
  <sheetViews>
    <sheetView workbookViewId="0">
      <selection activeCell="A3" sqref="A3"/>
    </sheetView>
  </sheetViews>
  <sheetFormatPr defaultRowHeight="13.2" x14ac:dyDescent="0.25"/>
  <cols>
    <col min="1" max="1" width="15.21875" bestFit="1" customWidth="1"/>
    <col min="2" max="2" width="17" bestFit="1" customWidth="1"/>
  </cols>
  <sheetData>
    <row r="3" spans="1:5" x14ac:dyDescent="0.25">
      <c r="A3" s="5" t="s">
        <v>458</v>
      </c>
      <c r="B3" t="s">
        <v>461</v>
      </c>
    </row>
    <row r="4" spans="1:5" x14ac:dyDescent="0.25">
      <c r="A4" s="6" t="s">
        <v>20</v>
      </c>
      <c r="B4" s="2">
        <v>98199.34</v>
      </c>
      <c r="D4" t="str">
        <f>A4</f>
        <v>Automotive</v>
      </c>
      <c r="E4" s="4">
        <f>B4</f>
        <v>98199.34</v>
      </c>
    </row>
    <row r="5" spans="1:5" x14ac:dyDescent="0.25">
      <c r="A5" s="6" t="s">
        <v>105</v>
      </c>
      <c r="B5" s="2">
        <v>92314.330000000016</v>
      </c>
      <c r="D5" t="str">
        <f t="shared" ref="D5:D20" si="0">A5</f>
        <v>Beauty</v>
      </c>
      <c r="E5" s="4">
        <f t="shared" ref="E5:E20" si="1">B5</f>
        <v>92314.330000000016</v>
      </c>
    </row>
    <row r="6" spans="1:5" x14ac:dyDescent="0.25">
      <c r="A6" s="6" t="s">
        <v>143</v>
      </c>
      <c r="B6" s="2">
        <v>63477.16</v>
      </c>
      <c r="D6" t="str">
        <f t="shared" si="0"/>
        <v>Books</v>
      </c>
      <c r="E6" s="4">
        <f t="shared" si="1"/>
        <v>63477.16</v>
      </c>
    </row>
    <row r="7" spans="1:5" x14ac:dyDescent="0.25">
      <c r="A7" s="6" t="s">
        <v>27</v>
      </c>
      <c r="B7" s="2">
        <v>39678.32</v>
      </c>
      <c r="D7" t="str">
        <f t="shared" si="0"/>
        <v>Clothing</v>
      </c>
      <c r="E7" s="4">
        <f t="shared" si="1"/>
        <v>39678.32</v>
      </c>
    </row>
    <row r="8" spans="1:5" x14ac:dyDescent="0.25">
      <c r="A8" s="6" t="s">
        <v>33</v>
      </c>
      <c r="B8" s="2">
        <v>53770.69</v>
      </c>
      <c r="D8" t="str">
        <f t="shared" si="0"/>
        <v>Electronics</v>
      </c>
      <c r="E8" s="4">
        <f t="shared" si="1"/>
        <v>53770.69</v>
      </c>
    </row>
    <row r="9" spans="1:5" x14ac:dyDescent="0.25">
      <c r="A9" s="6" t="s">
        <v>136</v>
      </c>
      <c r="B9" s="2">
        <v>44847.520000000004</v>
      </c>
      <c r="D9" t="str">
        <f t="shared" si="0"/>
        <v>Furniture</v>
      </c>
      <c r="E9" s="4">
        <f t="shared" si="1"/>
        <v>44847.520000000004</v>
      </c>
    </row>
    <row r="10" spans="1:5" x14ac:dyDescent="0.25">
      <c r="A10" s="6" t="s">
        <v>38</v>
      </c>
      <c r="B10" s="2">
        <v>54254.009999999995</v>
      </c>
      <c r="D10" t="str">
        <f t="shared" si="0"/>
        <v>Garden</v>
      </c>
      <c r="E10" s="4">
        <f t="shared" si="1"/>
        <v>54254.009999999995</v>
      </c>
    </row>
    <row r="11" spans="1:5" x14ac:dyDescent="0.25">
      <c r="A11" s="6" t="s">
        <v>56</v>
      </c>
      <c r="B11" s="2">
        <v>61354.05999999999</v>
      </c>
      <c r="D11" t="str">
        <f t="shared" si="0"/>
        <v>Groceries</v>
      </c>
      <c r="E11" s="4">
        <f t="shared" si="1"/>
        <v>61354.05999999999</v>
      </c>
    </row>
    <row r="12" spans="1:5" x14ac:dyDescent="0.25">
      <c r="A12" s="6" t="s">
        <v>140</v>
      </c>
      <c r="B12" s="2">
        <v>64275.679999999993</v>
      </c>
      <c r="D12" t="str">
        <f t="shared" si="0"/>
        <v>Health</v>
      </c>
      <c r="E12" s="4">
        <f t="shared" si="1"/>
        <v>64275.679999999993</v>
      </c>
    </row>
    <row r="13" spans="1:5" x14ac:dyDescent="0.25">
      <c r="A13" s="6" t="s">
        <v>111</v>
      </c>
      <c r="B13" s="2">
        <v>51678.239999999998</v>
      </c>
      <c r="D13" t="str">
        <f t="shared" si="0"/>
        <v>Home Appliances</v>
      </c>
      <c r="E13" s="4">
        <f t="shared" si="1"/>
        <v>51678.239999999998</v>
      </c>
    </row>
    <row r="14" spans="1:5" x14ac:dyDescent="0.25">
      <c r="A14" s="6" t="s">
        <v>50</v>
      </c>
      <c r="B14" s="2">
        <v>62183.740000000005</v>
      </c>
      <c r="D14" t="str">
        <f t="shared" si="0"/>
        <v>Jewelry</v>
      </c>
      <c r="E14" s="4">
        <f t="shared" si="1"/>
        <v>62183.740000000005</v>
      </c>
    </row>
    <row r="15" spans="1:5" x14ac:dyDescent="0.25">
      <c r="A15" s="6" t="s">
        <v>242</v>
      </c>
      <c r="B15" s="2">
        <v>49907.399999999994</v>
      </c>
      <c r="D15" t="str">
        <f t="shared" si="0"/>
        <v>Kitchen</v>
      </c>
      <c r="E15" s="4">
        <f t="shared" si="1"/>
        <v>49907.399999999994</v>
      </c>
    </row>
    <row r="16" spans="1:5" x14ac:dyDescent="0.25">
      <c r="A16" s="6" t="s">
        <v>62</v>
      </c>
      <c r="B16" s="2">
        <v>96486.940000000017</v>
      </c>
      <c r="D16" t="str">
        <f t="shared" si="0"/>
        <v>Music</v>
      </c>
      <c r="E16" s="4">
        <f t="shared" si="1"/>
        <v>96486.940000000017</v>
      </c>
    </row>
    <row r="17" spans="1:5" x14ac:dyDescent="0.25">
      <c r="A17" s="6" t="s">
        <v>42</v>
      </c>
      <c r="B17" s="2">
        <v>59458.38</v>
      </c>
      <c r="D17" t="str">
        <f t="shared" si="0"/>
        <v>Pets</v>
      </c>
      <c r="E17" s="4">
        <f t="shared" si="1"/>
        <v>59458.38</v>
      </c>
    </row>
    <row r="18" spans="1:5" x14ac:dyDescent="0.25">
      <c r="A18" s="6" t="s">
        <v>146</v>
      </c>
      <c r="B18" s="2">
        <v>73557.83</v>
      </c>
      <c r="D18" t="str">
        <f t="shared" si="0"/>
        <v>Sports</v>
      </c>
      <c r="E18" s="4">
        <f t="shared" si="1"/>
        <v>73557.83</v>
      </c>
    </row>
    <row r="19" spans="1:5" x14ac:dyDescent="0.25">
      <c r="A19" s="6" t="s">
        <v>66</v>
      </c>
      <c r="B19" s="2">
        <v>112559.03000000004</v>
      </c>
      <c r="D19" t="str">
        <f t="shared" si="0"/>
        <v>Technology</v>
      </c>
      <c r="E19" s="4">
        <f t="shared" si="1"/>
        <v>112559.03000000004</v>
      </c>
    </row>
    <row r="20" spans="1:5" x14ac:dyDescent="0.25">
      <c r="A20" s="6" t="s">
        <v>131</v>
      </c>
      <c r="B20" s="2">
        <v>51199.87</v>
      </c>
      <c r="D20" t="str">
        <f t="shared" si="0"/>
        <v>Toys</v>
      </c>
      <c r="E20" s="4">
        <f t="shared" si="1"/>
        <v>51199.87</v>
      </c>
    </row>
    <row r="21" spans="1:5" x14ac:dyDescent="0.25">
      <c r="E21" s="4"/>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FE4BF0-2E97-4CD9-82D9-4812F3FE8DA8}">
  <dimension ref="A3:B33"/>
  <sheetViews>
    <sheetView topLeftCell="A4" workbookViewId="0">
      <selection activeCell="B6" sqref="B6"/>
    </sheetView>
  </sheetViews>
  <sheetFormatPr defaultRowHeight="13.2" x14ac:dyDescent="0.25"/>
  <cols>
    <col min="1" max="1" width="13.33203125" bestFit="1" customWidth="1"/>
    <col min="2" max="2" width="17" bestFit="1" customWidth="1"/>
  </cols>
  <sheetData>
    <row r="3" spans="1:2" x14ac:dyDescent="0.25">
      <c r="A3" s="5" t="s">
        <v>458</v>
      </c>
      <c r="B3" t="s">
        <v>461</v>
      </c>
    </row>
    <row r="4" spans="1:2" x14ac:dyDescent="0.25">
      <c r="A4" s="7" t="s">
        <v>465</v>
      </c>
      <c r="B4" s="2">
        <v>79104.320000000007</v>
      </c>
    </row>
    <row r="5" spans="1:2" x14ac:dyDescent="0.25">
      <c r="A5" s="7" t="s">
        <v>469</v>
      </c>
      <c r="B5" s="2">
        <v>38993.69</v>
      </c>
    </row>
    <row r="6" spans="1:2" x14ac:dyDescent="0.25">
      <c r="A6" s="7" t="s">
        <v>466</v>
      </c>
      <c r="B6" s="2">
        <v>69490.02</v>
      </c>
    </row>
    <row r="7" spans="1:2" x14ac:dyDescent="0.25">
      <c r="A7" s="7" t="s">
        <v>472</v>
      </c>
      <c r="B7" s="2">
        <v>90204.039999999979</v>
      </c>
    </row>
    <row r="8" spans="1:2" x14ac:dyDescent="0.25">
      <c r="A8" s="7" t="s">
        <v>476</v>
      </c>
      <c r="B8" s="2">
        <v>62671.96</v>
      </c>
    </row>
    <row r="9" spans="1:2" x14ac:dyDescent="0.25">
      <c r="A9" s="7" t="s">
        <v>471</v>
      </c>
      <c r="B9" s="2">
        <v>16377.02</v>
      </c>
    </row>
    <row r="10" spans="1:2" x14ac:dyDescent="0.25">
      <c r="A10" s="7" t="s">
        <v>475</v>
      </c>
      <c r="B10" s="2">
        <v>265500.14000000013</v>
      </c>
    </row>
    <row r="11" spans="1:2" x14ac:dyDescent="0.25">
      <c r="A11" s="7" t="s">
        <v>467</v>
      </c>
      <c r="B11" s="2">
        <v>203344.71000000014</v>
      </c>
    </row>
    <row r="12" spans="1:2" x14ac:dyDescent="0.25">
      <c r="A12" s="7" t="s">
        <v>474</v>
      </c>
      <c r="B12" s="2">
        <v>109505.22999999997</v>
      </c>
    </row>
    <row r="13" spans="1:2" x14ac:dyDescent="0.25">
      <c r="A13" s="7" t="s">
        <v>468</v>
      </c>
      <c r="B13" s="2">
        <v>23640.880000000001</v>
      </c>
    </row>
    <row r="14" spans="1:2" x14ac:dyDescent="0.25">
      <c r="A14" s="7" t="s">
        <v>473</v>
      </c>
      <c r="B14" s="2">
        <v>117401.48000000005</v>
      </c>
    </row>
    <row r="15" spans="1:2" x14ac:dyDescent="0.25">
      <c r="A15" s="7" t="s">
        <v>470</v>
      </c>
      <c r="B15" s="2">
        <v>52969.049999999996</v>
      </c>
    </row>
    <row r="21" spans="1:2" x14ac:dyDescent="0.25">
      <c r="A21" s="4"/>
      <c r="B21" s="2"/>
    </row>
    <row r="22" spans="1:2" x14ac:dyDescent="0.25">
      <c r="A22" s="4"/>
      <c r="B22" s="2"/>
    </row>
    <row r="23" spans="1:2" x14ac:dyDescent="0.25">
      <c r="A23" s="4"/>
      <c r="B23" s="2"/>
    </row>
    <row r="24" spans="1:2" x14ac:dyDescent="0.25">
      <c r="A24" s="4"/>
      <c r="B24" s="2"/>
    </row>
    <row r="25" spans="1:2" x14ac:dyDescent="0.25">
      <c r="A25" s="4"/>
      <c r="B25" s="2"/>
    </row>
    <row r="26" spans="1:2" x14ac:dyDescent="0.25">
      <c r="A26" s="4"/>
      <c r="B26" s="2"/>
    </row>
    <row r="27" spans="1:2" x14ac:dyDescent="0.25">
      <c r="A27" s="4"/>
      <c r="B27" s="2"/>
    </row>
    <row r="28" spans="1:2" x14ac:dyDescent="0.25">
      <c r="A28" s="4"/>
      <c r="B28" s="2"/>
    </row>
    <row r="29" spans="1:2" x14ac:dyDescent="0.25">
      <c r="A29" s="4"/>
      <c r="B29" s="2"/>
    </row>
    <row r="30" spans="1:2" x14ac:dyDescent="0.25">
      <c r="A30" s="4"/>
      <c r="B30" s="2"/>
    </row>
    <row r="31" spans="1:2" x14ac:dyDescent="0.25">
      <c r="A31" s="4"/>
      <c r="B31" s="2"/>
    </row>
    <row r="32" spans="1:2" x14ac:dyDescent="0.25">
      <c r="A32" s="4"/>
      <c r="B32" s="2"/>
    </row>
    <row r="33" spans="1:2" x14ac:dyDescent="0.25">
      <c r="A33" s="4"/>
      <c r="B33" s="2"/>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6CBDCE-3EBC-4BD6-BD60-93CD698A0395}">
  <dimension ref="A3:E28"/>
  <sheetViews>
    <sheetView workbookViewId="0">
      <selection activeCell="O21" sqref="O21"/>
    </sheetView>
  </sheetViews>
  <sheetFormatPr defaultRowHeight="13.2" x14ac:dyDescent="0.25"/>
  <cols>
    <col min="1" max="1" width="16.33203125" bestFit="1" customWidth="1"/>
    <col min="2" max="2" width="17" bestFit="1" customWidth="1"/>
    <col min="4" max="4" width="18.5546875" customWidth="1"/>
  </cols>
  <sheetData>
    <row r="3" spans="1:5" x14ac:dyDescent="0.25">
      <c r="A3" s="5" t="s">
        <v>458</v>
      </c>
      <c r="B3" t="s">
        <v>461</v>
      </c>
    </row>
    <row r="4" spans="1:5" x14ac:dyDescent="0.25">
      <c r="A4" s="6" t="s">
        <v>94</v>
      </c>
      <c r="B4" s="2">
        <v>276710.8</v>
      </c>
      <c r="D4" t="str">
        <f>A4</f>
        <v>Harold Mason</v>
      </c>
      <c r="E4" s="3">
        <f>B4</f>
        <v>276710.8</v>
      </c>
    </row>
    <row r="5" spans="1:5" x14ac:dyDescent="0.25">
      <c r="A5" s="6" t="s">
        <v>149</v>
      </c>
      <c r="B5" s="2">
        <v>89990.790000000037</v>
      </c>
      <c r="D5" t="str">
        <f t="shared" ref="D5:D8" si="0">A5</f>
        <v>Alexandra Woods</v>
      </c>
      <c r="E5" s="3">
        <f t="shared" ref="E5:E8" si="1">B5</f>
        <v>89990.790000000037</v>
      </c>
    </row>
    <row r="6" spans="1:5" x14ac:dyDescent="0.25">
      <c r="A6" s="6" t="s">
        <v>53</v>
      </c>
      <c r="B6" s="2">
        <v>81888.590000000026</v>
      </c>
      <c r="D6" t="str">
        <f t="shared" si="0"/>
        <v>Daniel Barrett</v>
      </c>
      <c r="E6" s="3">
        <f t="shared" si="1"/>
        <v>81888.590000000026</v>
      </c>
    </row>
    <row r="7" spans="1:5" x14ac:dyDescent="0.25">
      <c r="A7" s="6" t="s">
        <v>30</v>
      </c>
      <c r="B7" s="2">
        <v>70634.469999999987</v>
      </c>
      <c r="D7" t="str">
        <f t="shared" si="0"/>
        <v>Sara Cohen</v>
      </c>
      <c r="E7" s="3">
        <f t="shared" si="1"/>
        <v>70634.469999999987</v>
      </c>
    </row>
    <row r="8" spans="1:5" x14ac:dyDescent="0.25">
      <c r="A8" s="6" t="s">
        <v>17</v>
      </c>
      <c r="B8" s="2">
        <v>61803.310000000012</v>
      </c>
      <c r="D8" t="str">
        <f t="shared" si="0"/>
        <v>Brenda Williams</v>
      </c>
      <c r="E8" s="3">
        <f t="shared" si="1"/>
        <v>61803.310000000012</v>
      </c>
    </row>
    <row r="9" spans="1:5" x14ac:dyDescent="0.25">
      <c r="A9" s="6" t="s">
        <v>167</v>
      </c>
      <c r="B9" s="2">
        <v>61424.200000000004</v>
      </c>
      <c r="D9" t="str">
        <f t="shared" ref="D9:D13" si="2">A9</f>
        <v>Margaret Colon</v>
      </c>
      <c r="E9" s="3">
        <f t="shared" ref="E9:E13" si="3">B9</f>
        <v>61424.200000000004</v>
      </c>
    </row>
    <row r="10" spans="1:5" x14ac:dyDescent="0.25">
      <c r="A10" s="6" t="s">
        <v>24</v>
      </c>
      <c r="B10" s="2">
        <v>58647.06</v>
      </c>
      <c r="D10" t="str">
        <f t="shared" si="2"/>
        <v>Jessica Lewis</v>
      </c>
      <c r="E10" s="3">
        <f t="shared" si="3"/>
        <v>58647.06</v>
      </c>
    </row>
    <row r="11" spans="1:5" x14ac:dyDescent="0.25">
      <c r="A11" s="6" t="s">
        <v>73</v>
      </c>
      <c r="B11" s="2">
        <v>57856.119999999995</v>
      </c>
      <c r="D11" t="str">
        <f t="shared" si="2"/>
        <v>Jacob Washington</v>
      </c>
      <c r="E11" s="3">
        <f t="shared" si="3"/>
        <v>57856.119999999995</v>
      </c>
    </row>
    <row r="12" spans="1:5" x14ac:dyDescent="0.25">
      <c r="A12" s="6" t="s">
        <v>91</v>
      </c>
      <c r="B12" s="2">
        <v>55764.399999999994</v>
      </c>
      <c r="D12" t="str">
        <f t="shared" si="2"/>
        <v>Joshua Gray</v>
      </c>
      <c r="E12" s="3">
        <f t="shared" si="3"/>
        <v>55764.399999999994</v>
      </c>
    </row>
    <row r="13" spans="1:5" x14ac:dyDescent="0.25">
      <c r="A13" s="6" t="s">
        <v>137</v>
      </c>
      <c r="B13" s="2">
        <v>53495.210000000014</v>
      </c>
      <c r="D13" t="str">
        <f t="shared" si="2"/>
        <v>Mallory Johnson</v>
      </c>
      <c r="E13" s="3">
        <f t="shared" si="3"/>
        <v>53495.210000000014</v>
      </c>
    </row>
    <row r="14" spans="1:5" x14ac:dyDescent="0.25">
      <c r="A14" s="6" t="s">
        <v>116</v>
      </c>
      <c r="B14" s="2">
        <v>50068.799999999988</v>
      </c>
    </row>
    <row r="15" spans="1:5" x14ac:dyDescent="0.25">
      <c r="A15" s="6" t="s">
        <v>125</v>
      </c>
      <c r="B15" s="2">
        <v>43510.879999999997</v>
      </c>
    </row>
    <row r="16" spans="1:5" x14ac:dyDescent="0.25">
      <c r="A16" s="6" t="s">
        <v>68</v>
      </c>
      <c r="B16" s="2">
        <v>36192.19</v>
      </c>
    </row>
    <row r="17" spans="1:2" x14ac:dyDescent="0.25">
      <c r="A17" s="6" t="s">
        <v>112</v>
      </c>
      <c r="B17" s="2">
        <v>22443.599999999999</v>
      </c>
    </row>
    <row r="18" spans="1:2" x14ac:dyDescent="0.25">
      <c r="A18" s="6" t="s">
        <v>171</v>
      </c>
      <c r="B18" s="2">
        <v>21343.86</v>
      </c>
    </row>
    <row r="19" spans="1:2" x14ac:dyDescent="0.25">
      <c r="A19" s="6" t="s">
        <v>203</v>
      </c>
      <c r="B19" s="2">
        <v>20007.759999999995</v>
      </c>
    </row>
    <row r="20" spans="1:2" x14ac:dyDescent="0.25">
      <c r="A20" s="6" t="s">
        <v>157</v>
      </c>
      <c r="B20" s="2">
        <v>16984.759999999998</v>
      </c>
    </row>
    <row r="21" spans="1:2" x14ac:dyDescent="0.25">
      <c r="A21" s="6" t="s">
        <v>228</v>
      </c>
      <c r="B21" s="2">
        <v>11943.949999999999</v>
      </c>
    </row>
    <row r="22" spans="1:2" x14ac:dyDescent="0.25">
      <c r="A22" s="6" t="s">
        <v>98</v>
      </c>
      <c r="B22" s="2">
        <v>9482.130000000001</v>
      </c>
    </row>
    <row r="23" spans="1:2" x14ac:dyDescent="0.25">
      <c r="A23" s="6" t="s">
        <v>122</v>
      </c>
      <c r="B23" s="2">
        <v>8330.64</v>
      </c>
    </row>
    <row r="24" spans="1:2" x14ac:dyDescent="0.25">
      <c r="A24" s="6" t="s">
        <v>177</v>
      </c>
      <c r="B24" s="2">
        <v>6700.8</v>
      </c>
    </row>
    <row r="25" spans="1:2" x14ac:dyDescent="0.25">
      <c r="A25" s="6" t="s">
        <v>59</v>
      </c>
      <c r="B25" s="2">
        <v>5066</v>
      </c>
    </row>
    <row r="26" spans="1:2" x14ac:dyDescent="0.25">
      <c r="A26" s="6" t="s">
        <v>77</v>
      </c>
      <c r="B26" s="2">
        <v>4031.28</v>
      </c>
    </row>
    <row r="27" spans="1:2" x14ac:dyDescent="0.25">
      <c r="A27" s="6" t="s">
        <v>35</v>
      </c>
      <c r="B27" s="2">
        <v>3881.76</v>
      </c>
    </row>
    <row r="28" spans="1:2" x14ac:dyDescent="0.25">
      <c r="A28" s="6" t="s">
        <v>162</v>
      </c>
      <c r="B28" s="2">
        <v>999.18</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F3BC9F-66D2-45A7-AF1C-16D183264D27}">
  <dimension ref="A3:F24"/>
  <sheetViews>
    <sheetView topLeftCell="A4" workbookViewId="0">
      <selection activeCell="O26" sqref="O26"/>
    </sheetView>
  </sheetViews>
  <sheetFormatPr defaultRowHeight="13.2" x14ac:dyDescent="0.25"/>
  <cols>
    <col min="1" max="1" width="13.88671875" bestFit="1" customWidth="1"/>
    <col min="2" max="2" width="17" bestFit="1" customWidth="1"/>
    <col min="6" max="6" width="9.5546875" bestFit="1" customWidth="1"/>
  </cols>
  <sheetData>
    <row r="3" spans="1:6" x14ac:dyDescent="0.25">
      <c r="A3" s="5" t="s">
        <v>458</v>
      </c>
      <c r="B3" t="s">
        <v>461</v>
      </c>
    </row>
    <row r="4" spans="1:6" x14ac:dyDescent="0.25">
      <c r="A4" s="6" t="s">
        <v>90</v>
      </c>
      <c r="B4" s="2">
        <v>73933.48</v>
      </c>
      <c r="E4" t="str">
        <f>A4</f>
        <v>Austria</v>
      </c>
      <c r="F4" s="2">
        <f>B4</f>
        <v>73933.48</v>
      </c>
    </row>
    <row r="5" spans="1:6" x14ac:dyDescent="0.25">
      <c r="A5" s="6" t="s">
        <v>247</v>
      </c>
      <c r="B5" s="2">
        <v>71687.049999999988</v>
      </c>
      <c r="E5" t="str">
        <f t="shared" ref="E5:E23" si="0">A5</f>
        <v>Belgium</v>
      </c>
      <c r="F5" s="2">
        <f t="shared" ref="F5:F23" si="1">B5</f>
        <v>71687.049999999988</v>
      </c>
    </row>
    <row r="6" spans="1:6" x14ac:dyDescent="0.25">
      <c r="A6" s="6" t="s">
        <v>196</v>
      </c>
      <c r="B6" s="2">
        <v>26024.509999999995</v>
      </c>
      <c r="E6" t="str">
        <f t="shared" si="0"/>
        <v>Czech Republic</v>
      </c>
      <c r="F6" s="2">
        <f t="shared" si="1"/>
        <v>26024.509999999995</v>
      </c>
    </row>
    <row r="7" spans="1:6" x14ac:dyDescent="0.25">
      <c r="A7" s="6" t="s">
        <v>23</v>
      </c>
      <c r="B7" s="2">
        <v>58064.22</v>
      </c>
      <c r="E7" t="str">
        <f t="shared" si="0"/>
        <v>Denmark</v>
      </c>
      <c r="F7" s="2">
        <f t="shared" si="1"/>
        <v>58064.22</v>
      </c>
    </row>
    <row r="8" spans="1:6" x14ac:dyDescent="0.25">
      <c r="A8" s="6" t="s">
        <v>52</v>
      </c>
      <c r="B8" s="2">
        <v>44263.37</v>
      </c>
      <c r="E8" t="str">
        <f t="shared" si="0"/>
        <v>Finland</v>
      </c>
      <c r="F8" s="2">
        <f t="shared" si="1"/>
        <v>44263.37</v>
      </c>
    </row>
    <row r="9" spans="1:6" x14ac:dyDescent="0.25">
      <c r="A9" s="6" t="s">
        <v>88</v>
      </c>
      <c r="B9" s="2">
        <v>59968.760000000009</v>
      </c>
      <c r="E9" t="str">
        <f t="shared" si="0"/>
        <v>France</v>
      </c>
      <c r="F9" s="2">
        <f t="shared" si="1"/>
        <v>59968.760000000009</v>
      </c>
    </row>
    <row r="10" spans="1:6" x14ac:dyDescent="0.25">
      <c r="A10" s="6" t="s">
        <v>58</v>
      </c>
      <c r="B10" s="2">
        <v>65676.78</v>
      </c>
      <c r="E10" t="str">
        <f t="shared" si="0"/>
        <v>Germany</v>
      </c>
      <c r="F10" s="2">
        <f t="shared" si="1"/>
        <v>65676.78</v>
      </c>
    </row>
    <row r="11" spans="1:6" x14ac:dyDescent="0.25">
      <c r="A11" s="6" t="s">
        <v>101</v>
      </c>
      <c r="B11" s="2">
        <v>23774.79</v>
      </c>
      <c r="E11" t="str">
        <f t="shared" si="0"/>
        <v>Greece</v>
      </c>
      <c r="F11" s="2">
        <f t="shared" si="1"/>
        <v>23774.79</v>
      </c>
    </row>
    <row r="12" spans="1:6" x14ac:dyDescent="0.25">
      <c r="A12" s="6" t="s">
        <v>189</v>
      </c>
      <c r="B12" s="2">
        <v>73489.499999999985</v>
      </c>
      <c r="E12" t="str">
        <f t="shared" si="0"/>
        <v>Hungary</v>
      </c>
      <c r="F12" s="2">
        <f t="shared" si="1"/>
        <v>73489.499999999985</v>
      </c>
    </row>
    <row r="13" spans="1:6" x14ac:dyDescent="0.25">
      <c r="A13" s="6" t="s">
        <v>82</v>
      </c>
      <c r="B13" s="2">
        <v>46714.089999999989</v>
      </c>
      <c r="E13" t="str">
        <f t="shared" si="0"/>
        <v>Ireland</v>
      </c>
      <c r="F13" s="2">
        <f t="shared" si="1"/>
        <v>46714.089999999989</v>
      </c>
    </row>
    <row r="14" spans="1:6" x14ac:dyDescent="0.25">
      <c r="A14" s="6" t="s">
        <v>119</v>
      </c>
      <c r="B14" s="2">
        <v>70445.88</v>
      </c>
      <c r="E14" t="str">
        <f t="shared" si="0"/>
        <v>Italy</v>
      </c>
      <c r="F14" s="2">
        <f t="shared" si="1"/>
        <v>70445.88</v>
      </c>
    </row>
    <row r="15" spans="1:6" x14ac:dyDescent="0.25">
      <c r="A15" s="6" t="s">
        <v>80</v>
      </c>
      <c r="B15" s="2">
        <v>70262.829999999987</v>
      </c>
      <c r="E15" t="str">
        <f t="shared" si="0"/>
        <v>Netherlands</v>
      </c>
      <c r="F15" s="2">
        <f t="shared" si="1"/>
        <v>70262.829999999987</v>
      </c>
    </row>
    <row r="16" spans="1:6" x14ac:dyDescent="0.25">
      <c r="A16" s="6" t="s">
        <v>76</v>
      </c>
      <c r="B16" s="2">
        <v>63709.990000000005</v>
      </c>
      <c r="E16" t="str">
        <f t="shared" si="0"/>
        <v>Norway</v>
      </c>
      <c r="F16" s="2">
        <f t="shared" si="1"/>
        <v>63709.990000000005</v>
      </c>
    </row>
    <row r="17" spans="1:6" x14ac:dyDescent="0.25">
      <c r="A17" s="6" t="s">
        <v>28</v>
      </c>
      <c r="B17" s="2">
        <v>38585.840000000004</v>
      </c>
      <c r="E17" t="str">
        <f t="shared" si="0"/>
        <v>Poland</v>
      </c>
      <c r="F17" s="2">
        <f t="shared" si="1"/>
        <v>38585.840000000004</v>
      </c>
    </row>
    <row r="18" spans="1:6" x14ac:dyDescent="0.25">
      <c r="A18" s="6" t="s">
        <v>176</v>
      </c>
      <c r="B18" s="2">
        <v>46159.000000000007</v>
      </c>
      <c r="E18" t="str">
        <f t="shared" si="0"/>
        <v>Portugal</v>
      </c>
      <c r="F18" s="2">
        <f t="shared" si="1"/>
        <v>46159.000000000007</v>
      </c>
    </row>
    <row r="19" spans="1:6" x14ac:dyDescent="0.25">
      <c r="A19" s="6" t="s">
        <v>39</v>
      </c>
      <c r="B19" s="2">
        <v>40011.979999999996</v>
      </c>
      <c r="E19" t="str">
        <f t="shared" si="0"/>
        <v>Romania</v>
      </c>
      <c r="F19" s="2">
        <f t="shared" si="1"/>
        <v>40011.979999999996</v>
      </c>
    </row>
    <row r="20" spans="1:6" x14ac:dyDescent="0.25">
      <c r="A20" s="6" t="s">
        <v>67</v>
      </c>
      <c r="B20" s="2">
        <v>67999</v>
      </c>
      <c r="E20" t="str">
        <f t="shared" si="0"/>
        <v>Slovakia</v>
      </c>
      <c r="F20" s="2">
        <f t="shared" si="1"/>
        <v>67999</v>
      </c>
    </row>
    <row r="21" spans="1:6" x14ac:dyDescent="0.25">
      <c r="A21" s="6" t="s">
        <v>106</v>
      </c>
      <c r="B21" s="2">
        <v>41374.479999999996</v>
      </c>
      <c r="E21" t="str">
        <f t="shared" si="0"/>
        <v>Spain</v>
      </c>
      <c r="F21" s="2">
        <f t="shared" si="1"/>
        <v>41374.479999999996</v>
      </c>
    </row>
    <row r="22" spans="1:6" x14ac:dyDescent="0.25">
      <c r="A22" s="6" t="s">
        <v>97</v>
      </c>
      <c r="B22" s="2">
        <v>77868.45</v>
      </c>
      <c r="E22" t="str">
        <f t="shared" si="0"/>
        <v>Sweden</v>
      </c>
      <c r="F22" s="2">
        <f t="shared" si="1"/>
        <v>77868.45</v>
      </c>
    </row>
    <row r="23" spans="1:6" x14ac:dyDescent="0.25">
      <c r="A23" s="6" t="s">
        <v>43</v>
      </c>
      <c r="B23" s="2">
        <v>69188.540000000008</v>
      </c>
      <c r="E23" t="str">
        <f t="shared" si="0"/>
        <v>Switzerland</v>
      </c>
      <c r="F23" s="2">
        <f t="shared" si="1"/>
        <v>69188.540000000008</v>
      </c>
    </row>
    <row r="24" spans="1:6" x14ac:dyDescent="0.25">
      <c r="A24" s="6" t="s">
        <v>459</v>
      </c>
      <c r="B24" s="2">
        <v>1129202.54</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14845D-D6CF-4917-A2C2-32A240B65CDA}">
  <dimension ref="A1:K104"/>
  <sheetViews>
    <sheetView workbookViewId="0">
      <selection activeCell="K18" sqref="K18"/>
    </sheetView>
  </sheetViews>
  <sheetFormatPr defaultRowHeight="13.2" x14ac:dyDescent="0.25"/>
  <cols>
    <col min="1" max="1" width="16.77734375" customWidth="1"/>
    <col min="2" max="2" width="20.44140625" customWidth="1"/>
    <col min="10" max="10" width="13.33203125" bestFit="1" customWidth="1"/>
    <col min="11" max="11" width="23.33203125" bestFit="1" customWidth="1"/>
  </cols>
  <sheetData>
    <row r="1" spans="1:11" x14ac:dyDescent="0.25">
      <c r="A1" t="s">
        <v>456</v>
      </c>
      <c r="B1" t="s">
        <v>2</v>
      </c>
    </row>
    <row r="2" spans="1:11" x14ac:dyDescent="0.25">
      <c r="A2" s="4">
        <v>2023</v>
      </c>
      <c r="B2" t="s">
        <v>17</v>
      </c>
    </row>
    <row r="3" spans="1:11" x14ac:dyDescent="0.25">
      <c r="A3" s="4">
        <v>2022</v>
      </c>
      <c r="B3" t="s">
        <v>24</v>
      </c>
    </row>
    <row r="4" spans="1:11" x14ac:dyDescent="0.25">
      <c r="A4" s="4">
        <v>2021</v>
      </c>
      <c r="B4" t="s">
        <v>30</v>
      </c>
    </row>
    <row r="5" spans="1:11" x14ac:dyDescent="0.25">
      <c r="A5" s="4">
        <v>2024</v>
      </c>
      <c r="B5" t="s">
        <v>35</v>
      </c>
    </row>
    <row r="6" spans="1:11" x14ac:dyDescent="0.25">
      <c r="A6" s="4">
        <v>2024</v>
      </c>
      <c r="B6" t="s">
        <v>30</v>
      </c>
    </row>
    <row r="7" spans="1:11" x14ac:dyDescent="0.25">
      <c r="A7" s="4">
        <v>2021</v>
      </c>
      <c r="B7" t="s">
        <v>24</v>
      </c>
    </row>
    <row r="8" spans="1:11" x14ac:dyDescent="0.25">
      <c r="A8" s="4">
        <v>2020</v>
      </c>
      <c r="B8" t="s">
        <v>47</v>
      </c>
    </row>
    <row r="9" spans="1:11" x14ac:dyDescent="0.25">
      <c r="A9" s="4">
        <v>2020</v>
      </c>
      <c r="B9" t="s">
        <v>53</v>
      </c>
    </row>
    <row r="10" spans="1:11" x14ac:dyDescent="0.25">
      <c r="A10" s="4">
        <v>2023</v>
      </c>
      <c r="B10" t="s">
        <v>59</v>
      </c>
    </row>
    <row r="11" spans="1:11" x14ac:dyDescent="0.25">
      <c r="A11" s="4">
        <v>2023</v>
      </c>
      <c r="B11" t="s">
        <v>30</v>
      </c>
    </row>
    <row r="12" spans="1:11" x14ac:dyDescent="0.25">
      <c r="A12" s="4">
        <v>2021</v>
      </c>
      <c r="B12" t="s">
        <v>68</v>
      </c>
    </row>
    <row r="13" spans="1:11" x14ac:dyDescent="0.25">
      <c r="A13" s="4">
        <v>2024</v>
      </c>
      <c r="B13" t="s">
        <v>73</v>
      </c>
    </row>
    <row r="14" spans="1:11" x14ac:dyDescent="0.25">
      <c r="A14" s="4">
        <v>2023</v>
      </c>
      <c r="B14" t="s">
        <v>77</v>
      </c>
    </row>
    <row r="15" spans="1:11" x14ac:dyDescent="0.25">
      <c r="A15" s="4">
        <v>2020</v>
      </c>
      <c r="B15" t="s">
        <v>73</v>
      </c>
      <c r="J15" s="5" t="s">
        <v>458</v>
      </c>
      <c r="K15" t="s">
        <v>463</v>
      </c>
    </row>
    <row r="16" spans="1:11" x14ac:dyDescent="0.25">
      <c r="A16" s="4">
        <v>2023</v>
      </c>
      <c r="B16" t="s">
        <v>83</v>
      </c>
      <c r="J16" s="7">
        <v>2020</v>
      </c>
      <c r="K16" s="8">
        <v>21</v>
      </c>
    </row>
    <row r="17" spans="1:11" x14ac:dyDescent="0.25">
      <c r="A17" s="4">
        <v>2022</v>
      </c>
      <c r="B17" t="s">
        <v>30</v>
      </c>
      <c r="J17" s="7">
        <v>2021</v>
      </c>
      <c r="K17" s="8">
        <v>15</v>
      </c>
    </row>
    <row r="18" spans="1:11" x14ac:dyDescent="0.25">
      <c r="A18" s="4">
        <v>2022</v>
      </c>
      <c r="B18" t="s">
        <v>91</v>
      </c>
      <c r="J18" s="7">
        <v>2022</v>
      </c>
      <c r="K18" s="8">
        <v>23</v>
      </c>
    </row>
    <row r="19" spans="1:11" x14ac:dyDescent="0.25">
      <c r="A19" s="4">
        <v>2021</v>
      </c>
      <c r="B19" t="s">
        <v>94</v>
      </c>
      <c r="J19" s="7">
        <v>2023</v>
      </c>
      <c r="K19" s="8">
        <v>23</v>
      </c>
    </row>
    <row r="20" spans="1:11" x14ac:dyDescent="0.25">
      <c r="A20" s="4">
        <v>2022</v>
      </c>
      <c r="B20" t="s">
        <v>98</v>
      </c>
      <c r="J20" s="7">
        <v>2024</v>
      </c>
      <c r="K20" s="8">
        <v>21</v>
      </c>
    </row>
    <row r="21" spans="1:11" x14ac:dyDescent="0.25">
      <c r="A21" s="4">
        <v>2020</v>
      </c>
      <c r="B21" t="s">
        <v>102</v>
      </c>
    </row>
    <row r="22" spans="1:11" x14ac:dyDescent="0.25">
      <c r="A22" s="4">
        <v>2020</v>
      </c>
      <c r="B22" t="s">
        <v>30</v>
      </c>
    </row>
    <row r="23" spans="1:11" x14ac:dyDescent="0.25">
      <c r="A23" s="4">
        <v>2024</v>
      </c>
      <c r="B23" t="s">
        <v>112</v>
      </c>
    </row>
    <row r="24" spans="1:11" x14ac:dyDescent="0.25">
      <c r="A24" s="4">
        <v>2021</v>
      </c>
      <c r="B24" t="s">
        <v>116</v>
      </c>
    </row>
    <row r="25" spans="1:11" x14ac:dyDescent="0.25">
      <c r="A25" s="4">
        <v>2020</v>
      </c>
      <c r="B25" t="s">
        <v>122</v>
      </c>
    </row>
    <row r="26" spans="1:11" x14ac:dyDescent="0.25">
      <c r="A26" s="4">
        <v>2020</v>
      </c>
      <c r="B26" t="s">
        <v>125</v>
      </c>
    </row>
    <row r="27" spans="1:11" x14ac:dyDescent="0.25">
      <c r="A27" s="4">
        <v>2023</v>
      </c>
      <c r="B27" t="s">
        <v>116</v>
      </c>
    </row>
    <row r="28" spans="1:11" x14ac:dyDescent="0.25">
      <c r="A28" s="4">
        <v>2024</v>
      </c>
      <c r="B28" t="s">
        <v>116</v>
      </c>
    </row>
    <row r="29" spans="1:11" x14ac:dyDescent="0.25">
      <c r="A29" s="4">
        <v>2020</v>
      </c>
      <c r="B29" t="s">
        <v>137</v>
      </c>
    </row>
    <row r="30" spans="1:11" x14ac:dyDescent="0.25">
      <c r="A30" s="4">
        <v>2022</v>
      </c>
      <c r="B30" t="s">
        <v>137</v>
      </c>
    </row>
    <row r="31" spans="1:11" x14ac:dyDescent="0.25">
      <c r="A31" s="4">
        <v>2021</v>
      </c>
      <c r="B31" t="s">
        <v>17</v>
      </c>
    </row>
    <row r="32" spans="1:11" x14ac:dyDescent="0.25">
      <c r="A32" s="4">
        <v>2022</v>
      </c>
      <c r="B32" t="s">
        <v>68</v>
      </c>
    </row>
    <row r="33" spans="1:2" x14ac:dyDescent="0.25">
      <c r="A33" s="4">
        <v>2023</v>
      </c>
      <c r="B33" t="s">
        <v>149</v>
      </c>
    </row>
    <row r="34" spans="1:2" x14ac:dyDescent="0.25">
      <c r="A34" s="4">
        <v>2023</v>
      </c>
      <c r="B34" t="s">
        <v>157</v>
      </c>
    </row>
    <row r="35" spans="1:2" x14ac:dyDescent="0.25">
      <c r="A35" s="4">
        <v>2020</v>
      </c>
      <c r="B35" t="s">
        <v>162</v>
      </c>
    </row>
    <row r="36" spans="1:2" x14ac:dyDescent="0.25">
      <c r="A36" s="4">
        <v>2022</v>
      </c>
      <c r="B36" t="s">
        <v>73</v>
      </c>
    </row>
    <row r="37" spans="1:2" x14ac:dyDescent="0.25">
      <c r="A37" s="4">
        <v>2023</v>
      </c>
      <c r="B37" t="s">
        <v>167</v>
      </c>
    </row>
    <row r="38" spans="1:2" x14ac:dyDescent="0.25">
      <c r="A38" s="4">
        <v>2020</v>
      </c>
      <c r="B38" t="s">
        <v>116</v>
      </c>
    </row>
    <row r="39" spans="1:2" x14ac:dyDescent="0.25">
      <c r="A39" s="4">
        <v>2023</v>
      </c>
      <c r="B39" t="s">
        <v>171</v>
      </c>
    </row>
    <row r="40" spans="1:2" x14ac:dyDescent="0.25">
      <c r="A40" s="4">
        <v>2023</v>
      </c>
      <c r="B40" t="s">
        <v>125</v>
      </c>
    </row>
    <row r="41" spans="1:2" x14ac:dyDescent="0.25">
      <c r="A41" s="4">
        <v>2024</v>
      </c>
      <c r="B41" t="s">
        <v>177</v>
      </c>
    </row>
    <row r="42" spans="1:2" x14ac:dyDescent="0.25">
      <c r="A42" s="4">
        <v>2021</v>
      </c>
      <c r="B42" t="s">
        <v>53</v>
      </c>
    </row>
    <row r="43" spans="1:2" x14ac:dyDescent="0.25">
      <c r="A43" s="4">
        <v>2022</v>
      </c>
      <c r="B43" t="s">
        <v>149</v>
      </c>
    </row>
    <row r="44" spans="1:2" x14ac:dyDescent="0.25">
      <c r="A44" s="4">
        <v>2020</v>
      </c>
      <c r="B44" t="s">
        <v>91</v>
      </c>
    </row>
    <row r="45" spans="1:2" x14ac:dyDescent="0.25">
      <c r="A45" s="4">
        <v>2021</v>
      </c>
      <c r="B45" t="s">
        <v>125</v>
      </c>
    </row>
    <row r="46" spans="1:2" x14ac:dyDescent="0.25">
      <c r="A46" s="4">
        <v>2024</v>
      </c>
      <c r="B46" t="s">
        <v>47</v>
      </c>
    </row>
    <row r="47" spans="1:2" x14ac:dyDescent="0.25">
      <c r="A47" s="4">
        <v>2024</v>
      </c>
      <c r="B47" t="s">
        <v>167</v>
      </c>
    </row>
    <row r="48" spans="1:2" x14ac:dyDescent="0.25">
      <c r="A48" s="4">
        <v>2022</v>
      </c>
      <c r="B48" t="s">
        <v>116</v>
      </c>
    </row>
    <row r="49" spans="1:2" x14ac:dyDescent="0.25">
      <c r="A49" s="4">
        <v>2021</v>
      </c>
      <c r="B49" t="s">
        <v>171</v>
      </c>
    </row>
    <row r="50" spans="1:2" x14ac:dyDescent="0.25">
      <c r="A50" s="4">
        <v>2021</v>
      </c>
      <c r="B50" t="s">
        <v>203</v>
      </c>
    </row>
    <row r="51" spans="1:2" x14ac:dyDescent="0.25">
      <c r="A51" s="4">
        <v>2023</v>
      </c>
      <c r="B51" t="s">
        <v>98</v>
      </c>
    </row>
    <row r="52" spans="1:2" x14ac:dyDescent="0.25">
      <c r="A52" s="4">
        <v>2024</v>
      </c>
      <c r="B52" t="s">
        <v>171</v>
      </c>
    </row>
    <row r="53" spans="1:2" x14ac:dyDescent="0.25">
      <c r="A53" s="4">
        <v>2024</v>
      </c>
      <c r="B53" t="s">
        <v>125</v>
      </c>
    </row>
    <row r="54" spans="1:2" x14ac:dyDescent="0.25">
      <c r="A54" s="4">
        <v>2020</v>
      </c>
      <c r="B54" t="s">
        <v>24</v>
      </c>
    </row>
    <row r="55" spans="1:2" x14ac:dyDescent="0.25">
      <c r="A55" s="4">
        <v>2024</v>
      </c>
      <c r="B55" t="s">
        <v>83</v>
      </c>
    </row>
    <row r="56" spans="1:2" x14ac:dyDescent="0.25">
      <c r="A56" s="4">
        <v>2023</v>
      </c>
      <c r="B56" t="s">
        <v>162</v>
      </c>
    </row>
    <row r="57" spans="1:2" x14ac:dyDescent="0.25">
      <c r="A57" s="4">
        <v>2023</v>
      </c>
      <c r="B57" t="s">
        <v>112</v>
      </c>
    </row>
    <row r="58" spans="1:2" x14ac:dyDescent="0.25">
      <c r="A58" s="4">
        <v>2022</v>
      </c>
      <c r="B58" t="s">
        <v>167</v>
      </c>
    </row>
    <row r="59" spans="1:2" x14ac:dyDescent="0.25">
      <c r="A59" s="4">
        <v>2020</v>
      </c>
      <c r="B59" t="s">
        <v>228</v>
      </c>
    </row>
    <row r="60" spans="1:2" x14ac:dyDescent="0.25">
      <c r="A60" s="4">
        <v>2022</v>
      </c>
      <c r="B60" t="s">
        <v>177</v>
      </c>
    </row>
    <row r="61" spans="1:2" x14ac:dyDescent="0.25">
      <c r="A61" s="4">
        <v>2020</v>
      </c>
      <c r="B61" t="s">
        <v>149</v>
      </c>
    </row>
    <row r="62" spans="1:2" x14ac:dyDescent="0.25">
      <c r="A62" s="4">
        <v>2020</v>
      </c>
      <c r="B62" t="s">
        <v>68</v>
      </c>
    </row>
    <row r="63" spans="1:2" x14ac:dyDescent="0.25">
      <c r="A63" s="4">
        <v>2020</v>
      </c>
      <c r="B63" t="s">
        <v>83</v>
      </c>
    </row>
    <row r="64" spans="1:2" x14ac:dyDescent="0.25">
      <c r="A64" s="4">
        <v>2023</v>
      </c>
      <c r="B64" t="s">
        <v>73</v>
      </c>
    </row>
    <row r="65" spans="1:2" x14ac:dyDescent="0.25">
      <c r="A65" s="4">
        <v>2021</v>
      </c>
      <c r="B65" t="s">
        <v>91</v>
      </c>
    </row>
    <row r="66" spans="1:2" x14ac:dyDescent="0.25">
      <c r="A66" s="4">
        <v>2024</v>
      </c>
      <c r="B66" t="s">
        <v>53</v>
      </c>
    </row>
    <row r="67" spans="1:2" x14ac:dyDescent="0.25">
      <c r="A67" s="4">
        <v>2022</v>
      </c>
      <c r="B67" t="s">
        <v>171</v>
      </c>
    </row>
    <row r="68" spans="1:2" x14ac:dyDescent="0.25">
      <c r="A68" s="4">
        <v>2024</v>
      </c>
      <c r="B68" t="s">
        <v>77</v>
      </c>
    </row>
    <row r="69" spans="1:2" x14ac:dyDescent="0.25">
      <c r="A69" s="4">
        <v>2023</v>
      </c>
      <c r="B69" t="s">
        <v>259</v>
      </c>
    </row>
    <row r="70" spans="1:2" x14ac:dyDescent="0.25">
      <c r="A70" s="4">
        <v>2023</v>
      </c>
      <c r="B70" t="s">
        <v>91</v>
      </c>
    </row>
    <row r="71" spans="1:2" x14ac:dyDescent="0.25">
      <c r="A71" s="4">
        <v>2024</v>
      </c>
      <c r="B71" t="s">
        <v>24</v>
      </c>
    </row>
    <row r="72" spans="1:2" x14ac:dyDescent="0.25">
      <c r="A72" s="4">
        <v>2024</v>
      </c>
      <c r="B72" t="s">
        <v>162</v>
      </c>
    </row>
    <row r="73" spans="1:2" x14ac:dyDescent="0.25">
      <c r="A73" s="4">
        <v>2022</v>
      </c>
      <c r="B73" t="s">
        <v>35</v>
      </c>
    </row>
    <row r="74" spans="1:2" x14ac:dyDescent="0.25">
      <c r="A74" s="4">
        <v>2024</v>
      </c>
      <c r="B74" t="s">
        <v>102</v>
      </c>
    </row>
    <row r="75" spans="1:2" x14ac:dyDescent="0.25">
      <c r="A75" s="4">
        <v>2021</v>
      </c>
      <c r="B75" t="s">
        <v>149</v>
      </c>
    </row>
    <row r="76" spans="1:2" x14ac:dyDescent="0.25">
      <c r="A76" s="4">
        <v>2020</v>
      </c>
      <c r="B76" t="s">
        <v>17</v>
      </c>
    </row>
    <row r="77" spans="1:2" x14ac:dyDescent="0.25">
      <c r="A77" s="4">
        <v>2024</v>
      </c>
      <c r="B77" t="s">
        <v>17</v>
      </c>
    </row>
    <row r="78" spans="1:2" x14ac:dyDescent="0.25">
      <c r="A78" s="4">
        <v>2021</v>
      </c>
      <c r="B78" t="s">
        <v>228</v>
      </c>
    </row>
    <row r="79" spans="1:2" x14ac:dyDescent="0.25">
      <c r="A79" s="4">
        <v>2022</v>
      </c>
      <c r="B79" t="s">
        <v>53</v>
      </c>
    </row>
    <row r="80" spans="1:2" x14ac:dyDescent="0.25">
      <c r="A80" s="4">
        <v>2020</v>
      </c>
      <c r="B80" t="s">
        <v>98</v>
      </c>
    </row>
    <row r="81" spans="1:2" x14ac:dyDescent="0.25">
      <c r="A81" s="4">
        <v>2023</v>
      </c>
      <c r="B81" t="s">
        <v>94</v>
      </c>
    </row>
    <row r="82" spans="1:2" x14ac:dyDescent="0.25">
      <c r="A82" s="4">
        <v>2023</v>
      </c>
      <c r="B82" t="s">
        <v>137</v>
      </c>
    </row>
    <row r="83" spans="1:2" x14ac:dyDescent="0.25">
      <c r="A83" s="4">
        <v>2022</v>
      </c>
      <c r="B83" t="s">
        <v>157</v>
      </c>
    </row>
    <row r="84" spans="1:2" x14ac:dyDescent="0.25">
      <c r="A84" s="4">
        <v>2022</v>
      </c>
      <c r="B84" t="s">
        <v>17</v>
      </c>
    </row>
    <row r="85" spans="1:2" x14ac:dyDescent="0.25">
      <c r="A85" s="4">
        <v>2024</v>
      </c>
      <c r="B85" t="s">
        <v>122</v>
      </c>
    </row>
    <row r="86" spans="1:2" x14ac:dyDescent="0.25">
      <c r="A86" s="4">
        <v>2022</v>
      </c>
      <c r="B86" t="s">
        <v>203</v>
      </c>
    </row>
    <row r="87" spans="1:2" x14ac:dyDescent="0.25">
      <c r="A87" s="4">
        <v>2024</v>
      </c>
      <c r="B87" t="s">
        <v>203</v>
      </c>
    </row>
    <row r="88" spans="1:2" x14ac:dyDescent="0.25">
      <c r="A88" s="4">
        <v>2021</v>
      </c>
      <c r="B88" t="s">
        <v>137</v>
      </c>
    </row>
    <row r="89" spans="1:2" x14ac:dyDescent="0.25">
      <c r="A89" s="4">
        <v>2022</v>
      </c>
      <c r="B89" t="s">
        <v>162</v>
      </c>
    </row>
    <row r="90" spans="1:2" x14ac:dyDescent="0.25">
      <c r="A90" s="4">
        <v>2022</v>
      </c>
      <c r="B90" t="s">
        <v>77</v>
      </c>
    </row>
    <row r="91" spans="1:2" x14ac:dyDescent="0.25">
      <c r="A91" s="4">
        <v>2020</v>
      </c>
      <c r="B91" t="s">
        <v>77</v>
      </c>
    </row>
    <row r="92" spans="1:2" x14ac:dyDescent="0.25">
      <c r="A92" s="4">
        <v>2020</v>
      </c>
      <c r="B92" t="s">
        <v>177</v>
      </c>
    </row>
    <row r="93" spans="1:2" x14ac:dyDescent="0.25">
      <c r="A93" s="4">
        <v>2023</v>
      </c>
      <c r="B93" t="s">
        <v>68</v>
      </c>
    </row>
    <row r="94" spans="1:2" x14ac:dyDescent="0.25">
      <c r="A94" s="4">
        <v>2022</v>
      </c>
      <c r="B94" t="s">
        <v>59</v>
      </c>
    </row>
    <row r="95" spans="1:2" x14ac:dyDescent="0.25">
      <c r="A95" s="4">
        <v>2020</v>
      </c>
      <c r="B95" t="s">
        <v>157</v>
      </c>
    </row>
    <row r="96" spans="1:2" x14ac:dyDescent="0.25">
      <c r="A96" s="4">
        <v>2024</v>
      </c>
      <c r="B96" t="s">
        <v>137</v>
      </c>
    </row>
    <row r="97" spans="1:2" x14ac:dyDescent="0.25">
      <c r="A97" s="4">
        <v>2021</v>
      </c>
      <c r="B97" t="s">
        <v>112</v>
      </c>
    </row>
    <row r="98" spans="1:2" x14ac:dyDescent="0.25">
      <c r="A98" s="4">
        <v>2023</v>
      </c>
      <c r="B98" t="s">
        <v>53</v>
      </c>
    </row>
    <row r="99" spans="1:2" x14ac:dyDescent="0.25">
      <c r="A99" s="4">
        <v>2023</v>
      </c>
      <c r="B99" t="s">
        <v>47</v>
      </c>
    </row>
    <row r="100" spans="1:2" x14ac:dyDescent="0.25">
      <c r="A100" s="4">
        <v>2022</v>
      </c>
      <c r="B100" t="s">
        <v>94</v>
      </c>
    </row>
    <row r="101" spans="1:2" x14ac:dyDescent="0.25">
      <c r="A101" s="4">
        <v>2023</v>
      </c>
      <c r="B101" t="s">
        <v>203</v>
      </c>
    </row>
    <row r="102" spans="1:2" x14ac:dyDescent="0.25">
      <c r="A102" s="4">
        <v>2022</v>
      </c>
      <c r="B102" t="s">
        <v>125</v>
      </c>
    </row>
    <row r="103" spans="1:2" x14ac:dyDescent="0.25">
      <c r="A103" s="4">
        <v>2024</v>
      </c>
      <c r="B103" t="s">
        <v>149</v>
      </c>
    </row>
    <row r="104" spans="1:2" x14ac:dyDescent="0.25">
      <c r="A104" s="4">
        <v>2022</v>
      </c>
      <c r="B104" t="s">
        <v>122</v>
      </c>
    </row>
  </sheetData>
  <phoneticPr fontId="1" type="noConversion"/>
  <pageMargins left="0.7" right="0.7" top="0.75" bottom="0.75" header="0.3" footer="0.3"/>
  <drawing r:id="rId2"/>
  <tableParts count="1">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04E060-9712-4144-87ED-CE5CA290C839}">
  <dimension ref="A3:B8"/>
  <sheetViews>
    <sheetView zoomScaleNormal="100" workbookViewId="0">
      <selection activeCell="N17" sqref="N17"/>
    </sheetView>
  </sheetViews>
  <sheetFormatPr defaultRowHeight="13.2" x14ac:dyDescent="0.25"/>
  <cols>
    <col min="1" max="1" width="13.33203125" bestFit="1" customWidth="1"/>
    <col min="2" max="2" width="14.88671875" bestFit="1" customWidth="1"/>
    <col min="3" max="3" width="7.6640625" bestFit="1" customWidth="1"/>
    <col min="4" max="4" width="11.109375" bestFit="1" customWidth="1"/>
    <col min="5" max="5" width="8.33203125" bestFit="1" customWidth="1"/>
    <col min="6" max="6" width="10.77734375" bestFit="1" customWidth="1"/>
    <col min="7" max="7" width="9.109375" bestFit="1" customWidth="1"/>
    <col min="8" max="8" width="7.5546875" bestFit="1" customWidth="1"/>
    <col min="9" max="9" width="9.5546875" bestFit="1" customWidth="1"/>
    <col min="10" max="10" width="7.5546875" bestFit="1" customWidth="1"/>
    <col min="11" max="11" width="16.109375" bestFit="1" customWidth="1"/>
    <col min="12" max="13" width="7.6640625" bestFit="1" customWidth="1"/>
    <col min="14" max="16" width="7.5546875" bestFit="1" customWidth="1"/>
    <col min="17" max="17" width="11.109375" bestFit="1" customWidth="1"/>
    <col min="18" max="18" width="7.5546875" bestFit="1" customWidth="1"/>
    <col min="19" max="19" width="11.33203125" bestFit="1" customWidth="1"/>
  </cols>
  <sheetData>
    <row r="3" spans="1:2" x14ac:dyDescent="0.25">
      <c r="A3" s="5" t="s">
        <v>458</v>
      </c>
      <c r="B3" t="s">
        <v>460</v>
      </c>
    </row>
    <row r="4" spans="1:2" x14ac:dyDescent="0.25">
      <c r="A4" s="6" t="s">
        <v>57</v>
      </c>
      <c r="B4" s="4">
        <v>834</v>
      </c>
    </row>
    <row r="5" spans="1:2" x14ac:dyDescent="0.25">
      <c r="A5" s="6" t="s">
        <v>51</v>
      </c>
      <c r="B5" s="4">
        <v>825</v>
      </c>
    </row>
    <row r="6" spans="1:2" x14ac:dyDescent="0.25">
      <c r="A6" s="6" t="s">
        <v>63</v>
      </c>
      <c r="B6" s="4">
        <v>203</v>
      </c>
    </row>
    <row r="7" spans="1:2" x14ac:dyDescent="0.25">
      <c r="A7" s="6" t="s">
        <v>34</v>
      </c>
      <c r="B7" s="4">
        <v>353</v>
      </c>
    </row>
    <row r="8" spans="1:2" x14ac:dyDescent="0.25">
      <c r="A8" s="6" t="s">
        <v>21</v>
      </c>
      <c r="B8" s="4">
        <v>1083</v>
      </c>
    </row>
  </sheetData>
  <pageMargins left="0.7" right="0.7" top="0.75" bottom="0.75" header="0.3" footer="0.3"/>
  <pageSetup orientation="portrait"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66C89D-9581-4B03-98B3-83CB25F3C50B}">
  <dimension ref="A3:O11"/>
  <sheetViews>
    <sheetView workbookViewId="0">
      <selection activeCell="J23" sqref="J23"/>
    </sheetView>
  </sheetViews>
  <sheetFormatPr defaultRowHeight="13.2" x14ac:dyDescent="0.25"/>
  <cols>
    <col min="1" max="1" width="13.33203125" bestFit="1" customWidth="1"/>
    <col min="2" max="3" width="17" bestFit="1" customWidth="1"/>
    <col min="4" max="4" width="13.33203125" bestFit="1" customWidth="1"/>
    <col min="5" max="5" width="12.33203125" bestFit="1" customWidth="1"/>
    <col min="7" max="7" width="6.5546875" customWidth="1"/>
    <col min="8" max="8" width="13.33203125" bestFit="1" customWidth="1"/>
    <col min="9" max="9" width="14.88671875" bestFit="1" customWidth="1"/>
    <col min="11" max="11" width="13.33203125" bestFit="1" customWidth="1"/>
    <col min="12" max="12" width="15.33203125" bestFit="1" customWidth="1"/>
    <col min="14" max="14" width="13.33203125" bestFit="1" customWidth="1"/>
    <col min="15" max="15" width="16.88671875" bestFit="1" customWidth="1"/>
  </cols>
  <sheetData>
    <row r="3" spans="1:15" x14ac:dyDescent="0.25">
      <c r="A3" s="5" t="s">
        <v>458</v>
      </c>
      <c r="B3" t="s">
        <v>461</v>
      </c>
      <c r="D3" s="5" t="s">
        <v>458</v>
      </c>
      <c r="E3" t="s">
        <v>462</v>
      </c>
      <c r="H3" s="5" t="s">
        <v>458</v>
      </c>
      <c r="I3" t="s">
        <v>460</v>
      </c>
      <c r="K3" s="5" t="s">
        <v>458</v>
      </c>
      <c r="L3" t="s">
        <v>477</v>
      </c>
      <c r="N3" s="5" t="s">
        <v>458</v>
      </c>
      <c r="O3" t="s">
        <v>478</v>
      </c>
    </row>
    <row r="4" spans="1:15" x14ac:dyDescent="0.25">
      <c r="A4" s="7">
        <v>2020</v>
      </c>
      <c r="B4" s="2">
        <v>587988.22000000009</v>
      </c>
      <c r="D4" s="7">
        <v>2020</v>
      </c>
      <c r="E4" s="3">
        <v>244701.09999999998</v>
      </c>
      <c r="H4" s="7">
        <v>2020</v>
      </c>
      <c r="I4" s="4">
        <v>1398</v>
      </c>
      <c r="K4" s="7">
        <v>2020</v>
      </c>
      <c r="L4" s="8">
        <v>85572.700000000012</v>
      </c>
      <c r="N4" s="7">
        <v>2020</v>
      </c>
      <c r="O4" s="3">
        <v>32058.33</v>
      </c>
    </row>
    <row r="5" spans="1:15" x14ac:dyDescent="0.25">
      <c r="A5" s="7">
        <v>2021</v>
      </c>
      <c r="B5" s="2">
        <v>676557.94000000018</v>
      </c>
      <c r="D5" s="7">
        <v>2021</v>
      </c>
      <c r="E5" s="3">
        <v>246562.61999999988</v>
      </c>
      <c r="H5" s="7">
        <v>2021</v>
      </c>
      <c r="I5" s="4">
        <v>1889</v>
      </c>
      <c r="K5" s="7">
        <v>2021</v>
      </c>
      <c r="L5" s="8">
        <v>93860.05000000009</v>
      </c>
      <c r="N5" s="7">
        <v>2021</v>
      </c>
      <c r="O5" s="3">
        <v>44644.839999999982</v>
      </c>
    </row>
    <row r="6" spans="1:15" x14ac:dyDescent="0.25">
      <c r="A6" s="7">
        <v>2022</v>
      </c>
      <c r="B6" s="2">
        <v>452644.5999999998</v>
      </c>
      <c r="D6" s="7">
        <v>2022</v>
      </c>
      <c r="E6" s="3">
        <v>158285.38000000009</v>
      </c>
      <c r="H6" s="7">
        <v>2022</v>
      </c>
      <c r="I6" s="4">
        <v>1409</v>
      </c>
      <c r="K6" s="7">
        <v>2022</v>
      </c>
      <c r="L6" s="8">
        <v>77845.519999999975</v>
      </c>
      <c r="N6" s="7">
        <v>2022</v>
      </c>
      <c r="O6" s="3">
        <v>34632.200000000019</v>
      </c>
    </row>
    <row r="7" spans="1:15" x14ac:dyDescent="0.25">
      <c r="A7" s="7">
        <v>2023</v>
      </c>
      <c r="B7" s="2">
        <v>775603.91999999993</v>
      </c>
      <c r="D7" s="7">
        <v>2023</v>
      </c>
      <c r="E7" s="3">
        <v>281882.64999999991</v>
      </c>
      <c r="H7" s="7">
        <v>2023</v>
      </c>
      <c r="I7" s="4">
        <v>1759</v>
      </c>
      <c r="K7" s="7">
        <v>2023</v>
      </c>
      <c r="L7" s="8">
        <v>113699.76999999992</v>
      </c>
      <c r="N7" s="7">
        <v>2023</v>
      </c>
      <c r="O7" s="3">
        <v>45341.53</v>
      </c>
    </row>
    <row r="8" spans="1:15" x14ac:dyDescent="0.25">
      <c r="A8" s="7">
        <v>2024</v>
      </c>
      <c r="B8" s="2">
        <v>475126.87000000058</v>
      </c>
      <c r="D8" s="7">
        <v>2024</v>
      </c>
      <c r="E8" s="3">
        <v>174932.13000000015</v>
      </c>
      <c r="H8" s="7">
        <v>2024</v>
      </c>
      <c r="I8" s="4">
        <v>1571</v>
      </c>
      <c r="K8" s="7">
        <v>2024</v>
      </c>
      <c r="L8" s="8">
        <v>78456.969999999856</v>
      </c>
      <c r="N8" s="7">
        <v>2024</v>
      </c>
      <c r="O8" s="3">
        <v>34363.65</v>
      </c>
    </row>
    <row r="9" spans="1:15" x14ac:dyDescent="0.25">
      <c r="A9" s="7" t="s">
        <v>459</v>
      </c>
      <c r="B9" s="2">
        <v>2967921.5500000003</v>
      </c>
      <c r="D9" s="7" t="s">
        <v>459</v>
      </c>
      <c r="E9" s="3">
        <v>1106363.8800000001</v>
      </c>
      <c r="H9" s="7" t="s">
        <v>459</v>
      </c>
      <c r="I9" s="4">
        <v>8026</v>
      </c>
      <c r="K9" s="7" t="s">
        <v>459</v>
      </c>
      <c r="L9" s="8">
        <v>449435.00999999983</v>
      </c>
      <c r="N9" s="7" t="s">
        <v>459</v>
      </c>
      <c r="O9" s="3">
        <v>191040.55</v>
      </c>
    </row>
    <row r="10" spans="1:15" x14ac:dyDescent="0.25">
      <c r="B10">
        <f>GETPIVOTDATA("total_price",$A$3)</f>
        <v>2967921.5500000003</v>
      </c>
      <c r="E10" s="11">
        <f>GETPIVOTDATA("profit",$D$3)</f>
        <v>1106363.8800000001</v>
      </c>
      <c r="F10" s="11"/>
      <c r="I10" s="11">
        <f>GETPIVOTDATA("quantity",$H$3)</f>
        <v>8026</v>
      </c>
      <c r="J10" s="11"/>
      <c r="L10">
        <f>GETPIVOTDATA("discount",$K$3)</f>
        <v>449435.00999999983</v>
      </c>
      <c r="O10">
        <f>GETPIVOTDATA("cost_price",$N$3)</f>
        <v>191040.55</v>
      </c>
    </row>
    <row r="11" spans="1:15" x14ac:dyDescent="0.25">
      <c r="E11" s="9"/>
      <c r="F11" s="9"/>
      <c r="I11" s="10"/>
      <c r="J11" s="10"/>
    </row>
  </sheetData>
  <mergeCells count="2">
    <mergeCell ref="E11:F11"/>
    <mergeCell ref="I11:J11"/>
  </mergeCells>
  <pageMargins left="0.7" right="0.7" top="0.75" bottom="0.75" header="0.3" footer="0.3"/>
  <drawing r:id="rId6"/>
  <extLst>
    <ext xmlns:x14="http://schemas.microsoft.com/office/spreadsheetml/2009/9/main" uri="{05C60535-1F16-4fd2-B633-F4F36F0B64E0}">
      <x14:sparklineGroups xmlns:xm="http://schemas.microsoft.com/office/excel/2006/main">
        <x14:sparklineGroup displayEmptyCellsAs="gap" xr2:uid="{B12E516E-BCC9-4D44-8009-9B9C66270B62}">
          <x14:colorSeries rgb="FF376092"/>
          <x14:colorNegative rgb="FFD00000"/>
          <x14:colorAxis rgb="FF000000"/>
          <x14:colorMarkers rgb="FFD00000"/>
          <x14:colorFirst rgb="FFD00000"/>
          <x14:colorLast rgb="FFD00000"/>
          <x14:colorHigh rgb="FFD00000"/>
          <x14:colorLow rgb="FFD00000"/>
          <x14:sparklines>
            <x14:sparkline>
              <xm:f>Total!B4:B8</xm:f>
              <xm:sqref>A19</xm:sqref>
            </x14:sparkline>
          </x14:sparklines>
        </x14:sparklineGroup>
      </x14:sparklineGroups>
    </ext>
  </extLst>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Worksheets</vt:lpstr>
      </vt:variant>
      <vt:variant>
        <vt:i4>9</vt:i4>
      </vt:variant>
    </vt:vector>
  </HeadingPairs>
  <TitlesOfParts>
    <vt:vector size="9" baseType="lpstr">
      <vt:lpstr>Sales_Analysis</vt:lpstr>
      <vt:lpstr>DashBoard</vt:lpstr>
      <vt:lpstr>SalesByCategory</vt:lpstr>
      <vt:lpstr>MonthlySales</vt:lpstr>
      <vt:lpstr>Top10Customer</vt:lpstr>
      <vt:lpstr>SalesByRegion</vt:lpstr>
      <vt:lpstr>CustomerCount</vt:lpstr>
      <vt:lpstr>Profit Gained</vt:lpstr>
      <vt:lpstr>Total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Xəyalə Maqsudlu</cp:lastModifiedBy>
  <cp:revision>0</cp:revision>
  <dcterms:modified xsi:type="dcterms:W3CDTF">2025-01-30T15:06:56Z</dcterms:modified>
  <dc:language>en-US</dc:language>
</cp:coreProperties>
</file>