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definedNames>
    <definedName name="Comment">Sheet1!$D$18</definedName>
    <definedName name="Sabur">Sheet1!$D$21</definedName>
  </definedNames>
  <calcPr calcId="144525"/>
</workbook>
</file>

<file path=xl/calcChain.xml><?xml version="1.0" encoding="utf-8"?>
<calcChain xmlns="http://schemas.openxmlformats.org/spreadsheetml/2006/main">
  <c r="W49" i="1" l="1"/>
  <c r="S49" i="1"/>
  <c r="I33" i="1" s="1"/>
  <c r="M24" i="1" l="1"/>
  <c r="M20" i="1"/>
  <c r="M25" i="1"/>
  <c r="M23" i="1"/>
  <c r="M19" i="1"/>
  <c r="M18" i="1"/>
  <c r="M22" i="1"/>
  <c r="M21" i="1"/>
  <c r="C28" i="1"/>
  <c r="K33" i="1" s="1"/>
  <c r="AG3" i="1" l="1"/>
  <c r="H19" i="1" s="1"/>
  <c r="AG4" i="1"/>
  <c r="H20" i="1" s="1"/>
  <c r="AG5" i="1"/>
  <c r="H21" i="1" s="1"/>
  <c r="AG6" i="1"/>
  <c r="H22" i="1" s="1"/>
  <c r="AG7" i="1"/>
  <c r="H23" i="1" s="1"/>
  <c r="AG8" i="1"/>
  <c r="H24" i="1" s="1"/>
  <c r="AG9" i="1"/>
  <c r="H25" i="1" s="1"/>
  <c r="AG10" i="1"/>
  <c r="H26" i="1" s="1"/>
  <c r="AG2" i="1"/>
  <c r="H18" i="1" l="1"/>
  <c r="AG11" i="1"/>
  <c r="H28" i="1" l="1"/>
  <c r="I18" i="1" l="1"/>
  <c r="J18" i="1" s="1"/>
  <c r="I22" i="1"/>
  <c r="J22" i="1" s="1"/>
  <c r="I19" i="1"/>
  <c r="J19" i="1" s="1"/>
  <c r="I23" i="1"/>
  <c r="J23" i="1" s="1"/>
  <c r="I20" i="1"/>
  <c r="J20" i="1" s="1"/>
  <c r="I25" i="1"/>
  <c r="J25" i="1" s="1"/>
  <c r="I21" i="1"/>
  <c r="J21" i="1" s="1"/>
  <c r="J26" i="1"/>
  <c r="K26" i="1" s="1"/>
  <c r="I24" i="1"/>
  <c r="J24" i="1" s="1"/>
  <c r="K18" i="1" l="1"/>
  <c r="L18" i="1"/>
  <c r="L26" i="1"/>
  <c r="L23" i="1"/>
  <c r="K23" i="1"/>
  <c r="L20" i="1"/>
  <c r="K20" i="1"/>
  <c r="L25" i="1"/>
  <c r="K25" i="1"/>
  <c r="L21" i="1"/>
  <c r="K21" i="1"/>
  <c r="L19" i="1"/>
  <c r="K19" i="1"/>
  <c r="L24" i="1"/>
  <c r="K24" i="1"/>
  <c r="L22" i="1"/>
  <c r="K22" i="1"/>
  <c r="O32" i="1" l="1"/>
  <c r="O33" i="1"/>
  <c r="O34" i="1" l="1"/>
</calcChain>
</file>

<file path=xl/comments1.xml><?xml version="1.0" encoding="utf-8"?>
<comments xmlns="http://schemas.openxmlformats.org/spreadsheetml/2006/main">
  <authors>
    <author>Sabur</author>
  </authors>
  <commentList>
    <comment ref="M18" authorId="0">
      <text>
        <r>
          <rPr>
            <b/>
            <sz val="9"/>
            <color indexed="81"/>
            <rFont val="Tahoma"/>
            <charset val="1"/>
          </rPr>
          <t>Sabur:</t>
        </r>
        <r>
          <rPr>
            <sz val="9"/>
            <color indexed="81"/>
            <rFont val="Tahoma"/>
            <charset val="1"/>
          </rPr>
          <t xml:space="preserve">
border 8 jon diye vag kora hoyesa
</t>
        </r>
      </text>
    </comment>
  </commentList>
</comments>
</file>

<file path=xl/sharedStrings.xml><?xml version="1.0" encoding="utf-8"?>
<sst xmlns="http://schemas.openxmlformats.org/spreadsheetml/2006/main" count="88" uniqueCount="51">
  <si>
    <t>Name</t>
  </si>
  <si>
    <t>Sabur</t>
  </si>
  <si>
    <t>Dolar</t>
  </si>
  <si>
    <t>Mamun</t>
  </si>
  <si>
    <t>Manik</t>
  </si>
  <si>
    <t>Mot Mill</t>
  </si>
  <si>
    <t>SL NO</t>
  </si>
  <si>
    <t>Taka joma</t>
  </si>
  <si>
    <t>Mot mill</t>
  </si>
  <si>
    <t>Date</t>
  </si>
  <si>
    <t>Border Name</t>
  </si>
  <si>
    <t>Amount</t>
  </si>
  <si>
    <t>Comment</t>
  </si>
  <si>
    <t>Total Taka</t>
  </si>
  <si>
    <t>→</t>
  </si>
  <si>
    <t>↓</t>
  </si>
  <si>
    <t>Mill Rate</t>
  </si>
  <si>
    <t>Total Cost</t>
  </si>
  <si>
    <t>BORDER FINAL COST</t>
  </si>
  <si>
    <t>Border pabe</t>
  </si>
  <si>
    <t>Manager pabe</t>
  </si>
  <si>
    <t>TAKA JOMAR LIST</t>
  </si>
  <si>
    <t>TOTAL BAZAR</t>
  </si>
  <si>
    <t>HAND CASH</t>
  </si>
  <si>
    <t>TOTAL MILL</t>
  </si>
  <si>
    <t>TOTAL JOMA</t>
  </si>
  <si>
    <t>Total mill</t>
  </si>
  <si>
    <t>BAZAR LIST</t>
  </si>
  <si>
    <t>EXTRA BAZAR</t>
  </si>
  <si>
    <t>Extra cost</t>
  </si>
  <si>
    <t>Sagor</t>
  </si>
  <si>
    <t>Improvement exam</t>
  </si>
  <si>
    <t>Member</t>
  </si>
  <si>
    <t>Manager</t>
  </si>
  <si>
    <t>H. Caah</t>
  </si>
  <si>
    <t>Sabbir</t>
  </si>
  <si>
    <t>Kawsar</t>
  </si>
  <si>
    <t>Gest</t>
  </si>
  <si>
    <t>Moyla</t>
  </si>
  <si>
    <t>sofikul(31)+kawser</t>
  </si>
  <si>
    <t>110+446+517</t>
  </si>
  <si>
    <t>dollar</t>
  </si>
  <si>
    <t>mamun</t>
  </si>
  <si>
    <t>manik</t>
  </si>
  <si>
    <t>sabbir</t>
  </si>
  <si>
    <t>sagor</t>
  </si>
  <si>
    <t>kawsar</t>
  </si>
  <si>
    <t>222+140</t>
  </si>
  <si>
    <t>110+24</t>
  </si>
  <si>
    <t>460+23</t>
  </si>
  <si>
    <t>sobur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</si>
</sst>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C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b/>
      <sz val="14"/>
      <color rgb="FF3F3F3F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6" applyNumberFormat="0" applyFill="0" applyAlignment="0" applyProtection="0"/>
  </cellStyleXfs>
  <cellXfs count="45">
    <xf numFmtId="0" fontId="0" fillId="0" borderId="0" xfId="0"/>
    <xf numFmtId="0" fontId="4" fillId="9" borderId="5" xfId="1" applyFont="1" applyFill="1" applyBorder="1" applyAlignment="1">
      <alignment horizontal="center" vertical="center"/>
    </xf>
    <xf numFmtId="0" fontId="4" fillId="3" borderId="1" xfId="1" applyFont="1" applyFill="1" applyAlignment="1">
      <alignment horizontal="center" vertical="center"/>
    </xf>
    <xf numFmtId="0" fontId="3" fillId="7" borderId="1" xfId="1" applyFont="1" applyFill="1" applyAlignment="1">
      <alignment horizontal="center" vertical="center"/>
    </xf>
    <xf numFmtId="15" fontId="3" fillId="7" borderId="1" xfId="1" applyNumberFormat="1" applyFont="1" applyFill="1" applyAlignment="1">
      <alignment horizontal="center" vertical="center"/>
    </xf>
    <xf numFmtId="0" fontId="3" fillId="9" borderId="1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5" borderId="1" xfId="1" applyFont="1" applyFill="1" applyAlignment="1">
      <alignment horizontal="center" vertical="center"/>
    </xf>
    <xf numFmtId="0" fontId="3" fillId="6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1" xfId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5" borderId="1" xfId="1" applyFont="1" applyFill="1" applyAlignment="1">
      <alignment horizontal="center" vertical="center"/>
    </xf>
    <xf numFmtId="15" fontId="3" fillId="3" borderId="1" xfId="1" applyNumberFormat="1" applyFont="1" applyFill="1" applyAlignment="1">
      <alignment horizontal="center" vertical="center"/>
    </xf>
    <xf numFmtId="0" fontId="3" fillId="8" borderId="1" xfId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9" fillId="8" borderId="1" xfId="1" applyFont="1" applyFill="1" applyAlignment="1">
      <alignment horizontal="center" vertical="center"/>
    </xf>
    <xf numFmtId="0" fontId="10" fillId="5" borderId="1" xfId="1" applyFont="1" applyFill="1" applyAlignment="1">
      <alignment horizontal="center" vertical="center"/>
    </xf>
    <xf numFmtId="0" fontId="10" fillId="8" borderId="1" xfId="1" applyFont="1" applyFill="1" applyAlignment="1">
      <alignment horizontal="center" vertical="center"/>
    </xf>
    <xf numFmtId="0" fontId="4" fillId="9" borderId="1" xfId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0" fillId="9" borderId="1" xfId="1" applyFont="1" applyFill="1" applyAlignment="1">
      <alignment horizontal="center" vertical="center"/>
    </xf>
    <xf numFmtId="0" fontId="3" fillId="0" borderId="6" xfId="2" applyFont="1" applyAlignment="1">
      <alignment horizontal="center" vertical="center"/>
    </xf>
    <xf numFmtId="0" fontId="4" fillId="0" borderId="6" xfId="2" applyFont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3" fillId="9" borderId="3" xfId="1" applyFont="1" applyFill="1" applyBorder="1" applyAlignment="1">
      <alignment horizontal="center" vertical="center"/>
    </xf>
    <xf numFmtId="0" fontId="3" fillId="7" borderId="1" xfId="1" applyFont="1" applyFill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6" xfId="2" applyFont="1" applyAlignment="1">
      <alignment horizontal="center" vertical="center"/>
    </xf>
  </cellXfs>
  <cellStyles count="3">
    <cellStyle name="Normal" xfId="0" builtinId="0"/>
    <cellStyle name="Output" xfId="1" builtinId="21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14</xdr:row>
      <xdr:rowOff>238124</xdr:rowOff>
    </xdr:from>
    <xdr:to>
      <xdr:col>5</xdr:col>
      <xdr:colOff>504825</xdr:colOff>
      <xdr:row>16</xdr:row>
      <xdr:rowOff>36956</xdr:rowOff>
    </xdr:to>
    <xdr:sp macro="" textlink="">
      <xdr:nvSpPr>
        <xdr:cNvPr id="2" name="Right Arrow 1"/>
        <xdr:cNvSpPr/>
      </xdr:nvSpPr>
      <xdr:spPr>
        <a:xfrm>
          <a:off x="2867025" y="3609974"/>
          <a:ext cx="1000125" cy="322707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0"/>
  <sheetViews>
    <sheetView tabSelected="1" workbookViewId="0">
      <pane xSplit="6" topLeftCell="R1" activePane="topRight" state="frozen"/>
      <selection activeCell="A11" sqref="A11"/>
      <selection pane="topRight" activeCell="L23" sqref="L23"/>
    </sheetView>
  </sheetViews>
  <sheetFormatPr defaultRowHeight="18.75" x14ac:dyDescent="0.25"/>
  <cols>
    <col min="1" max="1" width="9.140625" style="6"/>
    <col min="2" max="2" width="13" style="6" customWidth="1"/>
    <col min="3" max="3" width="14" style="6" customWidth="1"/>
    <col min="4" max="4" width="12.42578125" style="6" customWidth="1"/>
    <col min="5" max="5" width="14.42578125" style="6" customWidth="1"/>
    <col min="6" max="6" width="11.85546875" style="11" customWidth="1"/>
    <col min="7" max="7" width="12.85546875" style="6" customWidth="1"/>
    <col min="8" max="8" width="14" style="6" customWidth="1"/>
    <col min="9" max="9" width="14.5703125" style="6" customWidth="1"/>
    <col min="10" max="10" width="12.5703125" style="6" customWidth="1"/>
    <col min="11" max="11" width="15" style="6" customWidth="1"/>
    <col min="12" max="12" width="18.42578125" style="6" customWidth="1"/>
    <col min="13" max="13" width="15.85546875" style="6" customWidth="1"/>
    <col min="14" max="14" width="15.5703125" style="6" customWidth="1"/>
    <col min="15" max="16" width="14.42578125" style="6" customWidth="1"/>
    <col min="17" max="17" width="13.7109375" style="6" customWidth="1"/>
    <col min="18" max="18" width="17.85546875" style="6" customWidth="1"/>
    <col min="19" max="19" width="13.7109375" style="6" customWidth="1"/>
    <col min="20" max="20" width="14" style="6" customWidth="1"/>
    <col min="21" max="21" width="13.140625" style="6" customWidth="1"/>
    <col min="22" max="22" width="14.5703125" style="6" customWidth="1"/>
    <col min="23" max="23" width="14.28515625" style="6" customWidth="1"/>
    <col min="24" max="24" width="13.85546875" style="6" customWidth="1"/>
    <col min="25" max="25" width="16" style="6" customWidth="1"/>
    <col min="26" max="26" width="15.5703125" style="6" customWidth="1"/>
    <col min="27" max="27" width="13.42578125" style="6" customWidth="1"/>
    <col min="28" max="28" width="15.5703125" style="6" customWidth="1"/>
    <col min="29" max="29" width="15.28515625" style="6" customWidth="1"/>
    <col min="30" max="30" width="15.42578125" style="6" customWidth="1"/>
    <col min="31" max="31" width="13.85546875" style="6" customWidth="1"/>
    <col min="32" max="32" width="13.5703125" style="6" customWidth="1"/>
    <col min="33" max="33" width="11.42578125" style="6" customWidth="1"/>
    <col min="34" max="16384" width="9.140625" style="6"/>
  </cols>
  <sheetData>
    <row r="1" spans="1:33" ht="18.75" customHeight="1" x14ac:dyDescent="0.25">
      <c r="A1" s="3" t="s">
        <v>0</v>
      </c>
      <c r="B1" s="4">
        <v>42583</v>
      </c>
      <c r="C1" s="4">
        <v>42584</v>
      </c>
      <c r="D1" s="4">
        <v>42585</v>
      </c>
      <c r="E1" s="4">
        <v>42586</v>
      </c>
      <c r="F1" s="4">
        <v>42587</v>
      </c>
      <c r="G1" s="4">
        <v>42588</v>
      </c>
      <c r="H1" s="4">
        <v>42589</v>
      </c>
      <c r="I1" s="4">
        <v>42590</v>
      </c>
      <c r="J1" s="4">
        <v>42591</v>
      </c>
      <c r="K1" s="4">
        <v>42592</v>
      </c>
      <c r="L1" s="4">
        <v>42593</v>
      </c>
      <c r="M1" s="4">
        <v>42594</v>
      </c>
      <c r="N1" s="4">
        <v>42595</v>
      </c>
      <c r="O1" s="4">
        <v>42596</v>
      </c>
      <c r="P1" s="4">
        <v>42597</v>
      </c>
      <c r="Q1" s="4">
        <v>42598</v>
      </c>
      <c r="R1" s="4">
        <v>42599</v>
      </c>
      <c r="S1" s="4">
        <v>42600</v>
      </c>
      <c r="T1" s="4">
        <v>42601</v>
      </c>
      <c r="U1" s="4">
        <v>42602</v>
      </c>
      <c r="V1" s="4">
        <v>42603</v>
      </c>
      <c r="W1" s="4">
        <v>42604</v>
      </c>
      <c r="X1" s="4">
        <v>42605</v>
      </c>
      <c r="Y1" s="4">
        <v>42606</v>
      </c>
      <c r="Z1" s="4">
        <v>42607</v>
      </c>
      <c r="AA1" s="4">
        <v>42608</v>
      </c>
      <c r="AB1" s="4">
        <v>42609</v>
      </c>
      <c r="AC1" s="4">
        <v>42610</v>
      </c>
      <c r="AD1" s="4">
        <v>42611</v>
      </c>
      <c r="AE1" s="4">
        <v>42612</v>
      </c>
      <c r="AF1" s="4">
        <v>42613</v>
      </c>
      <c r="AG1" s="5" t="s">
        <v>5</v>
      </c>
    </row>
    <row r="2" spans="1:33" ht="20.25" customHeight="1" x14ac:dyDescent="0.25">
      <c r="A2" s="7" t="s">
        <v>1</v>
      </c>
      <c r="B2" s="7">
        <v>3.5</v>
      </c>
      <c r="C2" s="7">
        <v>2.5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1</v>
      </c>
      <c r="J2" s="7">
        <v>2</v>
      </c>
      <c r="K2" s="7">
        <v>2.5</v>
      </c>
      <c r="L2" s="7">
        <v>2.5</v>
      </c>
      <c r="M2" s="7">
        <v>0.5</v>
      </c>
      <c r="N2" s="7">
        <v>0</v>
      </c>
      <c r="O2" s="7">
        <v>2</v>
      </c>
      <c r="P2" s="7">
        <v>2.5</v>
      </c>
      <c r="Q2" s="7">
        <v>2.5</v>
      </c>
      <c r="R2" s="7">
        <v>2.5</v>
      </c>
      <c r="S2" s="7">
        <v>2.5</v>
      </c>
      <c r="T2" s="7">
        <v>2.5</v>
      </c>
      <c r="U2" s="7">
        <v>2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>
        <f>SUM(B2:AF2)</f>
        <v>31</v>
      </c>
    </row>
    <row r="3" spans="1:33" ht="21" customHeight="1" x14ac:dyDescent="0.25">
      <c r="A3" s="9" t="s">
        <v>2</v>
      </c>
      <c r="B3" s="7">
        <v>3.5</v>
      </c>
      <c r="C3" s="9">
        <v>2.5</v>
      </c>
      <c r="D3" s="9">
        <v>2.5</v>
      </c>
      <c r="E3" s="9">
        <v>2.5</v>
      </c>
      <c r="F3" s="9">
        <v>2.5</v>
      </c>
      <c r="G3" s="9">
        <v>2.5</v>
      </c>
      <c r="H3" s="9">
        <v>2.5</v>
      </c>
      <c r="I3" s="9">
        <v>2.5</v>
      </c>
      <c r="J3" s="9">
        <v>2.5</v>
      </c>
      <c r="K3" s="9">
        <v>2.5</v>
      </c>
      <c r="L3" s="9">
        <v>2.5</v>
      </c>
      <c r="M3" s="9">
        <v>2.5</v>
      </c>
      <c r="N3" s="9">
        <v>2.5</v>
      </c>
      <c r="O3" s="9">
        <v>2.5</v>
      </c>
      <c r="P3" s="9">
        <v>2.5</v>
      </c>
      <c r="Q3" s="9">
        <v>2.5</v>
      </c>
      <c r="R3" s="9">
        <v>2.5</v>
      </c>
      <c r="S3" s="9">
        <v>2.5</v>
      </c>
      <c r="T3" s="9">
        <v>2.5</v>
      </c>
      <c r="U3" s="9">
        <v>2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>
        <f t="shared" ref="AG3:AG10" si="0">SUM(B3:AF3)</f>
        <v>50.5</v>
      </c>
    </row>
    <row r="4" spans="1:33" ht="20.25" customHeight="1" x14ac:dyDescent="0.25">
      <c r="A4" s="7" t="s">
        <v>3</v>
      </c>
      <c r="B4" s="7">
        <v>2</v>
      </c>
      <c r="C4" s="7">
        <v>2</v>
      </c>
      <c r="D4" s="7">
        <v>2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>
        <v>2</v>
      </c>
      <c r="K4" s="7">
        <v>3</v>
      </c>
      <c r="L4" s="7">
        <v>2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>
        <f t="shared" si="0"/>
        <v>41</v>
      </c>
    </row>
    <row r="5" spans="1:33" ht="21.75" customHeight="1" x14ac:dyDescent="0.25">
      <c r="A5" s="9" t="s">
        <v>4</v>
      </c>
      <c r="B5" s="7">
        <v>3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H5" s="9">
        <v>2</v>
      </c>
      <c r="I5" s="9">
        <v>2</v>
      </c>
      <c r="J5" s="9">
        <v>2</v>
      </c>
      <c r="K5" s="9">
        <v>2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2</v>
      </c>
      <c r="R5" s="9">
        <v>2</v>
      </c>
      <c r="S5" s="9">
        <v>2</v>
      </c>
      <c r="T5" s="9">
        <v>2</v>
      </c>
      <c r="U5" s="9"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>
        <f t="shared" si="0"/>
        <v>40</v>
      </c>
    </row>
    <row r="6" spans="1:33" ht="21.75" customHeight="1" x14ac:dyDescent="0.25">
      <c r="A6" s="7" t="s">
        <v>30</v>
      </c>
      <c r="B6" s="7">
        <v>2</v>
      </c>
      <c r="C6" s="7">
        <v>1</v>
      </c>
      <c r="D6" s="7">
        <v>1</v>
      </c>
      <c r="E6" s="7">
        <v>1</v>
      </c>
      <c r="F6" s="7">
        <v>2</v>
      </c>
      <c r="G6" s="7">
        <v>2.5</v>
      </c>
      <c r="H6" s="7">
        <v>0</v>
      </c>
      <c r="I6" s="7">
        <v>1</v>
      </c>
      <c r="J6" s="7">
        <v>1</v>
      </c>
      <c r="K6" s="7">
        <v>1</v>
      </c>
      <c r="L6" s="7">
        <v>1</v>
      </c>
      <c r="M6" s="7">
        <v>2.5</v>
      </c>
      <c r="N6" s="7">
        <v>2.5</v>
      </c>
      <c r="O6" s="7">
        <v>2</v>
      </c>
      <c r="P6" s="7">
        <v>2.5</v>
      </c>
      <c r="Q6" s="7">
        <v>1.5</v>
      </c>
      <c r="R6" s="7">
        <v>1.5</v>
      </c>
      <c r="S6" s="7">
        <v>1.5</v>
      </c>
      <c r="T6" s="7">
        <v>1.5</v>
      </c>
      <c r="U6" s="7">
        <v>2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>
        <f t="shared" si="0"/>
        <v>31</v>
      </c>
    </row>
    <row r="7" spans="1:33" ht="20.25" customHeight="1" x14ac:dyDescent="0.25">
      <c r="A7" s="9" t="s">
        <v>35</v>
      </c>
      <c r="B7" s="7">
        <v>5</v>
      </c>
      <c r="C7" s="9">
        <v>2.5</v>
      </c>
      <c r="D7" s="9">
        <v>2.5</v>
      </c>
      <c r="E7" s="9">
        <v>2.5</v>
      </c>
      <c r="F7" s="9">
        <v>2</v>
      </c>
      <c r="G7" s="9">
        <v>3.5</v>
      </c>
      <c r="H7" s="9">
        <v>2.5</v>
      </c>
      <c r="I7" s="9">
        <v>2.5</v>
      </c>
      <c r="J7" s="9">
        <v>2.5</v>
      </c>
      <c r="K7" s="9">
        <v>2.5</v>
      </c>
      <c r="L7" s="9">
        <v>2.5</v>
      </c>
      <c r="M7" s="9">
        <v>2.5</v>
      </c>
      <c r="N7" s="9">
        <v>2.5</v>
      </c>
      <c r="O7" s="9">
        <v>2.5</v>
      </c>
      <c r="P7" s="9">
        <v>1.5</v>
      </c>
      <c r="Q7" s="9">
        <v>2.5</v>
      </c>
      <c r="R7" s="9">
        <v>2.5</v>
      </c>
      <c r="S7" s="9">
        <v>2.5</v>
      </c>
      <c r="T7" s="9">
        <v>2.5</v>
      </c>
      <c r="U7" s="9">
        <v>1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0">
        <f t="shared" si="0"/>
        <v>50.5</v>
      </c>
    </row>
    <row r="8" spans="1:33" ht="21" customHeight="1" x14ac:dyDescent="0.25">
      <c r="A8" s="7" t="s">
        <v>36</v>
      </c>
      <c r="B8" s="7">
        <v>3.5</v>
      </c>
      <c r="C8" s="7">
        <v>2.5</v>
      </c>
      <c r="D8" s="7">
        <v>2.5</v>
      </c>
      <c r="E8" s="7">
        <v>2.5</v>
      </c>
      <c r="F8" s="7">
        <v>2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>
        <f t="shared" si="0"/>
        <v>50</v>
      </c>
    </row>
    <row r="9" spans="1:33" ht="21" customHeight="1" x14ac:dyDescent="0.25">
      <c r="A9" s="9" t="s">
        <v>37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0">
        <f t="shared" si="0"/>
        <v>0</v>
      </c>
    </row>
    <row r="10" spans="1:33" ht="19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>
        <f t="shared" si="0"/>
        <v>0</v>
      </c>
    </row>
    <row r="11" spans="1:33" x14ac:dyDescent="0.25">
      <c r="AF11" s="12" t="s">
        <v>26</v>
      </c>
      <c r="AG11" s="1">
        <f>SUM(AG2:AG10)</f>
        <v>294</v>
      </c>
    </row>
    <row r="15" spans="1:33" ht="21.75" customHeight="1" x14ac:dyDescent="0.25">
      <c r="C15" s="13"/>
      <c r="D15" s="13"/>
      <c r="E15" s="13"/>
      <c r="F15" s="14"/>
      <c r="I15" s="43"/>
      <c r="J15" s="43"/>
      <c r="K15" s="43"/>
      <c r="Q15" s="33" t="s">
        <v>27</v>
      </c>
      <c r="R15" s="33"/>
      <c r="S15" s="33"/>
      <c r="T15" s="33"/>
      <c r="U15" s="33" t="s">
        <v>28</v>
      </c>
      <c r="V15" s="33"/>
      <c r="W15" s="33"/>
      <c r="X15" s="33"/>
    </row>
    <row r="16" spans="1:33" ht="19.5" customHeight="1" x14ac:dyDescent="0.25">
      <c r="A16" s="33" t="s">
        <v>21</v>
      </c>
      <c r="B16" s="33"/>
      <c r="C16" s="33"/>
      <c r="D16" s="33"/>
      <c r="E16" s="15"/>
      <c r="F16" s="15"/>
      <c r="G16" s="38" t="s">
        <v>18</v>
      </c>
      <c r="H16" s="39"/>
      <c r="I16" s="39"/>
      <c r="J16" s="39"/>
      <c r="K16" s="39"/>
      <c r="L16" s="40"/>
      <c r="M16" s="16"/>
      <c r="Q16" s="7" t="s">
        <v>9</v>
      </c>
      <c r="R16" s="7" t="s">
        <v>10</v>
      </c>
      <c r="S16" s="7" t="s">
        <v>11</v>
      </c>
      <c r="T16" s="7" t="s">
        <v>12</v>
      </c>
      <c r="U16" s="7" t="s">
        <v>0</v>
      </c>
      <c r="V16" s="7" t="s">
        <v>0</v>
      </c>
      <c r="W16" s="7" t="s">
        <v>11</v>
      </c>
      <c r="X16" s="7" t="s">
        <v>12</v>
      </c>
    </row>
    <row r="17" spans="1:24" ht="21" customHeight="1" x14ac:dyDescent="0.25">
      <c r="A17" s="7" t="s">
        <v>6</v>
      </c>
      <c r="B17" s="7" t="s">
        <v>0</v>
      </c>
      <c r="C17" s="7" t="s">
        <v>7</v>
      </c>
      <c r="D17" s="7" t="s">
        <v>12</v>
      </c>
      <c r="E17" s="17"/>
      <c r="F17" s="17"/>
      <c r="G17" s="7" t="s">
        <v>0</v>
      </c>
      <c r="H17" s="7" t="s">
        <v>8</v>
      </c>
      <c r="I17" s="7" t="s">
        <v>16</v>
      </c>
      <c r="J17" s="7" t="s">
        <v>17</v>
      </c>
      <c r="K17" s="7" t="s">
        <v>19</v>
      </c>
      <c r="L17" s="7" t="s">
        <v>20</v>
      </c>
      <c r="M17" s="18" t="s">
        <v>29</v>
      </c>
      <c r="Q17" s="19">
        <v>42583</v>
      </c>
      <c r="R17" s="9" t="s">
        <v>39</v>
      </c>
      <c r="S17" s="9">
        <v>1073</v>
      </c>
      <c r="T17" s="9" t="s">
        <v>40</v>
      </c>
      <c r="U17" s="9"/>
      <c r="V17" s="9" t="s">
        <v>38</v>
      </c>
      <c r="W17" s="9">
        <v>50</v>
      </c>
      <c r="X17" s="9"/>
    </row>
    <row r="18" spans="1:24" ht="21.75" customHeight="1" x14ac:dyDescent="0.25">
      <c r="A18" s="20">
        <v>1</v>
      </c>
      <c r="B18" s="7" t="s">
        <v>1</v>
      </c>
      <c r="C18" s="20">
        <v>1300</v>
      </c>
      <c r="D18" s="20">
        <v>-200</v>
      </c>
      <c r="E18" s="21"/>
      <c r="F18" s="21"/>
      <c r="G18" s="20" t="s">
        <v>1</v>
      </c>
      <c r="H18" s="20">
        <f>IF(AG2&gt;0,AG2,0)</f>
        <v>31</v>
      </c>
      <c r="I18" s="20">
        <f>SUM(I33/H28)</f>
        <v>34.255102040816325</v>
      </c>
      <c r="J18" s="20">
        <f>SUM(H18*I18)+M18</f>
        <v>1068.158163265306</v>
      </c>
      <c r="K18" s="20">
        <f>IF(C18&gt;J18,C18-J18,0)</f>
        <v>231.84183673469397</v>
      </c>
      <c r="L18" s="20">
        <f>IF(C18&lt;J18,J18-C18,0)</f>
        <v>0</v>
      </c>
      <c r="M18" s="18">
        <f>W49/8</f>
        <v>6.25</v>
      </c>
      <c r="Q18" s="19">
        <v>42584</v>
      </c>
      <c r="R18" s="7" t="s">
        <v>41</v>
      </c>
      <c r="S18" s="7">
        <v>2140</v>
      </c>
      <c r="T18" s="7"/>
      <c r="U18" s="7"/>
      <c r="V18" s="7"/>
      <c r="W18" s="7"/>
      <c r="X18" s="7"/>
    </row>
    <row r="19" spans="1:24" ht="20.25" customHeight="1" x14ac:dyDescent="0.25">
      <c r="A19" s="7">
        <v>2</v>
      </c>
      <c r="B19" s="9" t="s">
        <v>2</v>
      </c>
      <c r="C19" s="7">
        <v>1943</v>
      </c>
      <c r="D19" s="7">
        <v>920</v>
      </c>
      <c r="E19" s="17"/>
      <c r="F19" s="17"/>
      <c r="G19" s="7" t="s">
        <v>2</v>
      </c>
      <c r="H19" s="7">
        <f t="shared" ref="H19:H26" si="1">IF(AG3&gt;0,AG3,0)</f>
        <v>50.5</v>
      </c>
      <c r="I19" s="7">
        <f>SUM(I33/H28)</f>
        <v>34.255102040816325</v>
      </c>
      <c r="J19" s="7">
        <f t="shared" ref="J19:J26" si="2">SUM(H19*I19)+M19</f>
        <v>1736.1326530612243</v>
      </c>
      <c r="K19" s="7">
        <f t="shared" ref="K19:K26" si="3">IF(C19&gt;J19,C19-J19,0)</f>
        <v>206.86734693877565</v>
      </c>
      <c r="L19" s="7">
        <f t="shared" ref="L19:L26" si="4">IF(C19&lt;J19,J19-C19,0)</f>
        <v>0</v>
      </c>
      <c r="M19" s="18">
        <f>W49/8</f>
        <v>6.25</v>
      </c>
      <c r="Q19" s="19">
        <v>42585</v>
      </c>
      <c r="R19" s="9" t="s">
        <v>42</v>
      </c>
      <c r="S19" s="9">
        <v>264</v>
      </c>
      <c r="T19" s="9"/>
      <c r="U19" s="9"/>
      <c r="V19" s="9"/>
      <c r="W19" s="9"/>
      <c r="X19" s="9"/>
    </row>
    <row r="20" spans="1:24" ht="20.25" customHeight="1" x14ac:dyDescent="0.25">
      <c r="A20" s="20">
        <v>3</v>
      </c>
      <c r="B20" s="7" t="s">
        <v>3</v>
      </c>
      <c r="C20" s="20">
        <v>2170</v>
      </c>
      <c r="D20" s="20"/>
      <c r="E20" s="21"/>
      <c r="F20" s="21"/>
      <c r="G20" s="20" t="s">
        <v>3</v>
      </c>
      <c r="H20" s="20">
        <f t="shared" si="1"/>
        <v>41</v>
      </c>
      <c r="I20" s="20">
        <f>SUM(I33/H28)</f>
        <v>34.255102040816325</v>
      </c>
      <c r="J20" s="20">
        <f t="shared" si="2"/>
        <v>1410.7091836734694</v>
      </c>
      <c r="K20" s="20">
        <f t="shared" si="3"/>
        <v>759.2908163265306</v>
      </c>
      <c r="L20" s="20">
        <f t="shared" si="4"/>
        <v>0</v>
      </c>
      <c r="M20" s="22">
        <f>W49/8</f>
        <v>6.25</v>
      </c>
      <c r="Q20" s="19">
        <v>42586</v>
      </c>
      <c r="R20" s="7" t="s">
        <v>43</v>
      </c>
      <c r="S20" s="7">
        <v>625</v>
      </c>
      <c r="T20" s="7"/>
      <c r="U20" s="7"/>
      <c r="V20" s="7"/>
      <c r="W20" s="7"/>
      <c r="X20" s="7"/>
    </row>
    <row r="21" spans="1:24" ht="20.25" customHeight="1" x14ac:dyDescent="0.25">
      <c r="A21" s="7">
        <v>4</v>
      </c>
      <c r="B21" s="9" t="s">
        <v>4</v>
      </c>
      <c r="C21" s="7">
        <v>1241</v>
      </c>
      <c r="D21" s="7">
        <v>241</v>
      </c>
      <c r="E21" s="17"/>
      <c r="F21" s="17"/>
      <c r="G21" s="7" t="s">
        <v>4</v>
      </c>
      <c r="H21" s="7">
        <f t="shared" si="1"/>
        <v>40</v>
      </c>
      <c r="I21" s="7">
        <f>SUM(I33/H28)</f>
        <v>34.255102040816325</v>
      </c>
      <c r="J21" s="7">
        <f t="shared" si="2"/>
        <v>1376.454081632653</v>
      </c>
      <c r="K21" s="7">
        <f t="shared" si="3"/>
        <v>0</v>
      </c>
      <c r="L21" s="7">
        <f t="shared" si="4"/>
        <v>135.45408163265301</v>
      </c>
      <c r="M21" s="18">
        <f>W49/8</f>
        <v>6.25</v>
      </c>
      <c r="Q21" s="19">
        <v>42587</v>
      </c>
      <c r="R21" s="9" t="s">
        <v>44</v>
      </c>
      <c r="S21" s="9">
        <v>852</v>
      </c>
      <c r="T21" s="9"/>
      <c r="U21" s="9"/>
      <c r="V21" s="9"/>
      <c r="W21" s="9"/>
      <c r="X21" s="9"/>
    </row>
    <row r="22" spans="1:24" ht="18.75" customHeight="1" x14ac:dyDescent="0.25">
      <c r="A22" s="20">
        <v>5</v>
      </c>
      <c r="B22" s="7" t="s">
        <v>30</v>
      </c>
      <c r="C22" s="20">
        <v>1731</v>
      </c>
      <c r="D22" s="20">
        <v>731</v>
      </c>
      <c r="E22" s="21"/>
      <c r="F22" s="21"/>
      <c r="G22" s="20" t="s">
        <v>30</v>
      </c>
      <c r="H22" s="20">
        <f t="shared" si="1"/>
        <v>31</v>
      </c>
      <c r="I22" s="20">
        <f>SUM(I33/H28)</f>
        <v>34.255102040816325</v>
      </c>
      <c r="J22" s="20">
        <f t="shared" si="2"/>
        <v>1068.158163265306</v>
      </c>
      <c r="K22" s="20">
        <f t="shared" si="3"/>
        <v>662.84183673469397</v>
      </c>
      <c r="L22" s="20">
        <f t="shared" si="4"/>
        <v>0</v>
      </c>
      <c r="M22" s="22">
        <f>W49/8</f>
        <v>6.25</v>
      </c>
      <c r="Q22" s="19">
        <v>42588</v>
      </c>
      <c r="R22" s="7" t="s">
        <v>45</v>
      </c>
      <c r="S22" s="7">
        <v>275</v>
      </c>
      <c r="T22" s="7"/>
      <c r="U22" s="7"/>
      <c r="V22" s="7"/>
      <c r="W22" s="7"/>
      <c r="X22" s="7"/>
    </row>
    <row r="23" spans="1:24" ht="19.5" customHeight="1" x14ac:dyDescent="0.25">
      <c r="A23" s="7">
        <v>6</v>
      </c>
      <c r="B23" s="9" t="s">
        <v>35</v>
      </c>
      <c r="C23" s="7">
        <v>1550</v>
      </c>
      <c r="D23" s="7">
        <v>50</v>
      </c>
      <c r="E23" s="17"/>
      <c r="F23" s="17"/>
      <c r="G23" s="7" t="s">
        <v>35</v>
      </c>
      <c r="H23" s="7">
        <f t="shared" si="1"/>
        <v>50.5</v>
      </c>
      <c r="I23" s="7">
        <f>SUM(I33/H28)</f>
        <v>34.255102040816325</v>
      </c>
      <c r="J23" s="7">
        <f t="shared" si="2"/>
        <v>1736.1326530612243</v>
      </c>
      <c r="K23" s="7">
        <f t="shared" si="3"/>
        <v>0</v>
      </c>
      <c r="L23" s="7">
        <f t="shared" si="4"/>
        <v>186.13265306122435</v>
      </c>
      <c r="M23" s="18">
        <f>W49/8</f>
        <v>6.25</v>
      </c>
      <c r="Q23" s="19">
        <v>42589</v>
      </c>
      <c r="R23" s="9" t="s">
        <v>43</v>
      </c>
      <c r="S23" s="9">
        <v>360</v>
      </c>
      <c r="T23" s="9"/>
      <c r="U23" s="9"/>
      <c r="V23" s="9"/>
      <c r="W23" s="9"/>
      <c r="X23" s="9"/>
    </row>
    <row r="24" spans="1:24" ht="20.25" customHeight="1" x14ac:dyDescent="0.25">
      <c r="A24" s="20">
        <v>7</v>
      </c>
      <c r="B24" s="7" t="s">
        <v>36</v>
      </c>
      <c r="C24" s="20">
        <v>2177</v>
      </c>
      <c r="D24" s="20">
        <v>177</v>
      </c>
      <c r="E24" s="21"/>
      <c r="F24" s="21"/>
      <c r="G24" s="20" t="s">
        <v>36</v>
      </c>
      <c r="H24" s="20">
        <f t="shared" si="1"/>
        <v>50</v>
      </c>
      <c r="I24" s="20">
        <f>SUM(I33/H28)</f>
        <v>34.255102040816325</v>
      </c>
      <c r="J24" s="20">
        <f t="shared" si="2"/>
        <v>1719.0051020408164</v>
      </c>
      <c r="K24" s="20">
        <f t="shared" si="3"/>
        <v>457.99489795918362</v>
      </c>
      <c r="L24" s="20">
        <f t="shared" si="4"/>
        <v>0</v>
      </c>
      <c r="M24" s="22">
        <f>W49/8</f>
        <v>6.25</v>
      </c>
      <c r="Q24" s="19">
        <v>42590</v>
      </c>
      <c r="R24" s="7" t="s">
        <v>46</v>
      </c>
      <c r="S24" s="7">
        <v>560</v>
      </c>
      <c r="T24" s="7"/>
      <c r="U24" s="7"/>
      <c r="V24" s="7"/>
      <c r="W24" s="7"/>
      <c r="X24" s="7"/>
    </row>
    <row r="25" spans="1:24" ht="21" customHeight="1" x14ac:dyDescent="0.25">
      <c r="A25" s="7">
        <v>8</v>
      </c>
      <c r="B25" s="9" t="s">
        <v>37</v>
      </c>
      <c r="C25" s="7"/>
      <c r="D25" s="7"/>
      <c r="E25" s="17"/>
      <c r="F25" s="17"/>
      <c r="G25" s="7" t="s">
        <v>37</v>
      </c>
      <c r="H25" s="7">
        <f t="shared" si="1"/>
        <v>0</v>
      </c>
      <c r="I25" s="7">
        <f>SUM(I33/H28)</f>
        <v>34.255102040816325</v>
      </c>
      <c r="J25" s="7">
        <f t="shared" si="2"/>
        <v>6.25</v>
      </c>
      <c r="K25" s="7">
        <f t="shared" si="3"/>
        <v>0</v>
      </c>
      <c r="L25" s="7">
        <f t="shared" si="4"/>
        <v>6.25</v>
      </c>
      <c r="M25" s="22">
        <f>W49/8</f>
        <v>6.25</v>
      </c>
      <c r="Q25" s="19">
        <v>42591</v>
      </c>
      <c r="R25" s="9" t="s">
        <v>41</v>
      </c>
      <c r="S25" s="9">
        <v>362</v>
      </c>
      <c r="T25" s="9" t="s">
        <v>47</v>
      </c>
      <c r="U25" s="9"/>
      <c r="V25" s="9"/>
      <c r="W25" s="9"/>
      <c r="X25" s="9"/>
    </row>
    <row r="26" spans="1:24" ht="20.25" customHeight="1" x14ac:dyDescent="0.25">
      <c r="A26" s="20">
        <v>9</v>
      </c>
      <c r="B26" s="20"/>
      <c r="C26" s="20"/>
      <c r="D26" s="20"/>
      <c r="E26" s="21"/>
      <c r="F26" s="21"/>
      <c r="G26" s="20"/>
      <c r="H26" s="20">
        <f t="shared" si="1"/>
        <v>0</v>
      </c>
      <c r="I26" s="20">
        <v>0</v>
      </c>
      <c r="J26" s="20">
        <f t="shared" si="2"/>
        <v>0</v>
      </c>
      <c r="K26" s="20">
        <f t="shared" si="3"/>
        <v>0</v>
      </c>
      <c r="L26" s="20">
        <f t="shared" si="4"/>
        <v>0</v>
      </c>
      <c r="M26" s="24"/>
      <c r="Q26" s="19">
        <v>42592</v>
      </c>
      <c r="R26" s="7" t="s">
        <v>42</v>
      </c>
      <c r="S26" s="7">
        <v>134</v>
      </c>
      <c r="T26" s="7" t="s">
        <v>48</v>
      </c>
      <c r="U26" s="7"/>
      <c r="V26" s="7"/>
      <c r="W26" s="7"/>
      <c r="X26" s="7"/>
    </row>
    <row r="27" spans="1:24" ht="20.25" customHeight="1" x14ac:dyDescent="0.25">
      <c r="A27" s="7"/>
      <c r="B27" s="7"/>
      <c r="C27" s="7"/>
      <c r="D27" s="7"/>
      <c r="E27" s="17"/>
      <c r="F27" s="17"/>
      <c r="G27" s="7"/>
      <c r="H27" s="7"/>
      <c r="I27" s="7"/>
      <c r="J27" s="7"/>
      <c r="K27" s="7"/>
      <c r="L27" s="7"/>
      <c r="M27" s="23"/>
      <c r="Q27" s="19">
        <v>42593</v>
      </c>
      <c r="R27" s="9" t="s">
        <v>44</v>
      </c>
      <c r="S27" s="9">
        <v>483</v>
      </c>
      <c r="T27" s="9" t="s">
        <v>49</v>
      </c>
      <c r="U27" s="9"/>
      <c r="V27" s="9"/>
      <c r="W27" s="9"/>
      <c r="X27" s="9"/>
    </row>
    <row r="28" spans="1:24" ht="19.5" customHeight="1" x14ac:dyDescent="0.25">
      <c r="A28" s="31" t="s">
        <v>25</v>
      </c>
      <c r="B28" s="32"/>
      <c r="C28" s="25">
        <f>SUM(C18:C27)</f>
        <v>12112</v>
      </c>
      <c r="D28" s="5"/>
      <c r="E28" s="26"/>
      <c r="F28" s="26"/>
      <c r="G28" s="5" t="s">
        <v>24</v>
      </c>
      <c r="H28" s="25">
        <f>SUM(H18:H26)</f>
        <v>294</v>
      </c>
      <c r="I28" s="5"/>
      <c r="J28" s="5"/>
      <c r="K28" s="5"/>
      <c r="L28" s="5"/>
      <c r="M28" s="27"/>
      <c r="Q28" s="19">
        <v>42594</v>
      </c>
      <c r="R28" s="7" t="s">
        <v>45</v>
      </c>
      <c r="S28" s="7">
        <v>260</v>
      </c>
      <c r="T28" s="7"/>
      <c r="U28" s="7"/>
      <c r="V28" s="7"/>
      <c r="W28" s="7"/>
      <c r="X28" s="7"/>
    </row>
    <row r="29" spans="1:24" ht="20.25" customHeight="1" x14ac:dyDescent="0.25">
      <c r="Q29" s="19">
        <v>42595</v>
      </c>
      <c r="R29" s="9" t="s">
        <v>43</v>
      </c>
      <c r="S29" s="9">
        <v>300</v>
      </c>
      <c r="T29" s="9"/>
      <c r="U29" s="9"/>
      <c r="V29" s="9"/>
      <c r="W29" s="9"/>
      <c r="X29" s="9"/>
    </row>
    <row r="30" spans="1:24" ht="21" customHeight="1" thickBot="1" x14ac:dyDescent="0.3">
      <c r="N30" s="28"/>
      <c r="O30" s="28"/>
      <c r="Q30" s="19">
        <v>42596</v>
      </c>
      <c r="R30" s="7" t="s">
        <v>46</v>
      </c>
      <c r="S30" s="7">
        <v>363</v>
      </c>
      <c r="T30" s="7"/>
      <c r="U30" s="7"/>
      <c r="V30" s="7"/>
      <c r="W30" s="7"/>
      <c r="X30" s="7"/>
    </row>
    <row r="31" spans="1:24" ht="22.5" customHeight="1" thickTop="1" thickBot="1" x14ac:dyDescent="0.3">
      <c r="G31" s="33" t="s">
        <v>22</v>
      </c>
      <c r="H31" s="33"/>
      <c r="I31" s="33"/>
      <c r="J31" s="3"/>
      <c r="K31" s="38" t="s">
        <v>23</v>
      </c>
      <c r="L31" s="40"/>
      <c r="N31" s="44" t="s">
        <v>31</v>
      </c>
      <c r="O31" s="44"/>
      <c r="Q31" s="19">
        <v>42597</v>
      </c>
      <c r="R31" s="9" t="s">
        <v>41</v>
      </c>
      <c r="S31" s="9">
        <v>623</v>
      </c>
      <c r="T31" s="9"/>
      <c r="U31" s="9"/>
      <c r="V31" s="9"/>
      <c r="W31" s="9"/>
      <c r="X31" s="9"/>
    </row>
    <row r="32" spans="1:24" ht="21.75" customHeight="1" thickTop="1" thickBot="1" x14ac:dyDescent="0.3">
      <c r="G32" s="36" t="s">
        <v>14</v>
      </c>
      <c r="H32" s="37"/>
      <c r="I32" s="7" t="s">
        <v>11</v>
      </c>
      <c r="J32" s="7"/>
      <c r="K32" s="36" t="s">
        <v>15</v>
      </c>
      <c r="L32" s="37"/>
      <c r="N32" s="28" t="s">
        <v>32</v>
      </c>
      <c r="O32" s="28">
        <f>SUM(K18:K26)</f>
        <v>2318.8367346938776</v>
      </c>
      <c r="Q32" s="19">
        <v>42598</v>
      </c>
      <c r="R32" s="7" t="s">
        <v>50</v>
      </c>
      <c r="S32" s="7">
        <v>318</v>
      </c>
      <c r="T32" s="7"/>
      <c r="U32" s="7"/>
      <c r="V32" s="7"/>
      <c r="W32" s="7"/>
      <c r="X32" s="7"/>
    </row>
    <row r="33" spans="7:24" ht="19.5" customHeight="1" thickTop="1" thickBot="1" x14ac:dyDescent="0.3">
      <c r="G33" s="34" t="s">
        <v>13</v>
      </c>
      <c r="H33" s="35"/>
      <c r="I33" s="2">
        <f>IF(S49&gt;0,S49,0)</f>
        <v>10071</v>
      </c>
      <c r="J33" s="9"/>
      <c r="K33" s="41">
        <f>SUM(C28-I33)-W49</f>
        <v>1991</v>
      </c>
      <c r="L33" s="42"/>
      <c r="N33" s="28" t="s">
        <v>33</v>
      </c>
      <c r="O33" s="28">
        <f>SUM(L18:L26)</f>
        <v>327.83673469387736</v>
      </c>
      <c r="Q33" s="19">
        <v>42599</v>
      </c>
      <c r="R33" s="9" t="s">
        <v>42</v>
      </c>
      <c r="S33" s="9">
        <v>500</v>
      </c>
      <c r="T33" s="9"/>
      <c r="U33" s="9"/>
      <c r="V33" s="9"/>
      <c r="W33" s="9"/>
      <c r="X33" s="9"/>
    </row>
    <row r="34" spans="7:24" ht="21" customHeight="1" thickTop="1" thickBot="1" x14ac:dyDescent="0.3">
      <c r="N34" s="28" t="s">
        <v>34</v>
      </c>
      <c r="O34" s="29">
        <f>O32-O33</f>
        <v>1991.0000000000002</v>
      </c>
      <c r="Q34" s="19">
        <v>42600</v>
      </c>
      <c r="R34" s="7" t="s">
        <v>44</v>
      </c>
      <c r="S34" s="7">
        <v>389</v>
      </c>
      <c r="T34" s="7"/>
      <c r="U34" s="7"/>
      <c r="V34" s="7"/>
      <c r="W34" s="7"/>
      <c r="X34" s="7"/>
    </row>
    <row r="35" spans="7:24" ht="19.5" customHeight="1" thickTop="1" x14ac:dyDescent="0.25">
      <c r="Q35" s="19">
        <v>42601</v>
      </c>
      <c r="R35" s="9" t="s">
        <v>45</v>
      </c>
      <c r="S35" s="9">
        <v>190</v>
      </c>
      <c r="T35" s="9"/>
      <c r="U35" s="9"/>
      <c r="V35" s="9"/>
      <c r="W35" s="9"/>
      <c r="X35" s="9"/>
    </row>
    <row r="36" spans="7:24" ht="20.25" customHeight="1" x14ac:dyDescent="0.25">
      <c r="Q36" s="19">
        <v>42602</v>
      </c>
      <c r="R36" s="7"/>
      <c r="S36" s="7"/>
      <c r="T36" s="7"/>
      <c r="U36" s="7"/>
      <c r="V36" s="7"/>
      <c r="W36" s="7"/>
      <c r="X36" s="7"/>
    </row>
    <row r="37" spans="7:24" ht="22.5" customHeight="1" x14ac:dyDescent="0.25">
      <c r="Q37" s="19">
        <v>42603</v>
      </c>
      <c r="R37" s="9"/>
      <c r="S37" s="9"/>
      <c r="T37" s="9"/>
      <c r="U37" s="9"/>
      <c r="V37" s="9"/>
      <c r="W37" s="9"/>
      <c r="X37" s="9"/>
    </row>
    <row r="38" spans="7:24" ht="21.75" customHeight="1" x14ac:dyDescent="0.25">
      <c r="Q38" s="19">
        <v>42604</v>
      </c>
      <c r="R38" s="7"/>
      <c r="S38" s="7"/>
      <c r="T38" s="7"/>
      <c r="U38" s="7"/>
      <c r="V38" s="7"/>
      <c r="W38" s="7"/>
      <c r="X38" s="7"/>
    </row>
    <row r="39" spans="7:24" ht="21.75" customHeight="1" x14ac:dyDescent="0.25">
      <c r="Q39" s="19">
        <v>42605</v>
      </c>
      <c r="R39" s="9"/>
      <c r="S39" s="9"/>
      <c r="T39" s="9"/>
      <c r="U39" s="9"/>
      <c r="V39" s="9"/>
      <c r="W39" s="9"/>
      <c r="X39" s="9"/>
    </row>
    <row r="40" spans="7:24" ht="22.5" customHeight="1" x14ac:dyDescent="0.25">
      <c r="Q40" s="19">
        <v>42606</v>
      </c>
      <c r="R40" s="7"/>
      <c r="S40" s="7"/>
      <c r="T40" s="7"/>
      <c r="U40" s="7"/>
      <c r="V40" s="7"/>
      <c r="W40" s="7"/>
      <c r="X40" s="7"/>
    </row>
    <row r="41" spans="7:24" ht="21.75" customHeight="1" x14ac:dyDescent="0.25">
      <c r="Q41" s="19">
        <v>42607</v>
      </c>
      <c r="R41" s="9"/>
      <c r="S41" s="9"/>
      <c r="T41" s="9"/>
      <c r="U41" s="9"/>
      <c r="V41" s="9"/>
      <c r="W41" s="9"/>
      <c r="X41" s="9"/>
    </row>
    <row r="42" spans="7:24" ht="22.5" customHeight="1" x14ac:dyDescent="0.25">
      <c r="Q42" s="19">
        <v>42608</v>
      </c>
      <c r="R42" s="7"/>
      <c r="S42" s="7"/>
      <c r="T42" s="7"/>
      <c r="U42" s="7"/>
      <c r="V42" s="7"/>
      <c r="W42" s="7"/>
      <c r="X42" s="7"/>
    </row>
    <row r="43" spans="7:24" ht="24" customHeight="1" x14ac:dyDescent="0.25">
      <c r="Q43" s="19">
        <v>42609</v>
      </c>
      <c r="R43" s="9"/>
      <c r="S43" s="9"/>
      <c r="T43" s="9"/>
      <c r="U43" s="9"/>
      <c r="V43" s="9"/>
      <c r="W43" s="9"/>
      <c r="X43" s="9"/>
    </row>
    <row r="44" spans="7:24" ht="21.75" customHeight="1" x14ac:dyDescent="0.25">
      <c r="Q44" s="19">
        <v>42610</v>
      </c>
      <c r="R44" s="7"/>
      <c r="S44" s="7"/>
      <c r="T44" s="7"/>
      <c r="U44" s="7"/>
      <c r="V44" s="7"/>
      <c r="W44" s="7"/>
      <c r="X44" s="7"/>
    </row>
    <row r="45" spans="7:24" ht="21" customHeight="1" x14ac:dyDescent="0.25">
      <c r="Q45" s="19">
        <v>42611</v>
      </c>
      <c r="R45" s="9"/>
      <c r="S45" s="9"/>
      <c r="T45" s="9"/>
      <c r="U45" s="9"/>
      <c r="V45" s="9"/>
      <c r="W45" s="9"/>
      <c r="X45" s="9"/>
    </row>
    <row r="46" spans="7:24" ht="24" customHeight="1" x14ac:dyDescent="0.25">
      <c r="Q46" s="19">
        <v>42612</v>
      </c>
      <c r="R46" s="7"/>
      <c r="S46" s="7"/>
      <c r="T46" s="7"/>
      <c r="U46" s="7"/>
      <c r="V46" s="7"/>
      <c r="W46" s="7"/>
      <c r="X46" s="7"/>
    </row>
    <row r="47" spans="7:24" ht="21.75" customHeight="1" x14ac:dyDescent="0.25">
      <c r="Q47" s="19">
        <v>42613</v>
      </c>
      <c r="R47" s="9"/>
      <c r="S47" s="9"/>
      <c r="T47" s="9"/>
      <c r="U47" s="9"/>
      <c r="V47" s="9"/>
      <c r="W47" s="9"/>
      <c r="X47" s="9"/>
    </row>
    <row r="48" spans="7:24" ht="21.75" customHeight="1" x14ac:dyDescent="0.25">
      <c r="Q48" s="30"/>
      <c r="R48" s="7"/>
      <c r="S48" s="7"/>
      <c r="T48" s="7"/>
      <c r="U48" s="7"/>
      <c r="V48" s="7"/>
      <c r="W48" s="7"/>
      <c r="X48" s="7"/>
    </row>
    <row r="49" spans="17:24" ht="21" customHeight="1" x14ac:dyDescent="0.25">
      <c r="Q49" s="34" t="s">
        <v>22</v>
      </c>
      <c r="R49" s="35"/>
      <c r="S49" s="2">
        <f>SUM(S17:S48)</f>
        <v>10071</v>
      </c>
      <c r="T49" s="9"/>
      <c r="U49" s="34" t="s">
        <v>28</v>
      </c>
      <c r="V49" s="35"/>
      <c r="W49" s="2">
        <f>SUM(W17:W48)</f>
        <v>50</v>
      </c>
      <c r="X49" s="9"/>
    </row>
    <row r="50" spans="17:24" ht="22.5" customHeight="1" x14ac:dyDescent="0.25"/>
  </sheetData>
  <mergeCells count="15">
    <mergeCell ref="Q49:R49"/>
    <mergeCell ref="U15:X15"/>
    <mergeCell ref="U49:V49"/>
    <mergeCell ref="K31:L31"/>
    <mergeCell ref="K32:L32"/>
    <mergeCell ref="K33:L33"/>
    <mergeCell ref="I15:K15"/>
    <mergeCell ref="Q15:T15"/>
    <mergeCell ref="N31:O31"/>
    <mergeCell ref="A28:B28"/>
    <mergeCell ref="A16:D16"/>
    <mergeCell ref="G31:I31"/>
    <mergeCell ref="G33:H33"/>
    <mergeCell ref="G32:H32"/>
    <mergeCell ref="G16:L1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Comment</vt:lpstr>
      <vt:lpstr>Sabur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SAGOR</cp:lastModifiedBy>
  <dcterms:created xsi:type="dcterms:W3CDTF">2014-06-30T16:48:13Z</dcterms:created>
  <dcterms:modified xsi:type="dcterms:W3CDTF">2016-08-20T16:20:19Z</dcterms:modified>
</cp:coreProperties>
</file>