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Új fertőzöttek" sheetId="1" r:id="rId4"/>
  </sheets>
  <definedNames/>
  <calcPr/>
</workbook>
</file>

<file path=xl/sharedStrings.xml><?xml version="1.0" encoding="utf-8"?>
<sst xmlns="http://schemas.openxmlformats.org/spreadsheetml/2006/main" count="3" uniqueCount="3">
  <si>
    <t>Dátum</t>
  </si>
  <si>
    <t>Az új fertőzöttek számának napi alakulása Magyarországon</t>
  </si>
  <si>
    <t>Hétnapos mozgóátlag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</si>
</sst>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IFERROR(__xludf.DUMMYFUNCTION("importrange(""https://docs.google.com/spreadsheets/d/1e4VEZL1xvsALoOIq9V2SQuICeQrT5MtWfBm32ad7i8Q/edit#gid=311133316"",""koronahun!a2:a998"")"),43894.0)</f>
        <v>43894</v>
      </c>
      <c r="B2" s="3">
        <f>IFERROR(__xludf.DUMMYFUNCTION("importrange(""https://docs.google.com/spreadsheets/d/1e4VEZL1xvsALoOIq9V2SQuICeQrT5MtWfBm32ad7i8Q/edit#gid=311133316"",""koronahun!c2:c998"")"),2.0)</f>
        <v>2</v>
      </c>
      <c r="C2" s="3" t="str">
        <f>IFERROR(__xludf.DUMMYFUNCTION("importrange(""https://docs.google.com/spreadsheets/d/1e4VEZL1xvsALoOIq9V2SQuICeQrT5MtWfBm32ad7i8Q/edit#gid=311133316"",""koronahun!ac2:ac998"")"),"")</f>
        <v/>
      </c>
    </row>
    <row r="3">
      <c r="A3" s="2">
        <f>IFERROR(__xludf.DUMMYFUNCTION("""COMPUTED_VALUE"""),43895.0)</f>
        <v>43895</v>
      </c>
      <c r="B3" s="3">
        <f>IFERROR(__xludf.DUMMYFUNCTION("""COMPUTED_VALUE"""),2.0)</f>
        <v>2</v>
      </c>
      <c r="C3" s="3"/>
    </row>
    <row r="4">
      <c r="A4" s="2">
        <f>IFERROR(__xludf.DUMMYFUNCTION("""COMPUTED_VALUE"""),43896.0)</f>
        <v>43896</v>
      </c>
      <c r="B4" s="3">
        <f>IFERROR(__xludf.DUMMYFUNCTION("""COMPUTED_VALUE"""),0.0)</f>
        <v>0</v>
      </c>
      <c r="C4" s="3"/>
    </row>
    <row r="5">
      <c r="A5" s="2">
        <f>IFERROR(__xludf.DUMMYFUNCTION("""COMPUTED_VALUE"""),43897.0)</f>
        <v>43897</v>
      </c>
      <c r="B5" s="3">
        <f>IFERROR(__xludf.DUMMYFUNCTION("""COMPUTED_VALUE"""),1.0)</f>
        <v>1</v>
      </c>
      <c r="C5" s="3"/>
    </row>
    <row r="6">
      <c r="A6" s="2">
        <f>IFERROR(__xludf.DUMMYFUNCTION("""COMPUTED_VALUE"""),43898.0)</f>
        <v>43898</v>
      </c>
      <c r="B6" s="3">
        <f>IFERROR(__xludf.DUMMYFUNCTION("""COMPUTED_VALUE"""),2.0)</f>
        <v>2</v>
      </c>
      <c r="C6" s="3"/>
    </row>
    <row r="7">
      <c r="A7" s="2">
        <f>IFERROR(__xludf.DUMMYFUNCTION("""COMPUTED_VALUE"""),43899.0)</f>
        <v>43899</v>
      </c>
      <c r="B7" s="3">
        <f>IFERROR(__xludf.DUMMYFUNCTION("""COMPUTED_VALUE"""),2.0)</f>
        <v>2</v>
      </c>
      <c r="C7" s="3"/>
    </row>
    <row r="8">
      <c r="A8" s="2">
        <f>IFERROR(__xludf.DUMMYFUNCTION("""COMPUTED_VALUE"""),43900.0)</f>
        <v>43900</v>
      </c>
      <c r="B8" s="3">
        <f>IFERROR(__xludf.DUMMYFUNCTION("""COMPUTED_VALUE"""),3.0)</f>
        <v>3</v>
      </c>
      <c r="C8" s="4">
        <f>IFERROR(__xludf.DUMMYFUNCTION("""COMPUTED_VALUE"""),1.7142857142857142)</f>
        <v>1.714285714</v>
      </c>
    </row>
    <row r="9">
      <c r="A9" s="2">
        <f>IFERROR(__xludf.DUMMYFUNCTION("""COMPUTED_VALUE"""),43901.0)</f>
        <v>43901</v>
      </c>
      <c r="B9" s="3">
        <f>IFERROR(__xludf.DUMMYFUNCTION("""COMPUTED_VALUE"""),1.0)</f>
        <v>1</v>
      </c>
      <c r="C9" s="4">
        <f>IFERROR(__xludf.DUMMYFUNCTION("""COMPUTED_VALUE"""),1.5714285714285714)</f>
        <v>1.571428571</v>
      </c>
    </row>
    <row r="10">
      <c r="A10" s="2">
        <f>IFERROR(__xludf.DUMMYFUNCTION("""COMPUTED_VALUE"""),43902.0)</f>
        <v>43902</v>
      </c>
      <c r="B10" s="3">
        <f>IFERROR(__xludf.DUMMYFUNCTION("""COMPUTED_VALUE"""),3.0)</f>
        <v>3</v>
      </c>
      <c r="C10" s="4">
        <f>IFERROR(__xludf.DUMMYFUNCTION("""COMPUTED_VALUE"""),1.7142857142857142)</f>
        <v>1.714285714</v>
      </c>
    </row>
    <row r="11">
      <c r="A11" s="2">
        <f>IFERROR(__xludf.DUMMYFUNCTION("""COMPUTED_VALUE"""),43903.0)</f>
        <v>43903</v>
      </c>
      <c r="B11" s="3">
        <f>IFERROR(__xludf.DUMMYFUNCTION("""COMPUTED_VALUE"""),3.0)</f>
        <v>3</v>
      </c>
      <c r="C11" s="4">
        <f>IFERROR(__xludf.DUMMYFUNCTION("""COMPUTED_VALUE"""),2.142857142857143)</f>
        <v>2.142857143</v>
      </c>
    </row>
    <row r="12">
      <c r="A12" s="2">
        <f>IFERROR(__xludf.DUMMYFUNCTION("""COMPUTED_VALUE"""),43904.0)</f>
        <v>43904</v>
      </c>
      <c r="B12" s="3">
        <f>IFERROR(__xludf.DUMMYFUNCTION("""COMPUTED_VALUE"""),11.0)</f>
        <v>11</v>
      </c>
      <c r="C12" s="4">
        <f>IFERROR(__xludf.DUMMYFUNCTION("""COMPUTED_VALUE"""),3.5714285714285716)</f>
        <v>3.571428571</v>
      </c>
    </row>
    <row r="13">
      <c r="A13" s="2">
        <f>IFERROR(__xludf.DUMMYFUNCTION("""COMPUTED_VALUE"""),43905.0)</f>
        <v>43905</v>
      </c>
      <c r="B13" s="3">
        <f>IFERROR(__xludf.DUMMYFUNCTION("""COMPUTED_VALUE"""),2.0)</f>
        <v>2</v>
      </c>
      <c r="C13" s="4">
        <f>IFERROR(__xludf.DUMMYFUNCTION("""COMPUTED_VALUE"""),3.5714285714285716)</f>
        <v>3.571428571</v>
      </c>
    </row>
    <row r="14">
      <c r="A14" s="2">
        <f>IFERROR(__xludf.DUMMYFUNCTION("""COMPUTED_VALUE"""),43906.0)</f>
        <v>43906</v>
      </c>
      <c r="B14" s="3">
        <f>IFERROR(__xludf.DUMMYFUNCTION("""COMPUTED_VALUE"""),7.0)</f>
        <v>7</v>
      </c>
      <c r="C14" s="4">
        <f>IFERROR(__xludf.DUMMYFUNCTION("""COMPUTED_VALUE"""),4.285714285714286)</f>
        <v>4.285714286</v>
      </c>
    </row>
    <row r="15">
      <c r="A15" s="2">
        <f>IFERROR(__xludf.DUMMYFUNCTION("""COMPUTED_VALUE"""),43907.0)</f>
        <v>43907</v>
      </c>
      <c r="B15" s="3">
        <f>IFERROR(__xludf.DUMMYFUNCTION("""COMPUTED_VALUE"""),11.0)</f>
        <v>11</v>
      </c>
      <c r="C15" s="4">
        <f>IFERROR(__xludf.DUMMYFUNCTION("""COMPUTED_VALUE"""),5.428571428571429)</f>
        <v>5.428571429</v>
      </c>
    </row>
    <row r="16">
      <c r="A16" s="2">
        <f>IFERROR(__xludf.DUMMYFUNCTION("""COMPUTED_VALUE"""),43908.0)</f>
        <v>43908</v>
      </c>
      <c r="B16" s="3">
        <f>IFERROR(__xludf.DUMMYFUNCTION("""COMPUTED_VALUE"""),8.0)</f>
        <v>8</v>
      </c>
      <c r="C16" s="4">
        <f>IFERROR(__xludf.DUMMYFUNCTION("""COMPUTED_VALUE"""),6.428571428571429)</f>
        <v>6.428571429</v>
      </c>
    </row>
    <row r="17">
      <c r="A17" s="2">
        <f>IFERROR(__xludf.DUMMYFUNCTION("""COMPUTED_VALUE"""),43909.0)</f>
        <v>43909</v>
      </c>
      <c r="B17" s="3">
        <f>IFERROR(__xludf.DUMMYFUNCTION("""COMPUTED_VALUE"""),15.0)</f>
        <v>15</v>
      </c>
      <c r="C17" s="4">
        <f>IFERROR(__xludf.DUMMYFUNCTION("""COMPUTED_VALUE"""),8.142857142857142)</f>
        <v>8.142857143</v>
      </c>
    </row>
    <row r="18">
      <c r="A18" s="2">
        <f>IFERROR(__xludf.DUMMYFUNCTION("""COMPUTED_VALUE"""),43910.0)</f>
        <v>43910</v>
      </c>
      <c r="B18" s="3">
        <f>IFERROR(__xludf.DUMMYFUNCTION("""COMPUTED_VALUE"""),12.0)</f>
        <v>12</v>
      </c>
      <c r="C18" s="4">
        <f>IFERROR(__xludf.DUMMYFUNCTION("""COMPUTED_VALUE"""),9.428571428571429)</f>
        <v>9.428571429</v>
      </c>
    </row>
    <row r="19">
      <c r="A19" s="2">
        <f>IFERROR(__xludf.DUMMYFUNCTION("""COMPUTED_VALUE"""),43911.0)</f>
        <v>43911</v>
      </c>
      <c r="B19" s="3">
        <f>IFERROR(__xludf.DUMMYFUNCTION("""COMPUTED_VALUE"""),18.0)</f>
        <v>18</v>
      </c>
      <c r="C19" s="4">
        <f>IFERROR(__xludf.DUMMYFUNCTION("""COMPUTED_VALUE"""),10.428571428571429)</f>
        <v>10.42857143</v>
      </c>
    </row>
    <row r="20">
      <c r="A20" s="2">
        <f>IFERROR(__xludf.DUMMYFUNCTION("""COMPUTED_VALUE"""),43912.0)</f>
        <v>43912</v>
      </c>
      <c r="B20" s="3">
        <f>IFERROR(__xludf.DUMMYFUNCTION("""COMPUTED_VALUE"""),28.0)</f>
        <v>28</v>
      </c>
      <c r="C20" s="4">
        <f>IFERROR(__xludf.DUMMYFUNCTION("""COMPUTED_VALUE"""),14.142857142857142)</f>
        <v>14.14285714</v>
      </c>
    </row>
    <row r="21">
      <c r="A21" s="2">
        <f>IFERROR(__xludf.DUMMYFUNCTION("""COMPUTED_VALUE"""),43913.0)</f>
        <v>43913</v>
      </c>
      <c r="B21" s="3">
        <f>IFERROR(__xludf.DUMMYFUNCTION("""COMPUTED_VALUE"""),36.0)</f>
        <v>36</v>
      </c>
      <c r="C21" s="4">
        <f>IFERROR(__xludf.DUMMYFUNCTION("""COMPUTED_VALUE"""),18.285714285714285)</f>
        <v>18.28571429</v>
      </c>
    </row>
    <row r="22">
      <c r="A22" s="2">
        <f>IFERROR(__xludf.DUMMYFUNCTION("""COMPUTED_VALUE"""),43914.0)</f>
        <v>43914</v>
      </c>
      <c r="B22" s="3">
        <f>IFERROR(__xludf.DUMMYFUNCTION("""COMPUTED_VALUE"""),20.0)</f>
        <v>20</v>
      </c>
      <c r="C22" s="4">
        <f>IFERROR(__xludf.DUMMYFUNCTION("""COMPUTED_VALUE"""),19.571428571428573)</f>
        <v>19.57142857</v>
      </c>
    </row>
    <row r="23">
      <c r="A23" s="2">
        <f>IFERROR(__xludf.DUMMYFUNCTION("""COMPUTED_VALUE"""),43915.0)</f>
        <v>43915</v>
      </c>
      <c r="B23" s="3">
        <f>IFERROR(__xludf.DUMMYFUNCTION("""COMPUTED_VALUE"""),39.0)</f>
        <v>39</v>
      </c>
      <c r="C23" s="4">
        <f>IFERROR(__xludf.DUMMYFUNCTION("""COMPUTED_VALUE"""),24.0)</f>
        <v>24</v>
      </c>
    </row>
    <row r="24">
      <c r="A24" s="2">
        <f>IFERROR(__xludf.DUMMYFUNCTION("""COMPUTED_VALUE"""),43916.0)</f>
        <v>43916</v>
      </c>
      <c r="B24" s="3">
        <f>IFERROR(__xludf.DUMMYFUNCTION("""COMPUTED_VALUE"""),35.0)</f>
        <v>35</v>
      </c>
      <c r="C24" s="4">
        <f>IFERROR(__xludf.DUMMYFUNCTION("""COMPUTED_VALUE"""),26.857142857142858)</f>
        <v>26.85714286</v>
      </c>
    </row>
    <row r="25">
      <c r="A25" s="2">
        <f>IFERROR(__xludf.DUMMYFUNCTION("""COMPUTED_VALUE"""),43917.0)</f>
        <v>43917</v>
      </c>
      <c r="B25" s="3">
        <f>IFERROR(__xludf.DUMMYFUNCTION("""COMPUTED_VALUE"""),39.0)</f>
        <v>39</v>
      </c>
      <c r="C25" s="4">
        <f>IFERROR(__xludf.DUMMYFUNCTION("""COMPUTED_VALUE"""),30.714285714285715)</f>
        <v>30.71428571</v>
      </c>
    </row>
    <row r="26">
      <c r="A26" s="2">
        <f>IFERROR(__xludf.DUMMYFUNCTION("""COMPUTED_VALUE"""),43918.0)</f>
        <v>43918</v>
      </c>
      <c r="B26" s="3">
        <f>IFERROR(__xludf.DUMMYFUNCTION("""COMPUTED_VALUE"""),43.0)</f>
        <v>43</v>
      </c>
      <c r="C26" s="4">
        <f>IFERROR(__xludf.DUMMYFUNCTION("""COMPUTED_VALUE"""),34.285714285714285)</f>
        <v>34.28571429</v>
      </c>
    </row>
    <row r="27">
      <c r="A27" s="2">
        <f>IFERROR(__xludf.DUMMYFUNCTION("""COMPUTED_VALUE"""),43919.0)</f>
        <v>43919</v>
      </c>
      <c r="B27" s="3">
        <f>IFERROR(__xludf.DUMMYFUNCTION("""COMPUTED_VALUE"""),65.0)</f>
        <v>65</v>
      </c>
      <c r="C27" s="4">
        <f>IFERROR(__xludf.DUMMYFUNCTION("""COMPUTED_VALUE"""),39.57142857142857)</f>
        <v>39.57142857</v>
      </c>
    </row>
    <row r="28">
      <c r="A28" s="2">
        <f>IFERROR(__xludf.DUMMYFUNCTION("""COMPUTED_VALUE"""),43920.0)</f>
        <v>43920</v>
      </c>
      <c r="B28" s="3">
        <f>IFERROR(__xludf.DUMMYFUNCTION("""COMPUTED_VALUE"""),39.0)</f>
        <v>39</v>
      </c>
      <c r="C28" s="4">
        <f>IFERROR(__xludf.DUMMYFUNCTION("""COMPUTED_VALUE"""),40.0)</f>
        <v>40</v>
      </c>
    </row>
    <row r="29">
      <c r="A29" s="2">
        <f>IFERROR(__xludf.DUMMYFUNCTION("""COMPUTED_VALUE"""),43921.0)</f>
        <v>43921</v>
      </c>
      <c r="B29" s="3">
        <f>IFERROR(__xludf.DUMMYFUNCTION("""COMPUTED_VALUE"""),45.0)</f>
        <v>45</v>
      </c>
      <c r="C29" s="4">
        <f>IFERROR(__xludf.DUMMYFUNCTION("""COMPUTED_VALUE"""),43.57142857142857)</f>
        <v>43.57142857</v>
      </c>
    </row>
    <row r="30">
      <c r="A30" s="2">
        <f>IFERROR(__xludf.DUMMYFUNCTION("""COMPUTED_VALUE"""),43922.0)</f>
        <v>43922</v>
      </c>
      <c r="B30" s="3">
        <f>IFERROR(__xludf.DUMMYFUNCTION("""COMPUTED_VALUE"""),33.0)</f>
        <v>33</v>
      </c>
      <c r="C30" s="4">
        <f>IFERROR(__xludf.DUMMYFUNCTION("""COMPUTED_VALUE"""),42.714285714285715)</f>
        <v>42.71428571</v>
      </c>
    </row>
    <row r="31">
      <c r="A31" s="2">
        <f>IFERROR(__xludf.DUMMYFUNCTION("""COMPUTED_VALUE"""),43923.0)</f>
        <v>43923</v>
      </c>
      <c r="B31" s="3">
        <f>IFERROR(__xludf.DUMMYFUNCTION("""COMPUTED_VALUE"""),60.0)</f>
        <v>60</v>
      </c>
      <c r="C31" s="4">
        <f>IFERROR(__xludf.DUMMYFUNCTION("""COMPUTED_VALUE"""),46.285714285714285)</f>
        <v>46.28571429</v>
      </c>
    </row>
    <row r="32">
      <c r="A32" s="2">
        <f>IFERROR(__xludf.DUMMYFUNCTION("""COMPUTED_VALUE"""),43924.0)</f>
        <v>43924</v>
      </c>
      <c r="B32" s="3">
        <f>IFERROR(__xludf.DUMMYFUNCTION("""COMPUTED_VALUE"""),38.0)</f>
        <v>38</v>
      </c>
      <c r="C32" s="4">
        <f>IFERROR(__xludf.DUMMYFUNCTION("""COMPUTED_VALUE"""),46.142857142857146)</f>
        <v>46.14285714</v>
      </c>
    </row>
    <row r="33">
      <c r="A33" s="2">
        <f>IFERROR(__xludf.DUMMYFUNCTION("""COMPUTED_VALUE"""),43925.0)</f>
        <v>43925</v>
      </c>
      <c r="B33" s="3">
        <f>IFERROR(__xludf.DUMMYFUNCTION("""COMPUTED_VALUE"""),55.0)</f>
        <v>55</v>
      </c>
      <c r="C33" s="4">
        <f>IFERROR(__xludf.DUMMYFUNCTION("""COMPUTED_VALUE"""),47.857142857142854)</f>
        <v>47.85714286</v>
      </c>
    </row>
    <row r="34">
      <c r="A34" s="2">
        <f>IFERROR(__xludf.DUMMYFUNCTION("""COMPUTED_VALUE"""),43926.0)</f>
        <v>43926</v>
      </c>
      <c r="B34" s="3">
        <f>IFERROR(__xludf.DUMMYFUNCTION("""COMPUTED_VALUE"""),55.0)</f>
        <v>55</v>
      </c>
      <c r="C34" s="4">
        <f>IFERROR(__xludf.DUMMYFUNCTION("""COMPUTED_VALUE"""),46.42857142857143)</f>
        <v>46.42857143</v>
      </c>
    </row>
    <row r="35">
      <c r="A35" s="2">
        <f>IFERROR(__xludf.DUMMYFUNCTION("""COMPUTED_VALUE"""),43927.0)</f>
        <v>43927</v>
      </c>
      <c r="B35" s="3">
        <f>IFERROR(__xludf.DUMMYFUNCTION("""COMPUTED_VALUE"""),11.0)</f>
        <v>11</v>
      </c>
      <c r="C35" s="4">
        <f>IFERROR(__xludf.DUMMYFUNCTION("""COMPUTED_VALUE"""),42.42857142857143)</f>
        <v>42.42857143</v>
      </c>
    </row>
    <row r="36">
      <c r="A36" s="2">
        <f>IFERROR(__xludf.DUMMYFUNCTION("""COMPUTED_VALUE"""),43928.0)</f>
        <v>43928</v>
      </c>
      <c r="B36" s="3">
        <f>IFERROR(__xludf.DUMMYFUNCTION("""COMPUTED_VALUE"""),73.0)</f>
        <v>73</v>
      </c>
      <c r="C36" s="4">
        <f>IFERROR(__xludf.DUMMYFUNCTION("""COMPUTED_VALUE"""),46.42857142857143)</f>
        <v>46.42857143</v>
      </c>
    </row>
    <row r="37">
      <c r="A37" s="2">
        <f>IFERROR(__xludf.DUMMYFUNCTION("""COMPUTED_VALUE"""),43929.0)</f>
        <v>43929</v>
      </c>
      <c r="B37" s="3">
        <f>IFERROR(__xludf.DUMMYFUNCTION("""COMPUTED_VALUE"""),78.0)</f>
        <v>78</v>
      </c>
      <c r="C37" s="4">
        <f>IFERROR(__xludf.DUMMYFUNCTION("""COMPUTED_VALUE"""),52.857142857142854)</f>
        <v>52.85714286</v>
      </c>
    </row>
    <row r="38">
      <c r="A38" s="2">
        <f>IFERROR(__xludf.DUMMYFUNCTION("""COMPUTED_VALUE"""),43930.0)</f>
        <v>43930</v>
      </c>
      <c r="B38" s="3">
        <f>IFERROR(__xludf.DUMMYFUNCTION("""COMPUTED_VALUE"""),85.0)</f>
        <v>85</v>
      </c>
      <c r="C38" s="4">
        <f>IFERROR(__xludf.DUMMYFUNCTION("""COMPUTED_VALUE"""),56.42857142857143)</f>
        <v>56.42857143</v>
      </c>
    </row>
    <row r="39">
      <c r="A39" s="2">
        <f>IFERROR(__xludf.DUMMYFUNCTION("""COMPUTED_VALUE"""),43931.0)</f>
        <v>43931</v>
      </c>
      <c r="B39" s="3">
        <f>IFERROR(__xludf.DUMMYFUNCTION("""COMPUTED_VALUE"""),210.0)</f>
        <v>210</v>
      </c>
      <c r="C39" s="4">
        <f>IFERROR(__xludf.DUMMYFUNCTION("""COMPUTED_VALUE"""),81.0)</f>
        <v>81</v>
      </c>
    </row>
    <row r="40">
      <c r="A40" s="2">
        <f>IFERROR(__xludf.DUMMYFUNCTION("""COMPUTED_VALUE"""),43932.0)</f>
        <v>43932</v>
      </c>
      <c r="B40" s="3">
        <f>IFERROR(__xludf.DUMMYFUNCTION("""COMPUTED_VALUE"""),120.0)</f>
        <v>120</v>
      </c>
      <c r="C40" s="4">
        <f>IFERROR(__xludf.DUMMYFUNCTION("""COMPUTED_VALUE"""),90.28571428571429)</f>
        <v>90.28571429</v>
      </c>
    </row>
    <row r="41">
      <c r="A41" s="2">
        <f>IFERROR(__xludf.DUMMYFUNCTION("""COMPUTED_VALUE"""),43933.0)</f>
        <v>43933</v>
      </c>
      <c r="B41" s="3">
        <f>IFERROR(__xludf.DUMMYFUNCTION("""COMPUTED_VALUE"""),100.0)</f>
        <v>100</v>
      </c>
      <c r="C41" s="4">
        <f>IFERROR(__xludf.DUMMYFUNCTION("""COMPUTED_VALUE"""),96.71428571428571)</f>
        <v>96.71428571</v>
      </c>
    </row>
    <row r="42">
      <c r="A42" s="2">
        <f>IFERROR(__xludf.DUMMYFUNCTION("""COMPUTED_VALUE"""),43934.0)</f>
        <v>43934</v>
      </c>
      <c r="B42" s="3">
        <f>IFERROR(__xludf.DUMMYFUNCTION("""COMPUTED_VALUE"""),48.0)</f>
        <v>48</v>
      </c>
      <c r="C42" s="4">
        <f>IFERROR(__xludf.DUMMYFUNCTION("""COMPUTED_VALUE"""),102.0)</f>
        <v>102</v>
      </c>
    </row>
    <row r="43">
      <c r="A43" s="2">
        <f>IFERROR(__xludf.DUMMYFUNCTION("""COMPUTED_VALUE"""),43935.0)</f>
        <v>43935</v>
      </c>
      <c r="B43" s="3">
        <f>IFERROR(__xludf.DUMMYFUNCTION("""COMPUTED_VALUE"""),54.0)</f>
        <v>54</v>
      </c>
      <c r="C43" s="4">
        <f>IFERROR(__xludf.DUMMYFUNCTION("""COMPUTED_VALUE"""),99.28571428571429)</f>
        <v>99.28571429</v>
      </c>
    </row>
    <row r="44">
      <c r="A44" s="2">
        <f>IFERROR(__xludf.DUMMYFUNCTION("""COMPUTED_VALUE"""),43936.0)</f>
        <v>43936</v>
      </c>
      <c r="B44" s="3">
        <f>IFERROR(__xludf.DUMMYFUNCTION("""COMPUTED_VALUE"""),67.0)</f>
        <v>67</v>
      </c>
      <c r="C44" s="4">
        <f>IFERROR(__xludf.DUMMYFUNCTION("""COMPUTED_VALUE"""),97.71428571428571)</f>
        <v>97.71428571</v>
      </c>
    </row>
    <row r="45">
      <c r="A45" s="2">
        <f>IFERROR(__xludf.DUMMYFUNCTION("""COMPUTED_VALUE"""),43937.0)</f>
        <v>43937</v>
      </c>
      <c r="B45" s="3">
        <f>IFERROR(__xludf.DUMMYFUNCTION("""COMPUTED_VALUE"""),73.0)</f>
        <v>73</v>
      </c>
      <c r="C45" s="4">
        <f>IFERROR(__xludf.DUMMYFUNCTION("""COMPUTED_VALUE"""),96.0)</f>
        <v>96</v>
      </c>
    </row>
    <row r="46">
      <c r="A46" s="2">
        <f>IFERROR(__xludf.DUMMYFUNCTION("""COMPUTED_VALUE"""),43938.0)</f>
        <v>43938</v>
      </c>
      <c r="B46" s="3">
        <f>IFERROR(__xludf.DUMMYFUNCTION("""COMPUTED_VALUE"""),111.0)</f>
        <v>111</v>
      </c>
      <c r="C46" s="4">
        <f>IFERROR(__xludf.DUMMYFUNCTION("""COMPUTED_VALUE"""),81.85714285714286)</f>
        <v>81.85714286</v>
      </c>
    </row>
    <row r="47">
      <c r="A47" s="2">
        <f>IFERROR(__xludf.DUMMYFUNCTION("""COMPUTED_VALUE"""),43939.0)</f>
        <v>43939</v>
      </c>
      <c r="B47" s="3">
        <f>IFERROR(__xludf.DUMMYFUNCTION("""COMPUTED_VALUE"""),71.0)</f>
        <v>71</v>
      </c>
      <c r="C47" s="4">
        <f>IFERROR(__xludf.DUMMYFUNCTION("""COMPUTED_VALUE"""),74.85714285714286)</f>
        <v>74.85714286</v>
      </c>
    </row>
    <row r="48">
      <c r="A48" s="2">
        <f>IFERROR(__xludf.DUMMYFUNCTION("""COMPUTED_VALUE"""),43940.0)</f>
        <v>43940</v>
      </c>
      <c r="B48" s="3">
        <f>IFERROR(__xludf.DUMMYFUNCTION("""COMPUTED_VALUE"""),82.0)</f>
        <v>82</v>
      </c>
      <c r="C48" s="4">
        <f>IFERROR(__xludf.DUMMYFUNCTION("""COMPUTED_VALUE"""),72.28571428571429)</f>
        <v>72.28571429</v>
      </c>
    </row>
    <row r="49">
      <c r="A49" s="2">
        <f>IFERROR(__xludf.DUMMYFUNCTION("""COMPUTED_VALUE"""),43941.0)</f>
        <v>43941</v>
      </c>
      <c r="B49" s="3">
        <f>IFERROR(__xludf.DUMMYFUNCTION("""COMPUTED_VALUE"""),68.0)</f>
        <v>68</v>
      </c>
      <c r="C49" s="4">
        <f>IFERROR(__xludf.DUMMYFUNCTION("""COMPUTED_VALUE"""),75.14285714285714)</f>
        <v>75.14285714</v>
      </c>
    </row>
    <row r="50">
      <c r="A50" s="2">
        <f>IFERROR(__xludf.DUMMYFUNCTION("""COMPUTED_VALUE"""),43942.0)</f>
        <v>43942</v>
      </c>
      <c r="B50" s="3">
        <f>IFERROR(__xludf.DUMMYFUNCTION("""COMPUTED_VALUE"""),114.0)</f>
        <v>114</v>
      </c>
      <c r="C50" s="4">
        <f>IFERROR(__xludf.DUMMYFUNCTION("""COMPUTED_VALUE"""),83.71428571428571)</f>
        <v>83.71428571</v>
      </c>
    </row>
    <row r="51">
      <c r="A51" s="2">
        <f>IFERROR(__xludf.DUMMYFUNCTION("""COMPUTED_VALUE"""),43943.0)</f>
        <v>43943</v>
      </c>
      <c r="B51" s="3">
        <f>IFERROR(__xludf.DUMMYFUNCTION("""COMPUTED_VALUE"""),70.0)</f>
        <v>70</v>
      </c>
      <c r="C51" s="4">
        <f>IFERROR(__xludf.DUMMYFUNCTION("""COMPUTED_VALUE"""),84.14285714285714)</f>
        <v>84.14285714</v>
      </c>
    </row>
    <row r="52">
      <c r="A52" s="2">
        <f>IFERROR(__xludf.DUMMYFUNCTION("""COMPUTED_VALUE"""),43944.0)</f>
        <v>43944</v>
      </c>
      <c r="B52" s="3">
        <f>IFERROR(__xludf.DUMMYFUNCTION("""COMPUTED_VALUE"""),116.0)</f>
        <v>116</v>
      </c>
      <c r="C52" s="4">
        <f>IFERROR(__xludf.DUMMYFUNCTION("""COMPUTED_VALUE"""),90.28571428571429)</f>
        <v>90.28571429</v>
      </c>
    </row>
    <row r="53">
      <c r="A53" s="2">
        <f>IFERROR(__xludf.DUMMYFUNCTION("""COMPUTED_VALUE"""),43945.0)</f>
        <v>43945</v>
      </c>
      <c r="B53" s="3">
        <f>IFERROR(__xludf.DUMMYFUNCTION("""COMPUTED_VALUE"""),99.0)</f>
        <v>99</v>
      </c>
      <c r="C53" s="4">
        <f>IFERROR(__xludf.DUMMYFUNCTION("""COMPUTED_VALUE"""),88.57142857142857)</f>
        <v>88.57142857</v>
      </c>
    </row>
    <row r="54">
      <c r="A54" s="2">
        <f>IFERROR(__xludf.DUMMYFUNCTION("""COMPUTED_VALUE"""),43946.0)</f>
        <v>43946</v>
      </c>
      <c r="B54" s="3">
        <f>IFERROR(__xludf.DUMMYFUNCTION("""COMPUTED_VALUE"""),60.0)</f>
        <v>60</v>
      </c>
      <c r="C54" s="4">
        <f>IFERROR(__xludf.DUMMYFUNCTION("""COMPUTED_VALUE"""),87.0)</f>
        <v>87</v>
      </c>
    </row>
    <row r="55">
      <c r="A55" s="2">
        <f>IFERROR(__xludf.DUMMYFUNCTION("""COMPUTED_VALUE"""),43947.0)</f>
        <v>43947</v>
      </c>
      <c r="B55" s="3">
        <f>IFERROR(__xludf.DUMMYFUNCTION("""COMPUTED_VALUE"""),57.0)</f>
        <v>57</v>
      </c>
      <c r="C55" s="4">
        <f>IFERROR(__xludf.DUMMYFUNCTION("""COMPUTED_VALUE"""),83.42857142857143)</f>
        <v>83.42857143</v>
      </c>
    </row>
    <row r="56">
      <c r="A56" s="2">
        <f>IFERROR(__xludf.DUMMYFUNCTION("""COMPUTED_VALUE"""),43948.0)</f>
        <v>43948</v>
      </c>
      <c r="B56" s="3">
        <f>IFERROR(__xludf.DUMMYFUNCTION("""COMPUTED_VALUE"""),83.0)</f>
        <v>83</v>
      </c>
      <c r="C56" s="4">
        <f>IFERROR(__xludf.DUMMYFUNCTION("""COMPUTED_VALUE"""),85.57142857142857)</f>
        <v>85.57142857</v>
      </c>
    </row>
    <row r="57">
      <c r="A57" s="2">
        <f>IFERROR(__xludf.DUMMYFUNCTION("""COMPUTED_VALUE"""),43949.0)</f>
        <v>43949</v>
      </c>
      <c r="B57" s="3">
        <f>IFERROR(__xludf.DUMMYFUNCTION("""COMPUTED_VALUE"""),66.0)</f>
        <v>66</v>
      </c>
      <c r="C57" s="4">
        <f>IFERROR(__xludf.DUMMYFUNCTION("""COMPUTED_VALUE"""),78.71428571428571)</f>
        <v>78.71428571</v>
      </c>
    </row>
    <row r="58">
      <c r="A58" s="2">
        <f>IFERROR(__xludf.DUMMYFUNCTION("""COMPUTED_VALUE"""),43950.0)</f>
        <v>43950</v>
      </c>
      <c r="B58" s="3">
        <f>IFERROR(__xludf.DUMMYFUNCTION("""COMPUTED_VALUE"""),78.0)</f>
        <v>78</v>
      </c>
      <c r="C58" s="4">
        <f>IFERROR(__xludf.DUMMYFUNCTION("""COMPUTED_VALUE"""),79.85714285714286)</f>
        <v>79.85714286</v>
      </c>
    </row>
    <row r="59">
      <c r="A59" s="2">
        <f>IFERROR(__xludf.DUMMYFUNCTION("""COMPUTED_VALUE"""),43951.0)</f>
        <v>43951</v>
      </c>
      <c r="B59" s="3">
        <f>IFERROR(__xludf.DUMMYFUNCTION("""COMPUTED_VALUE"""),48.0)</f>
        <v>48</v>
      </c>
      <c r="C59" s="4">
        <f>IFERROR(__xludf.DUMMYFUNCTION("""COMPUTED_VALUE"""),70.14285714285714)</f>
        <v>70.14285714</v>
      </c>
    </row>
    <row r="60">
      <c r="A60" s="2">
        <f>IFERROR(__xludf.DUMMYFUNCTION("""COMPUTED_VALUE"""),43952.0)</f>
        <v>43952</v>
      </c>
      <c r="B60" s="3">
        <f>IFERROR(__xludf.DUMMYFUNCTION("""COMPUTED_VALUE"""),88.0)</f>
        <v>88</v>
      </c>
      <c r="C60" s="4">
        <f>IFERROR(__xludf.DUMMYFUNCTION("""COMPUTED_VALUE"""),68.57142857142857)</f>
        <v>68.57142857</v>
      </c>
    </row>
    <row r="61">
      <c r="A61" s="2">
        <f>IFERROR(__xludf.DUMMYFUNCTION("""COMPUTED_VALUE"""),43953.0)</f>
        <v>43953</v>
      </c>
      <c r="B61" s="3">
        <f>IFERROR(__xludf.DUMMYFUNCTION("""COMPUTED_VALUE"""),79.0)</f>
        <v>79</v>
      </c>
      <c r="C61" s="4">
        <f>IFERROR(__xludf.DUMMYFUNCTION("""COMPUTED_VALUE"""),71.28571428571429)</f>
        <v>71.28571429</v>
      </c>
    </row>
    <row r="62">
      <c r="A62" s="2">
        <f>IFERROR(__xludf.DUMMYFUNCTION("""COMPUTED_VALUE"""),43954.0)</f>
        <v>43954</v>
      </c>
      <c r="B62" s="3">
        <f>IFERROR(__xludf.DUMMYFUNCTION("""COMPUTED_VALUE"""),56.0)</f>
        <v>56</v>
      </c>
      <c r="C62" s="4">
        <f>IFERROR(__xludf.DUMMYFUNCTION("""COMPUTED_VALUE"""),71.14285714285714)</f>
        <v>71.14285714</v>
      </c>
    </row>
    <row r="63">
      <c r="A63" s="2">
        <f>IFERROR(__xludf.DUMMYFUNCTION("""COMPUTED_VALUE"""),43955.0)</f>
        <v>43955</v>
      </c>
      <c r="B63" s="3">
        <f>IFERROR(__xludf.DUMMYFUNCTION("""COMPUTED_VALUE"""),37.0)</f>
        <v>37</v>
      </c>
      <c r="C63" s="4">
        <f>IFERROR(__xludf.DUMMYFUNCTION("""COMPUTED_VALUE"""),64.57142857142857)</f>
        <v>64.57142857</v>
      </c>
    </row>
    <row r="64">
      <c r="A64" s="2">
        <f>IFERROR(__xludf.DUMMYFUNCTION("""COMPUTED_VALUE"""),43956.0)</f>
        <v>43956</v>
      </c>
      <c r="B64" s="3">
        <f>IFERROR(__xludf.DUMMYFUNCTION("""COMPUTED_VALUE"""),30.0)</f>
        <v>30</v>
      </c>
      <c r="C64" s="4">
        <f>IFERROR(__xludf.DUMMYFUNCTION("""COMPUTED_VALUE"""),59.42857142857143)</f>
        <v>59.42857143</v>
      </c>
    </row>
    <row r="65">
      <c r="A65" s="2">
        <f>IFERROR(__xludf.DUMMYFUNCTION("""COMPUTED_VALUE"""),43957.0)</f>
        <v>43957</v>
      </c>
      <c r="B65" s="3">
        <f>IFERROR(__xludf.DUMMYFUNCTION("""COMPUTED_VALUE"""),46.0)</f>
        <v>46</v>
      </c>
      <c r="C65" s="4">
        <f>IFERROR(__xludf.DUMMYFUNCTION("""COMPUTED_VALUE"""),54.857142857142854)</f>
        <v>54.85714286</v>
      </c>
    </row>
    <row r="66">
      <c r="A66" s="2">
        <f>IFERROR(__xludf.DUMMYFUNCTION("""COMPUTED_VALUE"""),43958.0)</f>
        <v>43958</v>
      </c>
      <c r="B66" s="3">
        <f>IFERROR(__xludf.DUMMYFUNCTION("""COMPUTED_VALUE"""),39.0)</f>
        <v>39</v>
      </c>
      <c r="C66" s="4">
        <f>IFERROR(__xludf.DUMMYFUNCTION("""COMPUTED_VALUE"""),53.57142857142857)</f>
        <v>53.57142857</v>
      </c>
    </row>
    <row r="67">
      <c r="A67" s="2">
        <f>IFERROR(__xludf.DUMMYFUNCTION("""COMPUTED_VALUE"""),43959.0)</f>
        <v>43959</v>
      </c>
      <c r="B67" s="3">
        <f>IFERROR(__xludf.DUMMYFUNCTION("""COMPUTED_VALUE"""),28.0)</f>
        <v>28</v>
      </c>
      <c r="C67" s="4">
        <f>IFERROR(__xludf.DUMMYFUNCTION("""COMPUTED_VALUE"""),45.0)</f>
        <v>45</v>
      </c>
    </row>
    <row r="68">
      <c r="A68" s="2">
        <f>IFERROR(__xludf.DUMMYFUNCTION("""COMPUTED_VALUE"""),43960.0)</f>
        <v>43960</v>
      </c>
      <c r="B68" s="3">
        <f>IFERROR(__xludf.DUMMYFUNCTION("""COMPUTED_VALUE"""),35.0)</f>
        <v>35</v>
      </c>
      <c r="C68" s="4">
        <f>IFERROR(__xludf.DUMMYFUNCTION("""COMPUTED_VALUE"""),38.714285714285715)</f>
        <v>38.71428571</v>
      </c>
    </row>
    <row r="69">
      <c r="A69" s="2">
        <f>IFERROR(__xludf.DUMMYFUNCTION("""COMPUTED_VALUE"""),43961.0)</f>
        <v>43961</v>
      </c>
      <c r="B69" s="3">
        <f>IFERROR(__xludf.DUMMYFUNCTION("""COMPUTED_VALUE"""),50.0)</f>
        <v>50</v>
      </c>
      <c r="C69" s="4">
        <f>IFERROR(__xludf.DUMMYFUNCTION("""COMPUTED_VALUE"""),37.857142857142854)</f>
        <v>37.85714286</v>
      </c>
    </row>
    <row r="70">
      <c r="A70" s="2">
        <f>IFERROR(__xludf.DUMMYFUNCTION("""COMPUTED_VALUE"""),43962.0)</f>
        <v>43962</v>
      </c>
      <c r="B70" s="3">
        <f>IFERROR(__xludf.DUMMYFUNCTION("""COMPUTED_VALUE"""),21.0)</f>
        <v>21</v>
      </c>
      <c r="C70" s="4">
        <f>IFERROR(__xludf.DUMMYFUNCTION("""COMPUTED_VALUE"""),35.57142857142857)</f>
        <v>35.57142857</v>
      </c>
    </row>
    <row r="71">
      <c r="A71" s="2">
        <f>IFERROR(__xludf.DUMMYFUNCTION("""COMPUTED_VALUE"""),43963.0)</f>
        <v>43963</v>
      </c>
      <c r="B71" s="3">
        <f>IFERROR(__xludf.DUMMYFUNCTION("""COMPUTED_VALUE"""),29.0)</f>
        <v>29</v>
      </c>
      <c r="C71" s="4">
        <f>IFERROR(__xludf.DUMMYFUNCTION("""COMPUTED_VALUE"""),35.42857142857143)</f>
        <v>35.42857143</v>
      </c>
    </row>
    <row r="72">
      <c r="A72" s="2">
        <f>IFERROR(__xludf.DUMMYFUNCTION("""COMPUTED_VALUE"""),43964.0)</f>
        <v>43964</v>
      </c>
      <c r="B72" s="3">
        <f>IFERROR(__xludf.DUMMYFUNCTION("""COMPUTED_VALUE"""),28.0)</f>
        <v>28</v>
      </c>
      <c r="C72" s="4">
        <f>IFERROR(__xludf.DUMMYFUNCTION("""COMPUTED_VALUE"""),32.857142857142854)</f>
        <v>32.85714286</v>
      </c>
    </row>
    <row r="73">
      <c r="A73" s="2">
        <f>IFERROR(__xludf.DUMMYFUNCTION("""COMPUTED_VALUE"""),43965.0)</f>
        <v>43965</v>
      </c>
      <c r="B73" s="3">
        <f>IFERROR(__xludf.DUMMYFUNCTION("""COMPUTED_VALUE"""),39.0)</f>
        <v>39</v>
      </c>
      <c r="C73" s="4">
        <f>IFERROR(__xludf.DUMMYFUNCTION("""COMPUTED_VALUE"""),32.857142857142854)</f>
        <v>32.85714286</v>
      </c>
    </row>
    <row r="74">
      <c r="A74" s="2">
        <f>IFERROR(__xludf.DUMMYFUNCTION("""COMPUTED_VALUE"""),43966.0)</f>
        <v>43966</v>
      </c>
      <c r="B74" s="3">
        <f>IFERROR(__xludf.DUMMYFUNCTION("""COMPUTED_VALUE"""),37.0)</f>
        <v>37</v>
      </c>
      <c r="C74" s="4">
        <f>IFERROR(__xludf.DUMMYFUNCTION("""COMPUTED_VALUE"""),34.142857142857146)</f>
        <v>34.14285714</v>
      </c>
    </row>
    <row r="75">
      <c r="A75" s="2">
        <f>IFERROR(__xludf.DUMMYFUNCTION("""COMPUTED_VALUE"""),43967.0)</f>
        <v>43967</v>
      </c>
      <c r="B75" s="3">
        <f>IFERROR(__xludf.DUMMYFUNCTION("""COMPUTED_VALUE"""),56.0)</f>
        <v>56</v>
      </c>
      <c r="C75" s="4">
        <f>IFERROR(__xludf.DUMMYFUNCTION("""COMPUTED_VALUE"""),37.142857142857146)</f>
        <v>37.14285714</v>
      </c>
    </row>
    <row r="76">
      <c r="A76" s="2">
        <f>IFERROR(__xludf.DUMMYFUNCTION("""COMPUTED_VALUE"""),43968.0)</f>
        <v>43968</v>
      </c>
      <c r="B76" s="3">
        <f>IFERROR(__xludf.DUMMYFUNCTION("""COMPUTED_VALUE"""),36.0)</f>
        <v>36</v>
      </c>
      <c r="C76" s="4">
        <f>IFERROR(__xludf.DUMMYFUNCTION("""COMPUTED_VALUE"""),35.142857142857146)</f>
        <v>35.14285714</v>
      </c>
    </row>
    <row r="77">
      <c r="A77" s="2">
        <f>IFERROR(__xludf.DUMMYFUNCTION("""COMPUTED_VALUE"""),43969.0)</f>
        <v>43969</v>
      </c>
      <c r="B77" s="3">
        <f>IFERROR(__xludf.DUMMYFUNCTION("""COMPUTED_VALUE"""),26.0)</f>
        <v>26</v>
      </c>
      <c r="C77" s="4">
        <f>IFERROR(__xludf.DUMMYFUNCTION("""COMPUTED_VALUE"""),35.857142857142854)</f>
        <v>35.85714286</v>
      </c>
    </row>
    <row r="78">
      <c r="A78" s="2">
        <f>IFERROR(__xludf.DUMMYFUNCTION("""COMPUTED_VALUE"""),43970.0)</f>
        <v>43970</v>
      </c>
      <c r="B78" s="3">
        <f>IFERROR(__xludf.DUMMYFUNCTION("""COMPUTED_VALUE"""),21.0)</f>
        <v>21</v>
      </c>
      <c r="C78" s="4">
        <f>IFERROR(__xludf.DUMMYFUNCTION("""COMPUTED_VALUE"""),34.714285714285715)</f>
        <v>34.71428571</v>
      </c>
    </row>
    <row r="79">
      <c r="A79" s="2">
        <f>IFERROR(__xludf.DUMMYFUNCTION("""COMPUTED_VALUE"""),43971.0)</f>
        <v>43971</v>
      </c>
      <c r="B79" s="3">
        <f>IFERROR(__xludf.DUMMYFUNCTION("""COMPUTED_VALUE"""),42.0)</f>
        <v>42</v>
      </c>
      <c r="C79" s="4">
        <f>IFERROR(__xludf.DUMMYFUNCTION("""COMPUTED_VALUE"""),36.714285714285715)</f>
        <v>36.71428571</v>
      </c>
    </row>
    <row r="80">
      <c r="A80" s="2">
        <f>IFERROR(__xludf.DUMMYFUNCTION("""COMPUTED_VALUE"""),43972.0)</f>
        <v>43972</v>
      </c>
      <c r="B80" s="3">
        <f>IFERROR(__xludf.DUMMYFUNCTION("""COMPUTED_VALUE"""),43.0)</f>
        <v>43</v>
      </c>
      <c r="C80" s="4">
        <f>IFERROR(__xludf.DUMMYFUNCTION("""COMPUTED_VALUE"""),37.285714285714285)</f>
        <v>37.28571429</v>
      </c>
    </row>
    <row r="81">
      <c r="A81" s="2">
        <f>IFERROR(__xludf.DUMMYFUNCTION("""COMPUTED_VALUE"""),43973.0)</f>
        <v>43973</v>
      </c>
      <c r="B81" s="3">
        <f>IFERROR(__xludf.DUMMYFUNCTION("""COMPUTED_VALUE"""),37.0)</f>
        <v>37</v>
      </c>
      <c r="C81" s="4">
        <f>IFERROR(__xludf.DUMMYFUNCTION("""COMPUTED_VALUE"""),37.285714285714285)</f>
        <v>37.28571429</v>
      </c>
    </row>
    <row r="82">
      <c r="A82" s="2">
        <f>IFERROR(__xludf.DUMMYFUNCTION("""COMPUTED_VALUE"""),43974.0)</f>
        <v>43974</v>
      </c>
      <c r="B82" s="3">
        <f>IFERROR(__xludf.DUMMYFUNCTION("""COMPUTED_VALUE"""),35.0)</f>
        <v>35</v>
      </c>
      <c r="C82" s="4">
        <f>IFERROR(__xludf.DUMMYFUNCTION("""COMPUTED_VALUE"""),34.285714285714285)</f>
        <v>34.28571429</v>
      </c>
    </row>
    <row r="83">
      <c r="A83" s="2">
        <f>IFERROR(__xludf.DUMMYFUNCTION("""COMPUTED_VALUE"""),43975.0)</f>
        <v>43975</v>
      </c>
      <c r="B83" s="3">
        <f>IFERROR(__xludf.DUMMYFUNCTION("""COMPUTED_VALUE"""),28.0)</f>
        <v>28</v>
      </c>
      <c r="C83" s="4">
        <f>IFERROR(__xludf.DUMMYFUNCTION("""COMPUTED_VALUE"""),33.142857142857146)</f>
        <v>33.14285714</v>
      </c>
    </row>
    <row r="84">
      <c r="A84" s="2">
        <f>IFERROR(__xludf.DUMMYFUNCTION("""COMPUTED_VALUE"""),43976.0)</f>
        <v>43976</v>
      </c>
      <c r="B84" s="3">
        <f>IFERROR(__xludf.DUMMYFUNCTION("""COMPUTED_VALUE"""),15.0)</f>
        <v>15</v>
      </c>
      <c r="C84" s="4">
        <f>IFERROR(__xludf.DUMMYFUNCTION("""COMPUTED_VALUE"""),31.571428571428573)</f>
        <v>31.57142857</v>
      </c>
    </row>
    <row r="85">
      <c r="A85" s="2">
        <f>IFERROR(__xludf.DUMMYFUNCTION("""COMPUTED_VALUE"""),43977.0)</f>
        <v>43977</v>
      </c>
      <c r="B85" s="3">
        <f>IFERROR(__xludf.DUMMYFUNCTION("""COMPUTED_VALUE"""),15.0)</f>
        <v>15</v>
      </c>
      <c r="C85" s="4">
        <f>IFERROR(__xludf.DUMMYFUNCTION("""COMPUTED_VALUE"""),30.714285714285715)</f>
        <v>30.71428571</v>
      </c>
    </row>
    <row r="86">
      <c r="A86" s="2">
        <f>IFERROR(__xludf.DUMMYFUNCTION("""COMPUTED_VALUE"""),43978.0)</f>
        <v>43978</v>
      </c>
      <c r="B86" s="3">
        <f>IFERROR(__xludf.DUMMYFUNCTION("""COMPUTED_VALUE"""),22.0)</f>
        <v>22</v>
      </c>
      <c r="C86" s="4">
        <f>IFERROR(__xludf.DUMMYFUNCTION("""COMPUTED_VALUE"""),27.857142857142858)</f>
        <v>27.85714286</v>
      </c>
    </row>
    <row r="87">
      <c r="A87" s="2">
        <f>IFERROR(__xludf.DUMMYFUNCTION("""COMPUTED_VALUE"""),43979.0)</f>
        <v>43979</v>
      </c>
      <c r="B87" s="3">
        <f>IFERROR(__xludf.DUMMYFUNCTION("""COMPUTED_VALUE"""),23.0)</f>
        <v>23</v>
      </c>
      <c r="C87" s="4">
        <f>IFERROR(__xludf.DUMMYFUNCTION("""COMPUTED_VALUE"""),25.0)</f>
        <v>25</v>
      </c>
    </row>
    <row r="88">
      <c r="A88" s="2">
        <f>IFERROR(__xludf.DUMMYFUNCTION("""COMPUTED_VALUE"""),43980.0)</f>
        <v>43980</v>
      </c>
      <c r="B88" s="3">
        <f>IFERROR(__xludf.DUMMYFUNCTION("""COMPUTED_VALUE"""),25.0)</f>
        <v>25</v>
      </c>
      <c r="C88" s="4">
        <f>IFERROR(__xludf.DUMMYFUNCTION("""COMPUTED_VALUE"""),23.285714285714285)</f>
        <v>23.28571429</v>
      </c>
    </row>
    <row r="89">
      <c r="A89" s="2">
        <f>IFERROR(__xludf.DUMMYFUNCTION("""COMPUTED_VALUE"""),43981.0)</f>
        <v>43981</v>
      </c>
      <c r="B89" s="3">
        <f>IFERROR(__xludf.DUMMYFUNCTION("""COMPUTED_VALUE"""),26.0)</f>
        <v>26</v>
      </c>
      <c r="C89" s="4">
        <f>IFERROR(__xludf.DUMMYFUNCTION("""COMPUTED_VALUE"""),22.0)</f>
        <v>22</v>
      </c>
    </row>
    <row r="90">
      <c r="A90" s="2">
        <f>IFERROR(__xludf.DUMMYFUNCTION("""COMPUTED_VALUE"""),43982.0)</f>
        <v>43982</v>
      </c>
      <c r="B90" s="3">
        <f>IFERROR(__xludf.DUMMYFUNCTION("""COMPUTED_VALUE"""),9.0)</f>
        <v>9</v>
      </c>
      <c r="C90" s="4">
        <f>IFERROR(__xludf.DUMMYFUNCTION("""COMPUTED_VALUE"""),19.285714285714285)</f>
        <v>19.28571429</v>
      </c>
    </row>
    <row r="91">
      <c r="A91" s="2">
        <f>IFERROR(__xludf.DUMMYFUNCTION("""COMPUTED_VALUE"""),43983.0)</f>
        <v>43983</v>
      </c>
      <c r="B91" s="3">
        <f>IFERROR(__xludf.DUMMYFUNCTION("""COMPUTED_VALUE"""),16.0)</f>
        <v>16</v>
      </c>
      <c r="C91" s="4">
        <f>IFERROR(__xludf.DUMMYFUNCTION("""COMPUTED_VALUE"""),19.428571428571427)</f>
        <v>19.42857143</v>
      </c>
    </row>
    <row r="92">
      <c r="A92" s="2">
        <f>IFERROR(__xludf.DUMMYFUNCTION("""COMPUTED_VALUE"""),43984.0)</f>
        <v>43984</v>
      </c>
      <c r="B92" s="3">
        <f>IFERROR(__xludf.DUMMYFUNCTION("""COMPUTED_VALUE"""),29.0)</f>
        <v>29</v>
      </c>
      <c r="C92" s="4">
        <f>IFERROR(__xludf.DUMMYFUNCTION("""COMPUTED_VALUE"""),21.428571428571427)</f>
        <v>21.42857143</v>
      </c>
    </row>
    <row r="93">
      <c r="A93" s="2">
        <f>IFERROR(__xludf.DUMMYFUNCTION("""COMPUTED_VALUE"""),43985.0)</f>
        <v>43985</v>
      </c>
      <c r="B93" s="3">
        <f>IFERROR(__xludf.DUMMYFUNCTION("""COMPUTED_VALUE"""),10.0)</f>
        <v>10</v>
      </c>
      <c r="C93" s="4">
        <f>IFERROR(__xludf.DUMMYFUNCTION("""COMPUTED_VALUE"""),19.714285714285715)</f>
        <v>19.71428571</v>
      </c>
    </row>
    <row r="94">
      <c r="A94" s="2">
        <f>IFERROR(__xludf.DUMMYFUNCTION("""COMPUTED_VALUE"""),43986.0)</f>
        <v>43986</v>
      </c>
      <c r="B94" s="3">
        <f>IFERROR(__xludf.DUMMYFUNCTION("""COMPUTED_VALUE"""),23.0)</f>
        <v>23</v>
      </c>
      <c r="C94" s="4">
        <f>IFERROR(__xludf.DUMMYFUNCTION("""COMPUTED_VALUE"""),19.714285714285715)</f>
        <v>19.71428571</v>
      </c>
    </row>
    <row r="95">
      <c r="A95" s="2">
        <f>IFERROR(__xludf.DUMMYFUNCTION("""COMPUTED_VALUE"""),43987.0)</f>
        <v>43987</v>
      </c>
      <c r="B95" s="3">
        <f>IFERROR(__xludf.DUMMYFUNCTION("""COMPUTED_VALUE"""),16.0)</f>
        <v>16</v>
      </c>
      <c r="C95" s="4">
        <f>IFERROR(__xludf.DUMMYFUNCTION("""COMPUTED_VALUE"""),18.428571428571427)</f>
        <v>18.42857143</v>
      </c>
    </row>
    <row r="96">
      <c r="A96" s="2">
        <f>IFERROR(__xludf.DUMMYFUNCTION("""COMPUTED_VALUE"""),43988.0)</f>
        <v>43988</v>
      </c>
      <c r="B96" s="3">
        <f>IFERROR(__xludf.DUMMYFUNCTION("""COMPUTED_VALUE"""),20.0)</f>
        <v>20</v>
      </c>
      <c r="C96" s="4">
        <f>IFERROR(__xludf.DUMMYFUNCTION("""COMPUTED_VALUE"""),17.571428571428573)</f>
        <v>17.57142857</v>
      </c>
    </row>
    <row r="97">
      <c r="A97" s="2">
        <f>IFERROR(__xludf.DUMMYFUNCTION("""COMPUTED_VALUE"""),43989.0)</f>
        <v>43989</v>
      </c>
      <c r="B97" s="3">
        <f>IFERROR(__xludf.DUMMYFUNCTION("""COMPUTED_VALUE"""),18.0)</f>
        <v>18</v>
      </c>
      <c r="C97" s="4">
        <f>IFERROR(__xludf.DUMMYFUNCTION("""COMPUTED_VALUE"""),18.857142857142858)</f>
        <v>18.85714286</v>
      </c>
    </row>
    <row r="98">
      <c r="A98" s="2">
        <f>IFERROR(__xludf.DUMMYFUNCTION("""COMPUTED_VALUE"""),43990.0)</f>
        <v>43990</v>
      </c>
      <c r="B98" s="3">
        <f>IFERROR(__xludf.DUMMYFUNCTION("""COMPUTED_VALUE"""),6.0)</f>
        <v>6</v>
      </c>
      <c r="C98" s="4">
        <f>IFERROR(__xludf.DUMMYFUNCTION("""COMPUTED_VALUE"""),17.428571428571427)</f>
        <v>17.42857143</v>
      </c>
    </row>
    <row r="99">
      <c r="A99" s="2">
        <f>IFERROR(__xludf.DUMMYFUNCTION("""COMPUTED_VALUE"""),43991.0)</f>
        <v>43991</v>
      </c>
      <c r="B99" s="3">
        <f>IFERROR(__xludf.DUMMYFUNCTION("""COMPUTED_VALUE"""),3.0)</f>
        <v>3</v>
      </c>
      <c r="C99" s="4">
        <f>IFERROR(__xludf.DUMMYFUNCTION("""COMPUTED_VALUE"""),13.714285714285714)</f>
        <v>13.71428571</v>
      </c>
    </row>
    <row r="100">
      <c r="A100" s="2">
        <f>IFERROR(__xludf.DUMMYFUNCTION("""COMPUTED_VALUE"""),43992.0)</f>
        <v>43992</v>
      </c>
      <c r="B100" s="3">
        <f>IFERROR(__xludf.DUMMYFUNCTION("""COMPUTED_VALUE"""),10.0)</f>
        <v>10</v>
      </c>
      <c r="C100" s="4">
        <f>IFERROR(__xludf.DUMMYFUNCTION("""COMPUTED_VALUE"""),13.714285714285714)</f>
        <v>13.71428571</v>
      </c>
    </row>
    <row r="101">
      <c r="A101" s="2">
        <f>IFERROR(__xludf.DUMMYFUNCTION("""COMPUTED_VALUE"""),43993.0)</f>
        <v>43993</v>
      </c>
      <c r="B101" s="3">
        <f>IFERROR(__xludf.DUMMYFUNCTION("""COMPUTED_VALUE"""),12.0)</f>
        <v>12</v>
      </c>
      <c r="C101" s="4">
        <f>IFERROR(__xludf.DUMMYFUNCTION("""COMPUTED_VALUE"""),12.142857142857142)</f>
        <v>12.14285714</v>
      </c>
    </row>
    <row r="102">
      <c r="A102" s="2">
        <f>IFERROR(__xludf.DUMMYFUNCTION("""COMPUTED_VALUE"""),43994.0)</f>
        <v>43994</v>
      </c>
      <c r="B102" s="3">
        <f>IFERROR(__xludf.DUMMYFUNCTION("""COMPUTED_VALUE"""),14.0)</f>
        <v>14</v>
      </c>
      <c r="C102" s="4">
        <f>IFERROR(__xludf.DUMMYFUNCTION("""COMPUTED_VALUE"""),11.857142857142858)</f>
        <v>11.85714286</v>
      </c>
    </row>
    <row r="103">
      <c r="A103" s="2">
        <f>IFERROR(__xludf.DUMMYFUNCTION("""COMPUTED_VALUE"""),43995.0)</f>
        <v>43995</v>
      </c>
      <c r="B103" s="3">
        <f>IFERROR(__xludf.DUMMYFUNCTION("""COMPUTED_VALUE"""),11.0)</f>
        <v>11</v>
      </c>
      <c r="C103" s="4">
        <f>IFERROR(__xludf.DUMMYFUNCTION("""COMPUTED_VALUE"""),10.571428571428571)</f>
        <v>10.57142857</v>
      </c>
    </row>
    <row r="104">
      <c r="A104" s="2">
        <f>IFERROR(__xludf.DUMMYFUNCTION("""COMPUTED_VALUE"""),43996.0)</f>
        <v>43996</v>
      </c>
      <c r="B104" s="3">
        <f>IFERROR(__xludf.DUMMYFUNCTION("""COMPUTED_VALUE"""),5.0)</f>
        <v>5</v>
      </c>
      <c r="C104" s="4">
        <f>IFERROR(__xludf.DUMMYFUNCTION("""COMPUTED_VALUE"""),8.714285714285714)</f>
        <v>8.714285714</v>
      </c>
    </row>
    <row r="105">
      <c r="A105" s="2">
        <f>IFERROR(__xludf.DUMMYFUNCTION("""COMPUTED_VALUE"""),43997.0)</f>
        <v>43997</v>
      </c>
      <c r="B105" s="3">
        <f>IFERROR(__xludf.DUMMYFUNCTION("""COMPUTED_VALUE"""),7.0)</f>
        <v>7</v>
      </c>
      <c r="C105" s="4">
        <f>IFERROR(__xludf.DUMMYFUNCTION("""COMPUTED_VALUE"""),8.857142857142858)</f>
        <v>8.857142857</v>
      </c>
    </row>
    <row r="106">
      <c r="A106" s="2">
        <f>IFERROR(__xludf.DUMMYFUNCTION("""COMPUTED_VALUE"""),43998.0)</f>
        <v>43998</v>
      </c>
      <c r="B106" s="3">
        <f>IFERROR(__xludf.DUMMYFUNCTION("""COMPUTED_VALUE"""),1.0)</f>
        <v>1</v>
      </c>
      <c r="C106" s="4">
        <f>IFERROR(__xludf.DUMMYFUNCTION("""COMPUTED_VALUE"""),8.571428571428571)</f>
        <v>8.571428571</v>
      </c>
    </row>
    <row r="107">
      <c r="A107" s="2">
        <f>IFERROR(__xludf.DUMMYFUNCTION("""COMPUTED_VALUE"""),43999.0)</f>
        <v>43999</v>
      </c>
      <c r="B107" s="3">
        <f>IFERROR(__xludf.DUMMYFUNCTION("""COMPUTED_VALUE"""),1.0)</f>
        <v>1</v>
      </c>
      <c r="C107" s="4">
        <f>IFERROR(__xludf.DUMMYFUNCTION("""COMPUTED_VALUE"""),7.285714285714286)</f>
        <v>7.285714286</v>
      </c>
    </row>
    <row r="108">
      <c r="A108" s="2">
        <f>IFERROR(__xludf.DUMMYFUNCTION("""COMPUTED_VALUE"""),44000.0)</f>
        <v>44000</v>
      </c>
      <c r="B108" s="3">
        <f>IFERROR(__xludf.DUMMYFUNCTION("""COMPUTED_VALUE"""),1.0)</f>
        <v>1</v>
      </c>
      <c r="C108" s="4">
        <f>IFERROR(__xludf.DUMMYFUNCTION("""COMPUTED_VALUE"""),5.714285714285714)</f>
        <v>5.714285714</v>
      </c>
    </row>
    <row r="109">
      <c r="A109" s="2">
        <f>IFERROR(__xludf.DUMMYFUNCTION("""COMPUTED_VALUE"""),44001.0)</f>
        <v>44001</v>
      </c>
      <c r="B109" s="3">
        <f>IFERROR(__xludf.DUMMYFUNCTION("""COMPUTED_VALUE"""),2.0)</f>
        <v>2</v>
      </c>
      <c r="C109" s="4">
        <f>IFERROR(__xludf.DUMMYFUNCTION("""COMPUTED_VALUE"""),4.0)</f>
        <v>4</v>
      </c>
    </row>
    <row r="110">
      <c r="A110" s="2">
        <f>IFERROR(__xludf.DUMMYFUNCTION("""COMPUTED_VALUE"""),44002.0)</f>
        <v>44002</v>
      </c>
      <c r="B110" s="3">
        <f>IFERROR(__xludf.DUMMYFUNCTION("""COMPUTED_VALUE"""),5.0)</f>
        <v>5</v>
      </c>
      <c r="C110" s="4">
        <f>IFERROR(__xludf.DUMMYFUNCTION("""COMPUTED_VALUE"""),3.142857142857143)</f>
        <v>3.142857143</v>
      </c>
    </row>
    <row r="111">
      <c r="A111" s="2">
        <f>IFERROR(__xludf.DUMMYFUNCTION("""COMPUTED_VALUE"""),44003.0)</f>
        <v>44003</v>
      </c>
      <c r="B111" s="3">
        <f>IFERROR(__xludf.DUMMYFUNCTION("""COMPUTED_VALUE"""),8.0)</f>
        <v>8</v>
      </c>
      <c r="C111" s="4">
        <f>IFERROR(__xludf.DUMMYFUNCTION("""COMPUTED_VALUE"""),3.5714285714285716)</f>
        <v>3.571428571</v>
      </c>
    </row>
    <row r="112">
      <c r="A112" s="2">
        <f>IFERROR(__xludf.DUMMYFUNCTION("""COMPUTED_VALUE"""),44004.0)</f>
        <v>44004</v>
      </c>
      <c r="B112" s="3">
        <f>IFERROR(__xludf.DUMMYFUNCTION("""COMPUTED_VALUE"""),8.0)</f>
        <v>8</v>
      </c>
      <c r="C112" s="4">
        <f>IFERROR(__xludf.DUMMYFUNCTION("""COMPUTED_VALUE"""),3.7142857142857144)</f>
        <v>3.714285714</v>
      </c>
    </row>
    <row r="113">
      <c r="A113" s="2">
        <f>IFERROR(__xludf.DUMMYFUNCTION("""COMPUTED_VALUE"""),44005.0)</f>
        <v>44005</v>
      </c>
      <c r="B113" s="3">
        <f>IFERROR(__xludf.DUMMYFUNCTION("""COMPUTED_VALUE"""),5.0)</f>
        <v>5</v>
      </c>
      <c r="C113" s="4">
        <f>IFERROR(__xludf.DUMMYFUNCTION("""COMPUTED_VALUE"""),4.285714285714286)</f>
        <v>4.285714286</v>
      </c>
    </row>
    <row r="114">
      <c r="A114" s="2">
        <f>IFERROR(__xludf.DUMMYFUNCTION("""COMPUTED_VALUE"""),44006.0)</f>
        <v>44006</v>
      </c>
      <c r="B114" s="3">
        <f>IFERROR(__xludf.DUMMYFUNCTION("""COMPUTED_VALUE"""),7.0)</f>
        <v>7</v>
      </c>
      <c r="C114" s="4">
        <f>IFERROR(__xludf.DUMMYFUNCTION("""COMPUTED_VALUE"""),5.142857142857143)</f>
        <v>5.142857143</v>
      </c>
    </row>
    <row r="115">
      <c r="A115" s="2">
        <f>IFERROR(__xludf.DUMMYFUNCTION("""COMPUTED_VALUE"""),44007.0)</f>
        <v>44007</v>
      </c>
      <c r="B115" s="3">
        <f>IFERROR(__xludf.DUMMYFUNCTION("""COMPUTED_VALUE"""),9.0)</f>
        <v>9</v>
      </c>
      <c r="C115" s="4">
        <f>IFERROR(__xludf.DUMMYFUNCTION("""COMPUTED_VALUE"""),6.285714285714286)</f>
        <v>6.285714286</v>
      </c>
    </row>
    <row r="116">
      <c r="A116" s="2">
        <f>IFERROR(__xludf.DUMMYFUNCTION("""COMPUTED_VALUE"""),44008.0)</f>
        <v>44008</v>
      </c>
      <c r="B116" s="3">
        <f>IFERROR(__xludf.DUMMYFUNCTION("""COMPUTED_VALUE"""),4.0)</f>
        <v>4</v>
      </c>
      <c r="C116" s="4">
        <f>IFERROR(__xludf.DUMMYFUNCTION("""COMPUTED_VALUE"""),6.571428571428571)</f>
        <v>6.571428571</v>
      </c>
    </row>
    <row r="117">
      <c r="A117" s="2">
        <f>IFERROR(__xludf.DUMMYFUNCTION("""COMPUTED_VALUE"""),44009.0)</f>
        <v>44009</v>
      </c>
      <c r="B117" s="3">
        <f>IFERROR(__xludf.DUMMYFUNCTION("""COMPUTED_VALUE"""),11.0)</f>
        <v>11</v>
      </c>
      <c r="C117" s="4">
        <f>IFERROR(__xludf.DUMMYFUNCTION("""COMPUTED_VALUE"""),7.428571428571429)</f>
        <v>7.428571429</v>
      </c>
    </row>
    <row r="118">
      <c r="A118" s="2">
        <f>IFERROR(__xludf.DUMMYFUNCTION("""COMPUTED_VALUE"""),44010.0)</f>
        <v>44010</v>
      </c>
      <c r="B118" s="3">
        <f>IFERROR(__xludf.DUMMYFUNCTION("""COMPUTED_VALUE"""),4.0)</f>
        <v>4</v>
      </c>
      <c r="C118" s="4">
        <f>IFERROR(__xludf.DUMMYFUNCTION("""COMPUTED_VALUE"""),6.857142857142857)</f>
        <v>6.857142857</v>
      </c>
    </row>
    <row r="119">
      <c r="A119" s="2">
        <f>IFERROR(__xludf.DUMMYFUNCTION("""COMPUTED_VALUE"""),44011.0)</f>
        <v>44011</v>
      </c>
      <c r="B119" s="3">
        <f>IFERROR(__xludf.DUMMYFUNCTION("""COMPUTED_VALUE"""),3.0)</f>
        <v>3</v>
      </c>
      <c r="C119" s="4">
        <f>IFERROR(__xludf.DUMMYFUNCTION("""COMPUTED_VALUE"""),6.142857142857143)</f>
        <v>6.142857143</v>
      </c>
    </row>
    <row r="120">
      <c r="A120" s="2">
        <f>IFERROR(__xludf.DUMMYFUNCTION("""COMPUTED_VALUE"""),44012.0)</f>
        <v>44012</v>
      </c>
      <c r="B120" s="3">
        <f>IFERROR(__xludf.DUMMYFUNCTION("""COMPUTED_VALUE"""),10.0)</f>
        <v>10</v>
      </c>
      <c r="C120" s="4">
        <f>IFERROR(__xludf.DUMMYFUNCTION("""COMPUTED_VALUE"""),6.857142857142857)</f>
        <v>6.857142857</v>
      </c>
    </row>
    <row r="121">
      <c r="A121" s="2">
        <f>IFERROR(__xludf.DUMMYFUNCTION("""COMPUTED_VALUE"""),44013.0)</f>
        <v>44013</v>
      </c>
      <c r="B121" s="3">
        <f>IFERROR(__xludf.DUMMYFUNCTION("""COMPUTED_VALUE"""),2.0)</f>
        <v>2</v>
      </c>
      <c r="C121" s="4">
        <f>IFERROR(__xludf.DUMMYFUNCTION("""COMPUTED_VALUE"""),6.142857142857143)</f>
        <v>6.142857143</v>
      </c>
    </row>
    <row r="122">
      <c r="A122" s="2">
        <f>IFERROR(__xludf.DUMMYFUNCTION("""COMPUTED_VALUE"""),44014.0)</f>
        <v>44014</v>
      </c>
      <c r="B122" s="3">
        <f>IFERROR(__xludf.DUMMYFUNCTION("""COMPUTED_VALUE"""),9.0)</f>
        <v>9</v>
      </c>
      <c r="C122" s="4">
        <f>IFERROR(__xludf.DUMMYFUNCTION("""COMPUTED_VALUE"""),6.142857142857143)</f>
        <v>6.142857143</v>
      </c>
    </row>
    <row r="123">
      <c r="A123" s="2">
        <f>IFERROR(__xludf.DUMMYFUNCTION("""COMPUTED_VALUE"""),44015.0)</f>
        <v>44015</v>
      </c>
      <c r="B123" s="3">
        <f>IFERROR(__xludf.DUMMYFUNCTION("""COMPUTED_VALUE"""),6.0)</f>
        <v>6</v>
      </c>
      <c r="C123" s="4">
        <f>IFERROR(__xludf.DUMMYFUNCTION("""COMPUTED_VALUE"""),6.428571428571429)</f>
        <v>6.428571429</v>
      </c>
    </row>
    <row r="124">
      <c r="A124" s="2">
        <f>IFERROR(__xludf.DUMMYFUNCTION("""COMPUTED_VALUE"""),44016.0)</f>
        <v>44016</v>
      </c>
      <c r="B124" s="3">
        <f>IFERROR(__xludf.DUMMYFUNCTION("""COMPUTED_VALUE"""),2.0)</f>
        <v>2</v>
      </c>
      <c r="C124" s="4">
        <f>IFERROR(__xludf.DUMMYFUNCTION("""COMPUTED_VALUE"""),5.142857142857143)</f>
        <v>5.142857143</v>
      </c>
    </row>
    <row r="125">
      <c r="A125" s="2">
        <f>IFERROR(__xludf.DUMMYFUNCTION("""COMPUTED_VALUE"""),44017.0)</f>
        <v>44017</v>
      </c>
      <c r="B125" s="3">
        <f>IFERROR(__xludf.DUMMYFUNCTION("""COMPUTED_VALUE"""),9.0)</f>
        <v>9</v>
      </c>
      <c r="C125" s="4">
        <f>IFERROR(__xludf.DUMMYFUNCTION("""COMPUTED_VALUE"""),5.857142857142857)</f>
        <v>5.857142857</v>
      </c>
    </row>
    <row r="126">
      <c r="A126" s="2">
        <f>IFERROR(__xludf.DUMMYFUNCTION("""COMPUTED_VALUE"""),44018.0)</f>
        <v>44018</v>
      </c>
      <c r="B126" s="3">
        <f>IFERROR(__xludf.DUMMYFUNCTION("""COMPUTED_VALUE"""),6.0)</f>
        <v>6</v>
      </c>
      <c r="C126" s="4">
        <f>IFERROR(__xludf.DUMMYFUNCTION("""COMPUTED_VALUE"""),6.285714285714286)</f>
        <v>6.285714286</v>
      </c>
    </row>
    <row r="127">
      <c r="A127" s="2">
        <f>IFERROR(__xludf.DUMMYFUNCTION("""COMPUTED_VALUE"""),44019.0)</f>
        <v>44019</v>
      </c>
      <c r="B127" s="3">
        <f>IFERROR(__xludf.DUMMYFUNCTION("""COMPUTED_VALUE"""),16.0)</f>
        <v>16</v>
      </c>
      <c r="C127" s="4">
        <f>IFERROR(__xludf.DUMMYFUNCTION("""COMPUTED_VALUE"""),7.142857142857143)</f>
        <v>7.142857143</v>
      </c>
    </row>
    <row r="128">
      <c r="A128" s="2">
        <f>IFERROR(__xludf.DUMMYFUNCTION("""COMPUTED_VALUE"""),44020.0)</f>
        <v>44020</v>
      </c>
      <c r="B128" s="3">
        <f>IFERROR(__xludf.DUMMYFUNCTION("""COMPUTED_VALUE"""),5.0)</f>
        <v>5</v>
      </c>
      <c r="C128" s="4">
        <f>IFERROR(__xludf.DUMMYFUNCTION("""COMPUTED_VALUE"""),7.571428571428571)</f>
        <v>7.571428571</v>
      </c>
    </row>
    <row r="129">
      <c r="A129" s="2">
        <f>IFERROR(__xludf.DUMMYFUNCTION("""COMPUTED_VALUE"""),44021.0)</f>
        <v>44021</v>
      </c>
      <c r="B129" s="3">
        <f>IFERROR(__xludf.DUMMYFUNCTION("""COMPUTED_VALUE"""),10.0)</f>
        <v>10</v>
      </c>
      <c r="C129" s="4">
        <f>IFERROR(__xludf.DUMMYFUNCTION("""COMPUTED_VALUE"""),7.714285714285714)</f>
        <v>7.714285714</v>
      </c>
    </row>
    <row r="130">
      <c r="A130" s="2">
        <f>IFERROR(__xludf.DUMMYFUNCTION("""COMPUTED_VALUE"""),44022.0)</f>
        <v>44022</v>
      </c>
      <c r="B130" s="3">
        <f>IFERROR(__xludf.DUMMYFUNCTION("""COMPUTED_VALUE"""),3.0)</f>
        <v>3</v>
      </c>
      <c r="C130" s="4">
        <f>IFERROR(__xludf.DUMMYFUNCTION("""COMPUTED_VALUE"""),7.285714285714286)</f>
        <v>7.285714286</v>
      </c>
    </row>
    <row r="131">
      <c r="A131" s="2">
        <f>IFERROR(__xludf.DUMMYFUNCTION("""COMPUTED_VALUE"""),44023.0)</f>
        <v>44023</v>
      </c>
      <c r="B131" s="3">
        <f>IFERROR(__xludf.DUMMYFUNCTION("""COMPUTED_VALUE"""),6.0)</f>
        <v>6</v>
      </c>
      <c r="C131" s="4">
        <f>IFERROR(__xludf.DUMMYFUNCTION("""COMPUTED_VALUE"""),7.857142857142857)</f>
        <v>7.857142857</v>
      </c>
    </row>
    <row r="132">
      <c r="A132" s="2">
        <f>IFERROR(__xludf.DUMMYFUNCTION("""COMPUTED_VALUE"""),44024.0)</f>
        <v>44024</v>
      </c>
      <c r="B132" s="3">
        <f>IFERROR(__xludf.DUMMYFUNCTION("""COMPUTED_VALUE"""),5.0)</f>
        <v>5</v>
      </c>
      <c r="C132" s="4">
        <f>IFERROR(__xludf.DUMMYFUNCTION("""COMPUTED_VALUE"""),7.285714285714286)</f>
        <v>7.285714286</v>
      </c>
    </row>
    <row r="133">
      <c r="A133" s="2">
        <f>IFERROR(__xludf.DUMMYFUNCTION("""COMPUTED_VALUE"""),44025.0)</f>
        <v>44025</v>
      </c>
      <c r="B133" s="3">
        <f>IFERROR(__xludf.DUMMYFUNCTION("""COMPUTED_VALUE"""),13.0)</f>
        <v>13</v>
      </c>
      <c r="C133" s="4">
        <f>IFERROR(__xludf.DUMMYFUNCTION("""COMPUTED_VALUE"""),8.285714285714286)</f>
        <v>8.285714286</v>
      </c>
    </row>
    <row r="134">
      <c r="A134" s="2">
        <f>IFERROR(__xludf.DUMMYFUNCTION("""COMPUTED_VALUE"""),44026.0)</f>
        <v>44026</v>
      </c>
      <c r="B134" s="3">
        <f>IFERROR(__xludf.DUMMYFUNCTION("""COMPUTED_VALUE"""),11.0)</f>
        <v>11</v>
      </c>
      <c r="C134" s="4">
        <f>IFERROR(__xludf.DUMMYFUNCTION("""COMPUTED_VALUE"""),7.571428571428571)</f>
        <v>7.571428571</v>
      </c>
    </row>
    <row r="135">
      <c r="A135" s="2">
        <f>IFERROR(__xludf.DUMMYFUNCTION("""COMPUTED_VALUE"""),44027.0)</f>
        <v>44027</v>
      </c>
      <c r="B135" s="3">
        <f>IFERROR(__xludf.DUMMYFUNCTION("""COMPUTED_VALUE"""),5.0)</f>
        <v>5</v>
      </c>
      <c r="C135" s="4">
        <f>IFERROR(__xludf.DUMMYFUNCTION("""COMPUTED_VALUE"""),7.571428571428571)</f>
        <v>7.571428571</v>
      </c>
    </row>
    <row r="136">
      <c r="A136" s="2">
        <f>IFERROR(__xludf.DUMMYFUNCTION("""COMPUTED_VALUE"""),44028.0)</f>
        <v>44028</v>
      </c>
      <c r="B136" s="3">
        <f>IFERROR(__xludf.DUMMYFUNCTION("""COMPUTED_VALUE"""),16.0)</f>
        <v>16</v>
      </c>
      <c r="C136" s="4">
        <f>IFERROR(__xludf.DUMMYFUNCTION("""COMPUTED_VALUE"""),8.428571428571429)</f>
        <v>8.428571429</v>
      </c>
    </row>
    <row r="137">
      <c r="A137" s="2">
        <f>IFERROR(__xludf.DUMMYFUNCTION("""COMPUTED_VALUE"""),44029.0)</f>
        <v>44029</v>
      </c>
      <c r="B137" s="3">
        <f>IFERROR(__xludf.DUMMYFUNCTION("""COMPUTED_VALUE"""),14.0)</f>
        <v>14</v>
      </c>
      <c r="C137" s="4">
        <f>IFERROR(__xludf.DUMMYFUNCTION("""COMPUTED_VALUE"""),10.0)</f>
        <v>10</v>
      </c>
    </row>
    <row r="138">
      <c r="A138" s="2">
        <f>IFERROR(__xludf.DUMMYFUNCTION("""COMPUTED_VALUE"""),44030.0)</f>
        <v>44030</v>
      </c>
      <c r="B138" s="3">
        <f>IFERROR(__xludf.DUMMYFUNCTION("""COMPUTED_VALUE"""),22.0)</f>
        <v>22</v>
      </c>
      <c r="C138" s="4">
        <f>IFERROR(__xludf.DUMMYFUNCTION("""COMPUTED_VALUE"""),12.285714285714286)</f>
        <v>12.28571429</v>
      </c>
    </row>
    <row r="139">
      <c r="A139" s="2">
        <f>IFERROR(__xludf.DUMMYFUNCTION("""COMPUTED_VALUE"""),44031.0)</f>
        <v>44031</v>
      </c>
      <c r="B139" s="3">
        <f>IFERROR(__xludf.DUMMYFUNCTION("""COMPUTED_VALUE"""),18.0)</f>
        <v>18</v>
      </c>
      <c r="C139" s="4">
        <f>IFERROR(__xludf.DUMMYFUNCTION("""COMPUTED_VALUE"""),14.142857142857142)</f>
        <v>14.14285714</v>
      </c>
    </row>
    <row r="140">
      <c r="A140" s="2">
        <f>IFERROR(__xludf.DUMMYFUNCTION("""COMPUTED_VALUE"""),44032.0)</f>
        <v>44032</v>
      </c>
      <c r="B140" s="3">
        <f>IFERROR(__xludf.DUMMYFUNCTION("""COMPUTED_VALUE"""),6.0)</f>
        <v>6</v>
      </c>
      <c r="C140" s="4">
        <f>IFERROR(__xludf.DUMMYFUNCTION("""COMPUTED_VALUE"""),13.142857142857142)</f>
        <v>13.14285714</v>
      </c>
    </row>
    <row r="141">
      <c r="A141" s="2">
        <f>IFERROR(__xludf.DUMMYFUNCTION("""COMPUTED_VALUE"""),44033.0)</f>
        <v>44033</v>
      </c>
      <c r="B141" s="3">
        <f>IFERROR(__xludf.DUMMYFUNCTION("""COMPUTED_VALUE"""),8.0)</f>
        <v>8</v>
      </c>
      <c r="C141" s="4">
        <f>IFERROR(__xludf.DUMMYFUNCTION("""COMPUTED_VALUE"""),12.714285714285714)</f>
        <v>12.71428571</v>
      </c>
    </row>
    <row r="142">
      <c r="A142" s="2">
        <f>IFERROR(__xludf.DUMMYFUNCTION("""COMPUTED_VALUE"""),44034.0)</f>
        <v>44034</v>
      </c>
      <c r="B142" s="3">
        <f>IFERROR(__xludf.DUMMYFUNCTION("""COMPUTED_VALUE"""),19.0)</f>
        <v>19</v>
      </c>
      <c r="C142" s="4">
        <f>IFERROR(__xludf.DUMMYFUNCTION("""COMPUTED_VALUE"""),14.714285714285714)</f>
        <v>14.71428571</v>
      </c>
    </row>
    <row r="143">
      <c r="A143" s="2">
        <f>IFERROR(__xludf.DUMMYFUNCTION("""COMPUTED_VALUE"""),44035.0)</f>
        <v>44035</v>
      </c>
      <c r="B143" s="3">
        <f>IFERROR(__xludf.DUMMYFUNCTION("""COMPUTED_VALUE"""),14.0)</f>
        <v>14</v>
      </c>
      <c r="C143" s="4">
        <f>IFERROR(__xludf.DUMMYFUNCTION("""COMPUTED_VALUE"""),14.428571428571429)</f>
        <v>14.42857143</v>
      </c>
    </row>
    <row r="144">
      <c r="A144" s="2">
        <f>IFERROR(__xludf.DUMMYFUNCTION("""COMPUTED_VALUE"""),44036.0)</f>
        <v>44036</v>
      </c>
      <c r="B144" s="3">
        <f>IFERROR(__xludf.DUMMYFUNCTION("""COMPUTED_VALUE"""),18.0)</f>
        <v>18</v>
      </c>
      <c r="C144" s="4">
        <f>IFERROR(__xludf.DUMMYFUNCTION("""COMPUTED_VALUE"""),15.0)</f>
        <v>15</v>
      </c>
    </row>
    <row r="145">
      <c r="A145" s="2">
        <f>IFERROR(__xludf.DUMMYFUNCTION("""COMPUTED_VALUE"""),44037.0)</f>
        <v>44037</v>
      </c>
      <c r="B145" s="3">
        <f>IFERROR(__xludf.DUMMYFUNCTION("""COMPUTED_VALUE"""),26.0)</f>
        <v>26</v>
      </c>
      <c r="C145" s="4">
        <f>IFERROR(__xludf.DUMMYFUNCTION("""COMPUTED_VALUE"""),15.571428571428571)</f>
        <v>15.57142857</v>
      </c>
    </row>
    <row r="146">
      <c r="A146" s="2">
        <f>IFERROR(__xludf.DUMMYFUNCTION("""COMPUTED_VALUE"""),44038.0)</f>
        <v>44038</v>
      </c>
      <c r="B146" s="3">
        <f>IFERROR(__xludf.DUMMYFUNCTION("""COMPUTED_VALUE"""),11.0)</f>
        <v>11</v>
      </c>
      <c r="C146" s="4">
        <f>IFERROR(__xludf.DUMMYFUNCTION("""COMPUTED_VALUE"""),14.571428571428571)</f>
        <v>14.57142857</v>
      </c>
    </row>
    <row r="147">
      <c r="A147" s="2">
        <f>IFERROR(__xludf.DUMMYFUNCTION("""COMPUTED_VALUE"""),44039.0)</f>
        <v>44039</v>
      </c>
      <c r="B147" s="3">
        <f>IFERROR(__xludf.DUMMYFUNCTION("""COMPUTED_VALUE"""),13.0)</f>
        <v>13</v>
      </c>
      <c r="C147" s="4">
        <f>IFERROR(__xludf.DUMMYFUNCTION("""COMPUTED_VALUE"""),15.571428571428571)</f>
        <v>15.57142857</v>
      </c>
    </row>
    <row r="148">
      <c r="A148" s="2">
        <f>IFERROR(__xludf.DUMMYFUNCTION("""COMPUTED_VALUE"""),44040.0)</f>
        <v>44040</v>
      </c>
      <c r="B148" s="3">
        <f>IFERROR(__xludf.DUMMYFUNCTION("""COMPUTED_VALUE"""),8.0)</f>
        <v>8</v>
      </c>
      <c r="C148" s="4">
        <f>IFERROR(__xludf.DUMMYFUNCTION("""COMPUTED_VALUE"""),15.571428571428571)</f>
        <v>15.57142857</v>
      </c>
    </row>
    <row r="149">
      <c r="A149" s="2">
        <f>IFERROR(__xludf.DUMMYFUNCTION("""COMPUTED_VALUE"""),44041.0)</f>
        <v>44041</v>
      </c>
      <c r="B149" s="3">
        <f>IFERROR(__xludf.DUMMYFUNCTION("""COMPUTED_VALUE"""),9.0)</f>
        <v>9</v>
      </c>
      <c r="C149" s="4">
        <f>IFERROR(__xludf.DUMMYFUNCTION("""COMPUTED_VALUE"""),14.142857142857142)</f>
        <v>14.14285714</v>
      </c>
    </row>
    <row r="150">
      <c r="A150" s="2">
        <f>IFERROR(__xludf.DUMMYFUNCTION("""COMPUTED_VALUE"""),44042.0)</f>
        <v>44042</v>
      </c>
      <c r="B150" s="3">
        <f>IFERROR(__xludf.DUMMYFUNCTION("""COMPUTED_VALUE"""),19.0)</f>
        <v>19</v>
      </c>
      <c r="C150" s="4">
        <f>IFERROR(__xludf.DUMMYFUNCTION("""COMPUTED_VALUE"""),14.857142857142858)</f>
        <v>14.85714286</v>
      </c>
    </row>
    <row r="151">
      <c r="A151" s="2">
        <f>IFERROR(__xludf.DUMMYFUNCTION("""COMPUTED_VALUE"""),44043.0)</f>
        <v>44043</v>
      </c>
      <c r="B151" s="3">
        <f>IFERROR(__xludf.DUMMYFUNCTION("""COMPUTED_VALUE"""),21.0)</f>
        <v>21</v>
      </c>
      <c r="C151" s="4">
        <f>IFERROR(__xludf.DUMMYFUNCTION("""COMPUTED_VALUE"""),15.285714285714286)</f>
        <v>15.28571429</v>
      </c>
    </row>
    <row r="152">
      <c r="A152" s="2">
        <f>IFERROR(__xludf.DUMMYFUNCTION("""COMPUTED_VALUE"""),44044.0)</f>
        <v>44044</v>
      </c>
      <c r="B152" s="3">
        <f>IFERROR(__xludf.DUMMYFUNCTION("""COMPUTED_VALUE"""),21.0)</f>
        <v>21</v>
      </c>
      <c r="C152" s="4">
        <f>IFERROR(__xludf.DUMMYFUNCTION("""COMPUTED_VALUE"""),14.571428571428571)</f>
        <v>14.57142857</v>
      </c>
    </row>
    <row r="153">
      <c r="A153" s="2">
        <f>IFERROR(__xludf.DUMMYFUNCTION("""COMPUTED_VALUE"""),44045.0)</f>
        <v>44045</v>
      </c>
      <c r="B153" s="3">
        <f>IFERROR(__xludf.DUMMYFUNCTION("""COMPUTED_VALUE"""),9.0)</f>
        <v>9</v>
      </c>
      <c r="C153" s="4">
        <f>IFERROR(__xludf.DUMMYFUNCTION("""COMPUTED_VALUE"""),14.285714285714286)</f>
        <v>14.28571429</v>
      </c>
    </row>
    <row r="154">
      <c r="A154" s="2">
        <f>IFERROR(__xludf.DUMMYFUNCTION("""COMPUTED_VALUE"""),44046.0)</f>
        <v>44046</v>
      </c>
      <c r="B154" s="3">
        <f>IFERROR(__xludf.DUMMYFUNCTION("""COMPUTED_VALUE"""),9.0)</f>
        <v>9</v>
      </c>
      <c r="C154" s="4">
        <f>IFERROR(__xludf.DUMMYFUNCTION("""COMPUTED_VALUE"""),13.714285714285714)</f>
        <v>13.71428571</v>
      </c>
    </row>
    <row r="155">
      <c r="A155" s="2">
        <f>IFERROR(__xludf.DUMMYFUNCTION("""COMPUTED_VALUE"""),44047.0)</f>
        <v>44047</v>
      </c>
      <c r="B155" s="3">
        <f>IFERROR(__xludf.DUMMYFUNCTION("""COMPUTED_VALUE"""),9.0)</f>
        <v>9</v>
      </c>
      <c r="C155" s="4">
        <f>IFERROR(__xludf.DUMMYFUNCTION("""COMPUTED_VALUE"""),13.857142857142858)</f>
        <v>13.85714286</v>
      </c>
    </row>
    <row r="156">
      <c r="A156" s="2">
        <f>IFERROR(__xludf.DUMMYFUNCTION("""COMPUTED_VALUE"""),44048.0)</f>
        <v>44048</v>
      </c>
      <c r="B156" s="3">
        <f>IFERROR(__xludf.DUMMYFUNCTION("""COMPUTED_VALUE"""),11.0)</f>
        <v>11</v>
      </c>
      <c r="C156" s="4">
        <f>IFERROR(__xludf.DUMMYFUNCTION("""COMPUTED_VALUE"""),14.142857142857142)</f>
        <v>14.14285714</v>
      </c>
    </row>
    <row r="157">
      <c r="A157" s="2">
        <f>IFERROR(__xludf.DUMMYFUNCTION("""COMPUTED_VALUE"""),44049.0)</f>
        <v>44049</v>
      </c>
      <c r="B157" s="3">
        <f>IFERROR(__xludf.DUMMYFUNCTION("""COMPUTED_VALUE"""),33.0)</f>
        <v>33</v>
      </c>
      <c r="C157" s="4">
        <f>IFERROR(__xludf.DUMMYFUNCTION("""COMPUTED_VALUE"""),16.142857142857142)</f>
        <v>16.14285714</v>
      </c>
    </row>
    <row r="158">
      <c r="A158" s="2">
        <f>IFERROR(__xludf.DUMMYFUNCTION("""COMPUTED_VALUE"""),44050.0)</f>
        <v>44050</v>
      </c>
      <c r="B158" s="3">
        <f>IFERROR(__xludf.DUMMYFUNCTION("""COMPUTED_VALUE"""),24.0)</f>
        <v>24</v>
      </c>
      <c r="C158" s="4">
        <f>IFERROR(__xludf.DUMMYFUNCTION("""COMPUTED_VALUE"""),16.571428571428573)</f>
        <v>16.57142857</v>
      </c>
    </row>
    <row r="159">
      <c r="A159" s="2">
        <f>IFERROR(__xludf.DUMMYFUNCTION("""COMPUTED_VALUE"""),44051.0)</f>
        <v>44051</v>
      </c>
      <c r="B159" s="3">
        <f>IFERROR(__xludf.DUMMYFUNCTION("""COMPUTED_VALUE"""),32.0)</f>
        <v>32</v>
      </c>
      <c r="C159" s="4">
        <f>IFERROR(__xludf.DUMMYFUNCTION("""COMPUTED_VALUE"""),18.142857142857142)</f>
        <v>18.14285714</v>
      </c>
    </row>
    <row r="160">
      <c r="A160" s="2">
        <f>IFERROR(__xludf.DUMMYFUNCTION("""COMPUTED_VALUE"""),44052.0)</f>
        <v>44052</v>
      </c>
      <c r="B160" s="3">
        <f>IFERROR(__xludf.DUMMYFUNCTION("""COMPUTED_VALUE"""),43.0)</f>
        <v>43</v>
      </c>
      <c r="C160" s="4">
        <f>IFERROR(__xludf.DUMMYFUNCTION("""COMPUTED_VALUE"""),23.0)</f>
        <v>23</v>
      </c>
    </row>
    <row r="161">
      <c r="A161" s="2">
        <f>IFERROR(__xludf.DUMMYFUNCTION("""COMPUTED_VALUE"""),44053.0)</f>
        <v>44053</v>
      </c>
      <c r="B161" s="3">
        <f>IFERROR(__xludf.DUMMYFUNCTION("""COMPUTED_VALUE"""),35.0)</f>
        <v>35</v>
      </c>
      <c r="C161" s="4">
        <f>IFERROR(__xludf.DUMMYFUNCTION("""COMPUTED_VALUE"""),26.714285714285715)</f>
        <v>26.71428571</v>
      </c>
    </row>
    <row r="162">
      <c r="A162" s="2">
        <f>IFERROR(__xludf.DUMMYFUNCTION("""COMPUTED_VALUE"""),44054.0)</f>
        <v>44054</v>
      </c>
      <c r="B162" s="3">
        <f>IFERROR(__xludf.DUMMYFUNCTION("""COMPUTED_VALUE"""),15.0)</f>
        <v>15</v>
      </c>
      <c r="C162" s="4">
        <f>IFERROR(__xludf.DUMMYFUNCTION("""COMPUTED_VALUE"""),27.571428571428573)</f>
        <v>27.57142857</v>
      </c>
    </row>
    <row r="163">
      <c r="A163" s="2">
        <f>IFERROR(__xludf.DUMMYFUNCTION("""COMPUTED_VALUE"""),44055.0)</f>
        <v>44055</v>
      </c>
      <c r="B163" s="3">
        <f>IFERROR(__xludf.DUMMYFUNCTION("""COMPUTED_VALUE"""),22.0)</f>
        <v>22</v>
      </c>
      <c r="C163" s="4">
        <f>IFERROR(__xludf.DUMMYFUNCTION("""COMPUTED_VALUE"""),29.142857142857142)</f>
        <v>29.14285714</v>
      </c>
    </row>
    <row r="164">
      <c r="A164" s="2">
        <f>IFERROR(__xludf.DUMMYFUNCTION("""COMPUTED_VALUE"""),44056.0)</f>
        <v>44056</v>
      </c>
      <c r="B164" s="3">
        <f>IFERROR(__xludf.DUMMYFUNCTION("""COMPUTED_VALUE"""),45.0)</f>
        <v>45</v>
      </c>
      <c r="C164" s="4">
        <f>IFERROR(__xludf.DUMMYFUNCTION("""COMPUTED_VALUE"""),30.857142857142858)</f>
        <v>30.85714286</v>
      </c>
    </row>
    <row r="165">
      <c r="A165" s="2">
        <f>IFERROR(__xludf.DUMMYFUNCTION("""COMPUTED_VALUE"""),44057.0)</f>
        <v>44057</v>
      </c>
      <c r="B165" s="3">
        <f>IFERROR(__xludf.DUMMYFUNCTION("""COMPUTED_VALUE"""),40.0)</f>
        <v>40</v>
      </c>
      <c r="C165" s="4">
        <f>IFERROR(__xludf.DUMMYFUNCTION("""COMPUTED_VALUE"""),33.142857142857146)</f>
        <v>33.14285714</v>
      </c>
    </row>
    <row r="166">
      <c r="A166" s="2">
        <f>IFERROR(__xludf.DUMMYFUNCTION("""COMPUTED_VALUE"""),44058.0)</f>
        <v>44058</v>
      </c>
      <c r="B166" s="3">
        <f>IFERROR(__xludf.DUMMYFUNCTION("""COMPUTED_VALUE"""),24.0)</f>
        <v>24</v>
      </c>
      <c r="C166" s="4">
        <f>IFERROR(__xludf.DUMMYFUNCTION("""COMPUTED_VALUE"""),32.0)</f>
        <v>32</v>
      </c>
    </row>
    <row r="167">
      <c r="A167" s="2">
        <f>IFERROR(__xludf.DUMMYFUNCTION("""COMPUTED_VALUE"""),44059.0)</f>
        <v>44059</v>
      </c>
      <c r="B167" s="3">
        <f>IFERROR(__xludf.DUMMYFUNCTION("""COMPUTED_VALUE"""),39.0)</f>
        <v>39</v>
      </c>
      <c r="C167" s="4">
        <f>IFERROR(__xludf.DUMMYFUNCTION("""COMPUTED_VALUE"""),31.428571428571427)</f>
        <v>31.42857143</v>
      </c>
    </row>
    <row r="168">
      <c r="A168" s="2">
        <f>IFERROR(__xludf.DUMMYFUNCTION("""COMPUTED_VALUE"""),44060.0)</f>
        <v>44060</v>
      </c>
      <c r="B168" s="3">
        <f>IFERROR(__xludf.DUMMYFUNCTION("""COMPUTED_VALUE"""),30.0)</f>
        <v>30</v>
      </c>
      <c r="C168" s="4">
        <f>IFERROR(__xludf.DUMMYFUNCTION("""COMPUTED_VALUE"""),30.714285714285715)</f>
        <v>30.71428571</v>
      </c>
    </row>
    <row r="169">
      <c r="A169" s="2">
        <f>IFERROR(__xludf.DUMMYFUNCTION("""COMPUTED_VALUE"""),44061.0)</f>
        <v>44061</v>
      </c>
      <c r="B169" s="3">
        <f>IFERROR(__xludf.DUMMYFUNCTION("""COMPUTED_VALUE"""),24.0)</f>
        <v>24</v>
      </c>
      <c r="C169" s="4">
        <f>IFERROR(__xludf.DUMMYFUNCTION("""COMPUTED_VALUE"""),32.0)</f>
        <v>32</v>
      </c>
    </row>
    <row r="170">
      <c r="A170" s="2">
        <f>IFERROR(__xludf.DUMMYFUNCTION("""COMPUTED_VALUE"""),44062.0)</f>
        <v>44062</v>
      </c>
      <c r="B170" s="3">
        <f>IFERROR(__xludf.DUMMYFUNCTION("""COMPUTED_VALUE"""),32.0)</f>
        <v>32</v>
      </c>
      <c r="C170" s="4">
        <f>IFERROR(__xludf.DUMMYFUNCTION("""COMPUTED_VALUE"""),33.42857142857143)</f>
        <v>33.42857143</v>
      </c>
    </row>
    <row r="171">
      <c r="A171" s="2">
        <f>IFERROR(__xludf.DUMMYFUNCTION("""COMPUTED_VALUE"""),44063.0)</f>
        <v>44063</v>
      </c>
      <c r="B171" s="3">
        <f>IFERROR(__xludf.DUMMYFUNCTION("""COMPUTED_VALUE"""),44.0)</f>
        <v>44</v>
      </c>
      <c r="C171" s="4">
        <f>IFERROR(__xludf.DUMMYFUNCTION("""COMPUTED_VALUE"""),33.285714285714285)</f>
        <v>33.28571429</v>
      </c>
    </row>
    <row r="172">
      <c r="A172" s="2">
        <f>IFERROR(__xludf.DUMMYFUNCTION("""COMPUTED_VALUE"""),44064.0)</f>
        <v>44064</v>
      </c>
      <c r="B172" s="3">
        <f>IFERROR(__xludf.DUMMYFUNCTION("""COMPUTED_VALUE"""),52.0)</f>
        <v>52</v>
      </c>
      <c r="C172" s="4">
        <f>IFERROR(__xludf.DUMMYFUNCTION("""COMPUTED_VALUE"""),35.0)</f>
        <v>35</v>
      </c>
    </row>
    <row r="173">
      <c r="A173" s="2">
        <f>IFERROR(__xludf.DUMMYFUNCTION("""COMPUTED_VALUE"""),44065.0)</f>
        <v>44065</v>
      </c>
      <c r="B173" s="3">
        <f>IFERROR(__xludf.DUMMYFUNCTION("""COMPUTED_VALUE"""),35.0)</f>
        <v>35</v>
      </c>
      <c r="C173" s="4">
        <f>IFERROR(__xludf.DUMMYFUNCTION("""COMPUTED_VALUE"""),36.57142857142857)</f>
        <v>36.57142857</v>
      </c>
    </row>
    <row r="174">
      <c r="A174" s="2">
        <f>IFERROR(__xludf.DUMMYFUNCTION("""COMPUTED_VALUE"""),44066.0)</f>
        <v>44066</v>
      </c>
      <c r="B174" s="3">
        <f>IFERROR(__xludf.DUMMYFUNCTION("""COMPUTED_VALUE"""),22.0)</f>
        <v>22</v>
      </c>
      <c r="C174" s="4">
        <f>IFERROR(__xludf.DUMMYFUNCTION("""COMPUTED_VALUE"""),34.142857142857146)</f>
        <v>34.14285714</v>
      </c>
    </row>
    <row r="175">
      <c r="A175" s="2">
        <f>IFERROR(__xludf.DUMMYFUNCTION("""COMPUTED_VALUE"""),44067.0)</f>
        <v>44067</v>
      </c>
      <c r="B175" s="3">
        <f>IFERROR(__xludf.DUMMYFUNCTION("""COMPUTED_VALUE"""),36.0)</f>
        <v>36</v>
      </c>
      <c r="C175" s="4">
        <f>IFERROR(__xludf.DUMMYFUNCTION("""COMPUTED_VALUE"""),35.0)</f>
        <v>35</v>
      </c>
    </row>
    <row r="176">
      <c r="A176" s="2">
        <f>IFERROR(__xludf.DUMMYFUNCTION("""COMPUTED_VALUE"""),44068.0)</f>
        <v>44068</v>
      </c>
      <c r="B176" s="3">
        <f>IFERROR(__xludf.DUMMYFUNCTION("""COMPUTED_VALUE"""),24.0)</f>
        <v>24</v>
      </c>
      <c r="C176" s="4">
        <f>IFERROR(__xludf.DUMMYFUNCTION("""COMPUTED_VALUE"""),35.0)</f>
        <v>35</v>
      </c>
    </row>
    <row r="177">
      <c r="A177" s="2">
        <f>IFERROR(__xludf.DUMMYFUNCTION("""COMPUTED_VALUE"""),44069.0)</f>
        <v>44069</v>
      </c>
      <c r="B177" s="3">
        <f>IFERROR(__xludf.DUMMYFUNCTION("""COMPUTED_VALUE"""),73.0)</f>
        <v>73</v>
      </c>
      <c r="C177" s="4">
        <f>IFERROR(__xludf.DUMMYFUNCTION("""COMPUTED_VALUE"""),40.857142857142854)</f>
        <v>40.85714286</v>
      </c>
    </row>
    <row r="178">
      <c r="A178" s="2">
        <f>IFERROR(__xludf.DUMMYFUNCTION("""COMPUTED_VALUE"""),44070.0)</f>
        <v>44070</v>
      </c>
      <c r="B178" s="3">
        <f>IFERROR(__xludf.DUMMYFUNCTION("""COMPUTED_VALUE"""),91.0)</f>
        <v>91</v>
      </c>
      <c r="C178" s="4">
        <f>IFERROR(__xludf.DUMMYFUNCTION("""COMPUTED_VALUE"""),47.57142857142857)</f>
        <v>47.57142857</v>
      </c>
    </row>
    <row r="179">
      <c r="A179" s="2">
        <f>IFERROR(__xludf.DUMMYFUNCTION("""COMPUTED_VALUE"""),44071.0)</f>
        <v>44071</v>
      </c>
      <c r="B179" s="3">
        <f>IFERROR(__xludf.DUMMYFUNCTION("""COMPUTED_VALUE"""),132.0)</f>
        <v>132</v>
      </c>
      <c r="C179" s="4">
        <f>IFERROR(__xludf.DUMMYFUNCTION("""COMPUTED_VALUE"""),59.0)</f>
        <v>59</v>
      </c>
    </row>
    <row r="180">
      <c r="A180" s="2">
        <f>IFERROR(__xludf.DUMMYFUNCTION("""COMPUTED_VALUE"""),44072.0)</f>
        <v>44072</v>
      </c>
      <c r="B180" s="3">
        <f>IFERROR(__xludf.DUMMYFUNCTION("""COMPUTED_VALUE"""),158.0)</f>
        <v>158</v>
      </c>
      <c r="C180" s="4">
        <f>IFERROR(__xludf.DUMMYFUNCTION("""COMPUTED_VALUE"""),76.57142857142857)</f>
        <v>76.57142857</v>
      </c>
    </row>
    <row r="181">
      <c r="A181" s="2">
        <f>IFERROR(__xludf.DUMMYFUNCTION("""COMPUTED_VALUE"""),44073.0)</f>
        <v>44073</v>
      </c>
      <c r="B181" s="3">
        <f>IFERROR(__xludf.DUMMYFUNCTION("""COMPUTED_VALUE"""),292.0)</f>
        <v>292</v>
      </c>
      <c r="C181" s="4">
        <f>IFERROR(__xludf.DUMMYFUNCTION("""COMPUTED_VALUE"""),115.14285714285714)</f>
        <v>115.1428571</v>
      </c>
    </row>
    <row r="182">
      <c r="A182" s="2">
        <f>IFERROR(__xludf.DUMMYFUNCTION("""COMPUTED_VALUE"""),44074.0)</f>
        <v>44074</v>
      </c>
      <c r="B182" s="3">
        <f>IFERROR(__xludf.DUMMYFUNCTION("""COMPUTED_VALUE"""),178.0)</f>
        <v>178</v>
      </c>
      <c r="C182" s="4">
        <f>IFERROR(__xludf.DUMMYFUNCTION("""COMPUTED_VALUE"""),135.42857142857142)</f>
        <v>135.4285714</v>
      </c>
    </row>
    <row r="183">
      <c r="A183" s="2">
        <f>IFERROR(__xludf.DUMMYFUNCTION("""COMPUTED_VALUE"""),44075.0)</f>
        <v>44075</v>
      </c>
      <c r="B183" s="3">
        <f>IFERROR(__xludf.DUMMYFUNCTION("""COMPUTED_VALUE"""),118.0)</f>
        <v>118</v>
      </c>
      <c r="C183" s="4">
        <f>IFERROR(__xludf.DUMMYFUNCTION("""COMPUTED_VALUE"""),148.85714285714286)</f>
        <v>148.8571429</v>
      </c>
    </row>
    <row r="184">
      <c r="A184" s="2">
        <f>IFERROR(__xludf.DUMMYFUNCTION("""COMPUTED_VALUE"""),44076.0)</f>
        <v>44076</v>
      </c>
      <c r="B184" s="3">
        <f>IFERROR(__xludf.DUMMYFUNCTION("""COMPUTED_VALUE"""),365.0)</f>
        <v>365</v>
      </c>
      <c r="C184" s="4">
        <f>IFERROR(__xludf.DUMMYFUNCTION("""COMPUTED_VALUE"""),190.57142857142858)</f>
        <v>190.5714286</v>
      </c>
    </row>
    <row r="185">
      <c r="A185" s="2">
        <f>IFERROR(__xludf.DUMMYFUNCTION("""COMPUTED_VALUE"""),44077.0)</f>
        <v>44077</v>
      </c>
      <c r="B185" s="3">
        <f>IFERROR(__xludf.DUMMYFUNCTION("""COMPUTED_VALUE"""),301.0)</f>
        <v>301</v>
      </c>
      <c r="C185" s="4">
        <f>IFERROR(__xludf.DUMMYFUNCTION("""COMPUTED_VALUE"""),220.57142857142858)</f>
        <v>220.5714286</v>
      </c>
    </row>
    <row r="186">
      <c r="A186" s="2">
        <f>IFERROR(__xludf.DUMMYFUNCTION("""COMPUTED_VALUE"""),44078.0)</f>
        <v>44078</v>
      </c>
      <c r="B186" s="3">
        <f>IFERROR(__xludf.DUMMYFUNCTION("""COMPUTED_VALUE"""),459.0)</f>
        <v>459</v>
      </c>
      <c r="C186" s="4">
        <f>IFERROR(__xludf.DUMMYFUNCTION("""COMPUTED_VALUE"""),267.2857142857143)</f>
        <v>267.2857143</v>
      </c>
    </row>
    <row r="187">
      <c r="A187" s="2">
        <f>IFERROR(__xludf.DUMMYFUNCTION("""COMPUTED_VALUE"""),44079.0)</f>
        <v>44079</v>
      </c>
      <c r="B187" s="3">
        <f>IFERROR(__xludf.DUMMYFUNCTION("""COMPUTED_VALUE"""),510.0)</f>
        <v>510</v>
      </c>
      <c r="C187" s="4">
        <f>IFERROR(__xludf.DUMMYFUNCTION("""COMPUTED_VALUE"""),317.57142857142856)</f>
        <v>317.5714286</v>
      </c>
    </row>
    <row r="188">
      <c r="A188" s="2">
        <f>IFERROR(__xludf.DUMMYFUNCTION("""COMPUTED_VALUE"""),44080.0)</f>
        <v>44080</v>
      </c>
      <c r="B188" s="3">
        <f>IFERROR(__xludf.DUMMYFUNCTION("""COMPUTED_VALUE"""),495.0)</f>
        <v>495</v>
      </c>
      <c r="C188" s="4">
        <f>IFERROR(__xludf.DUMMYFUNCTION("""COMPUTED_VALUE"""),346.57142857142856)</f>
        <v>346.5714286</v>
      </c>
    </row>
    <row r="189">
      <c r="A189" s="2">
        <f>IFERROR(__xludf.DUMMYFUNCTION("""COMPUTED_VALUE"""),44081.0)</f>
        <v>44081</v>
      </c>
      <c r="B189" s="3">
        <f>IFERROR(__xludf.DUMMYFUNCTION("""COMPUTED_VALUE"""),576.0)</f>
        <v>576</v>
      </c>
      <c r="C189" s="4">
        <f>IFERROR(__xludf.DUMMYFUNCTION("""COMPUTED_VALUE"""),403.42857142857144)</f>
        <v>403.4285714</v>
      </c>
    </row>
    <row r="190">
      <c r="A190" s="2">
        <f>IFERROR(__xludf.DUMMYFUNCTION("""COMPUTED_VALUE"""),44082.0)</f>
        <v>44082</v>
      </c>
      <c r="B190" s="3">
        <f>IFERROR(__xludf.DUMMYFUNCTION("""COMPUTED_VALUE"""),341.0)</f>
        <v>341</v>
      </c>
      <c r="C190" s="4">
        <f>IFERROR(__xludf.DUMMYFUNCTION("""COMPUTED_VALUE"""),435.2857142857143)</f>
        <v>435.2857143</v>
      </c>
    </row>
    <row r="191">
      <c r="A191" s="2">
        <f>IFERROR(__xludf.DUMMYFUNCTION("""COMPUTED_VALUE"""),44083.0)</f>
        <v>44083</v>
      </c>
      <c r="B191" s="3">
        <f>IFERROR(__xludf.DUMMYFUNCTION("""COMPUTED_VALUE"""),411.0)</f>
        <v>411</v>
      </c>
      <c r="C191" s="4">
        <f>IFERROR(__xludf.DUMMYFUNCTION("""COMPUTED_VALUE"""),441.85714285714283)</f>
        <v>441.8571429</v>
      </c>
    </row>
    <row r="192">
      <c r="A192" s="2">
        <f>IFERROR(__xludf.DUMMYFUNCTION("""COMPUTED_VALUE"""),44084.0)</f>
        <v>44084</v>
      </c>
      <c r="B192" s="3">
        <f>IFERROR(__xludf.DUMMYFUNCTION("""COMPUTED_VALUE"""),476.0)</f>
        <v>476</v>
      </c>
      <c r="C192" s="4">
        <f>IFERROR(__xludf.DUMMYFUNCTION("""COMPUTED_VALUE"""),466.85714285714283)</f>
        <v>466.8571429</v>
      </c>
    </row>
    <row r="193">
      <c r="A193" s="2">
        <f>IFERROR(__xludf.DUMMYFUNCTION("""COMPUTED_VALUE"""),44085.0)</f>
        <v>44085</v>
      </c>
      <c r="B193" s="3">
        <f>IFERROR(__xludf.DUMMYFUNCTION("""COMPUTED_VALUE"""),718.0)</f>
        <v>718</v>
      </c>
      <c r="C193" s="4">
        <f>IFERROR(__xludf.DUMMYFUNCTION("""COMPUTED_VALUE"""),503.85714285714283)</f>
        <v>503.8571429</v>
      </c>
    </row>
    <row r="194">
      <c r="A194" s="2">
        <f>IFERROR(__xludf.DUMMYFUNCTION("""COMPUTED_VALUE"""),44086.0)</f>
        <v>44086</v>
      </c>
      <c r="B194" s="3">
        <f>IFERROR(__xludf.DUMMYFUNCTION("""COMPUTED_VALUE"""),916.0)</f>
        <v>916</v>
      </c>
      <c r="C194" s="4">
        <f>IFERROR(__xludf.DUMMYFUNCTION("""COMPUTED_VALUE"""),561.8571428571429)</f>
        <v>561.8571429</v>
      </c>
    </row>
    <row r="195">
      <c r="A195" s="2">
        <f>IFERROR(__xludf.DUMMYFUNCTION("""COMPUTED_VALUE"""),44087.0)</f>
        <v>44087</v>
      </c>
      <c r="B195" s="3">
        <f>IFERROR(__xludf.DUMMYFUNCTION("""COMPUTED_VALUE"""),484.0)</f>
        <v>484</v>
      </c>
      <c r="C195" s="4">
        <f>IFERROR(__xludf.DUMMYFUNCTION("""COMPUTED_VALUE"""),560.2857142857143)</f>
        <v>560.2857143</v>
      </c>
    </row>
    <row r="196">
      <c r="A196" s="2">
        <f>IFERROR(__xludf.DUMMYFUNCTION("""COMPUTED_VALUE"""),44088.0)</f>
        <v>44088</v>
      </c>
      <c r="B196" s="3">
        <f>IFERROR(__xludf.DUMMYFUNCTION("""COMPUTED_VALUE"""),844.0)</f>
        <v>844</v>
      </c>
      <c r="C196" s="4">
        <f>IFERROR(__xludf.DUMMYFUNCTION("""COMPUTED_VALUE"""),598.5714285714286)</f>
        <v>598.5714286</v>
      </c>
    </row>
    <row r="197">
      <c r="A197" s="2">
        <f>IFERROR(__xludf.DUMMYFUNCTION("""COMPUTED_VALUE"""),44089.0)</f>
        <v>44089</v>
      </c>
      <c r="B197" s="3">
        <f>IFERROR(__xludf.DUMMYFUNCTION("""COMPUTED_VALUE"""),726.0)</f>
        <v>726</v>
      </c>
      <c r="C197" s="4">
        <f>IFERROR(__xludf.DUMMYFUNCTION("""COMPUTED_VALUE"""),653.5714285714286)</f>
        <v>653.5714286</v>
      </c>
    </row>
    <row r="198">
      <c r="A198" s="2">
        <f>IFERROR(__xludf.DUMMYFUNCTION("""COMPUTED_VALUE"""),44090.0)</f>
        <v>44090</v>
      </c>
      <c r="B198" s="3">
        <f>IFERROR(__xludf.DUMMYFUNCTION("""COMPUTED_VALUE"""),581.0)</f>
        <v>581</v>
      </c>
      <c r="C198" s="4">
        <f>IFERROR(__xludf.DUMMYFUNCTION("""COMPUTED_VALUE"""),677.8571428571429)</f>
        <v>677.8571429</v>
      </c>
    </row>
    <row r="199">
      <c r="A199" s="2">
        <f>IFERROR(__xludf.DUMMYFUNCTION("""COMPUTED_VALUE"""),44091.0)</f>
        <v>44091</v>
      </c>
      <c r="B199" s="3">
        <f>IFERROR(__xludf.DUMMYFUNCTION("""COMPUTED_VALUE"""),710.0)</f>
        <v>710</v>
      </c>
      <c r="C199" s="4">
        <f>IFERROR(__xludf.DUMMYFUNCTION("""COMPUTED_VALUE"""),711.2857142857143)</f>
        <v>711.2857143</v>
      </c>
    </row>
    <row r="200">
      <c r="A200" s="2">
        <f>IFERROR(__xludf.DUMMYFUNCTION("""COMPUTED_VALUE"""),44092.0)</f>
        <v>44092</v>
      </c>
      <c r="B200" s="3">
        <f>IFERROR(__xludf.DUMMYFUNCTION("""COMPUTED_VALUE"""),941.0)</f>
        <v>941</v>
      </c>
      <c r="C200" s="4">
        <f>IFERROR(__xludf.DUMMYFUNCTION("""COMPUTED_VALUE"""),743.1428571428571)</f>
        <v>743.1428571</v>
      </c>
    </row>
    <row r="201">
      <c r="A201" s="2">
        <f>IFERROR(__xludf.DUMMYFUNCTION("""COMPUTED_VALUE"""),44093.0)</f>
        <v>44093</v>
      </c>
      <c r="B201" s="3">
        <f>IFERROR(__xludf.DUMMYFUNCTION("""COMPUTED_VALUE"""),809.0)</f>
        <v>809</v>
      </c>
      <c r="C201" s="4">
        <f>IFERROR(__xludf.DUMMYFUNCTION("""COMPUTED_VALUE"""),727.8571428571429)</f>
        <v>727.8571429</v>
      </c>
    </row>
    <row r="202">
      <c r="A202" s="2">
        <f>IFERROR(__xludf.DUMMYFUNCTION("""COMPUTED_VALUE"""),44094.0)</f>
        <v>44094</v>
      </c>
      <c r="B202" s="3">
        <f>IFERROR(__xludf.DUMMYFUNCTION("""COMPUTED_VALUE"""),1070.0)</f>
        <v>1070</v>
      </c>
      <c r="C202" s="4">
        <f>IFERROR(__xludf.DUMMYFUNCTION("""COMPUTED_VALUE"""),811.5714285714286)</f>
        <v>811.5714286</v>
      </c>
    </row>
    <row r="203">
      <c r="A203" s="2">
        <f>IFERROR(__xludf.DUMMYFUNCTION("""COMPUTED_VALUE"""),44095.0)</f>
        <v>44095</v>
      </c>
      <c r="B203" s="3">
        <f>IFERROR(__xludf.DUMMYFUNCTION("""COMPUTED_VALUE"""),876.0)</f>
        <v>876</v>
      </c>
      <c r="C203" s="4">
        <f>IFERROR(__xludf.DUMMYFUNCTION("""COMPUTED_VALUE"""),816.1428571428571)</f>
        <v>816.1428571</v>
      </c>
    </row>
    <row r="204">
      <c r="A204" s="2">
        <f>IFERROR(__xludf.DUMMYFUNCTION("""COMPUTED_VALUE"""),44096.0)</f>
        <v>44096</v>
      </c>
      <c r="B204" s="3">
        <f>IFERROR(__xludf.DUMMYFUNCTION("""COMPUTED_VALUE"""),633.0)</f>
        <v>633</v>
      </c>
      <c r="C204" s="4">
        <f>IFERROR(__xludf.DUMMYFUNCTION("""COMPUTED_VALUE"""),802.8571428571429)</f>
        <v>802.8571429</v>
      </c>
    </row>
    <row r="205">
      <c r="A205" s="2">
        <f>IFERROR(__xludf.DUMMYFUNCTION("""COMPUTED_VALUE"""),44097.0)</f>
        <v>44097</v>
      </c>
      <c r="B205" s="3">
        <f>IFERROR(__xludf.DUMMYFUNCTION("""COMPUTED_VALUE"""),951.0)</f>
        <v>951</v>
      </c>
      <c r="C205" s="4">
        <f>IFERROR(__xludf.DUMMYFUNCTION("""COMPUTED_VALUE"""),855.7142857142857)</f>
        <v>855.7142857</v>
      </c>
    </row>
    <row r="206">
      <c r="A206" s="2">
        <f>IFERROR(__xludf.DUMMYFUNCTION("""COMPUTED_VALUE"""),44098.0)</f>
        <v>44098</v>
      </c>
      <c r="B206" s="3">
        <f>IFERROR(__xludf.DUMMYFUNCTION("""COMPUTED_VALUE"""),750.0)</f>
        <v>750</v>
      </c>
      <c r="C206" s="4">
        <f>IFERROR(__xludf.DUMMYFUNCTION("""COMPUTED_VALUE"""),861.4285714285714)</f>
        <v>861.4285714</v>
      </c>
    </row>
    <row r="207">
      <c r="A207" s="2">
        <f>IFERROR(__xludf.DUMMYFUNCTION("""COMPUTED_VALUE"""),44099.0)</f>
        <v>44099</v>
      </c>
      <c r="B207" s="3">
        <f>IFERROR(__xludf.DUMMYFUNCTION("""COMPUTED_VALUE"""),927.0)</f>
        <v>927</v>
      </c>
      <c r="C207" s="4">
        <f>IFERROR(__xludf.DUMMYFUNCTION("""COMPUTED_VALUE"""),859.4285714285714)</f>
        <v>859.4285714</v>
      </c>
    </row>
    <row r="208">
      <c r="A208" s="2">
        <f>IFERROR(__xludf.DUMMYFUNCTION("""COMPUTED_VALUE"""),44100.0)</f>
        <v>44100</v>
      </c>
      <c r="B208" s="3">
        <f>IFERROR(__xludf.DUMMYFUNCTION("""COMPUTED_VALUE"""),950.0)</f>
        <v>950</v>
      </c>
      <c r="C208" s="4">
        <f>IFERROR(__xludf.DUMMYFUNCTION("""COMPUTED_VALUE"""),879.5714285714286)</f>
        <v>879.5714286</v>
      </c>
    </row>
    <row r="209">
      <c r="A209" s="2">
        <f>IFERROR(__xludf.DUMMYFUNCTION("""COMPUTED_VALUE"""),44101.0)</f>
        <v>44101</v>
      </c>
      <c r="B209" s="3">
        <f>IFERROR(__xludf.DUMMYFUNCTION("""COMPUTED_VALUE"""),937.0)</f>
        <v>937</v>
      </c>
      <c r="C209" s="4">
        <f>IFERROR(__xludf.DUMMYFUNCTION("""COMPUTED_VALUE"""),860.5714285714286)</f>
        <v>860.5714286</v>
      </c>
    </row>
    <row r="210">
      <c r="A210" s="2">
        <f>IFERROR(__xludf.DUMMYFUNCTION("""COMPUTED_VALUE"""),44102.0)</f>
        <v>44102</v>
      </c>
      <c r="B210" s="3">
        <f>IFERROR(__xludf.DUMMYFUNCTION("""COMPUTED_VALUE"""),702.0)</f>
        <v>702</v>
      </c>
      <c r="C210" s="4">
        <f>IFERROR(__xludf.DUMMYFUNCTION("""COMPUTED_VALUE"""),835.7142857142857)</f>
        <v>835.7142857</v>
      </c>
    </row>
    <row r="211">
      <c r="A211" s="2">
        <f>IFERROR(__xludf.DUMMYFUNCTION("""COMPUTED_VALUE"""),44103.0)</f>
        <v>44103</v>
      </c>
      <c r="B211" s="3">
        <f>IFERROR(__xludf.DUMMYFUNCTION("""COMPUTED_VALUE"""),851.0)</f>
        <v>851</v>
      </c>
      <c r="C211" s="4">
        <f>IFERROR(__xludf.DUMMYFUNCTION("""COMPUTED_VALUE"""),866.8571428571429)</f>
        <v>866.8571429</v>
      </c>
    </row>
    <row r="212">
      <c r="A212" s="2">
        <f>IFERROR(__xludf.DUMMYFUNCTION("""COMPUTED_VALUE"""),44104.0)</f>
        <v>44104</v>
      </c>
      <c r="B212" s="3">
        <f>IFERROR(__xludf.DUMMYFUNCTION("""COMPUTED_VALUE"""),894.0)</f>
        <v>894</v>
      </c>
      <c r="C212" s="4">
        <f>IFERROR(__xludf.DUMMYFUNCTION("""COMPUTED_VALUE"""),858.7142857142857)</f>
        <v>858.7142857</v>
      </c>
    </row>
    <row r="213">
      <c r="A213" s="2">
        <f>IFERROR(__xludf.DUMMYFUNCTION("""COMPUTED_VALUE"""),44105.0)</f>
        <v>44105</v>
      </c>
      <c r="B213" s="3">
        <f>IFERROR(__xludf.DUMMYFUNCTION("""COMPUTED_VALUE"""),848.0)</f>
        <v>848</v>
      </c>
      <c r="C213" s="4">
        <f>IFERROR(__xludf.DUMMYFUNCTION("""COMPUTED_VALUE"""),872.7142857142857)</f>
        <v>872.7142857</v>
      </c>
    </row>
    <row r="214">
      <c r="A214" s="2">
        <f>IFERROR(__xludf.DUMMYFUNCTION("""COMPUTED_VALUE"""),44106.0)</f>
        <v>44106</v>
      </c>
      <c r="B214" s="3">
        <f>IFERROR(__xludf.DUMMYFUNCTION("""COMPUTED_VALUE"""),1322.0)</f>
        <v>1322</v>
      </c>
      <c r="C214" s="4">
        <f>IFERROR(__xludf.DUMMYFUNCTION("""COMPUTED_VALUE"""),929.1428571428571)</f>
        <v>929.1428571</v>
      </c>
    </row>
    <row r="215">
      <c r="A215" s="2">
        <f>IFERROR(__xludf.DUMMYFUNCTION("""COMPUTED_VALUE"""),44107.0)</f>
        <v>44107</v>
      </c>
      <c r="B215" s="3">
        <f>IFERROR(__xludf.DUMMYFUNCTION("""COMPUTED_VALUE"""),1086.0)</f>
        <v>1086</v>
      </c>
      <c r="C215" s="4">
        <f>IFERROR(__xludf.DUMMYFUNCTION("""COMPUTED_VALUE"""),948.5714285714286)</f>
        <v>948.5714286</v>
      </c>
    </row>
    <row r="216">
      <c r="A216" s="2">
        <f>IFERROR(__xludf.DUMMYFUNCTION("""COMPUTED_VALUE"""),44108.0)</f>
        <v>44108</v>
      </c>
      <c r="B216" s="3">
        <f>IFERROR(__xludf.DUMMYFUNCTION("""COMPUTED_VALUE"""),858.0)</f>
        <v>858</v>
      </c>
      <c r="C216" s="4">
        <f>IFERROR(__xludf.DUMMYFUNCTION("""COMPUTED_VALUE"""),937.2857142857143)</f>
        <v>937.2857143</v>
      </c>
    </row>
    <row r="217">
      <c r="A217" s="2">
        <f>IFERROR(__xludf.DUMMYFUNCTION("""COMPUTED_VALUE"""),44109.0)</f>
        <v>44109</v>
      </c>
      <c r="B217" s="3">
        <f>IFERROR(__xludf.DUMMYFUNCTION("""COMPUTED_VALUE"""),905.0)</f>
        <v>905</v>
      </c>
      <c r="C217" s="4">
        <f>IFERROR(__xludf.DUMMYFUNCTION("""COMPUTED_VALUE"""),966.2857142857143)</f>
        <v>966.2857143</v>
      </c>
    </row>
    <row r="218">
      <c r="A218" s="2">
        <f>IFERROR(__xludf.DUMMYFUNCTION("""COMPUTED_VALUE"""),44110.0)</f>
        <v>44110</v>
      </c>
      <c r="B218" s="3">
        <f>IFERROR(__xludf.DUMMYFUNCTION("""COMPUTED_VALUE"""),818.0)</f>
        <v>818</v>
      </c>
      <c r="C218" s="4">
        <f>IFERROR(__xludf.DUMMYFUNCTION("""COMPUTED_VALUE"""),961.5714285714286)</f>
        <v>961.5714286</v>
      </c>
    </row>
    <row r="219">
      <c r="A219" s="2">
        <f>IFERROR(__xludf.DUMMYFUNCTION("""COMPUTED_VALUE"""),44111.0)</f>
        <v>44111</v>
      </c>
      <c r="B219" s="3">
        <f>IFERROR(__xludf.DUMMYFUNCTION("""COMPUTED_VALUE"""),816.0)</f>
        <v>816</v>
      </c>
      <c r="C219" s="4">
        <f>IFERROR(__xludf.DUMMYFUNCTION("""COMPUTED_VALUE"""),950.4285714285714)</f>
        <v>950.4285714</v>
      </c>
    </row>
    <row r="220">
      <c r="A220" s="2">
        <f>IFERROR(__xludf.DUMMYFUNCTION("""COMPUTED_VALUE"""),44112.0)</f>
        <v>44112</v>
      </c>
      <c r="B220" s="3">
        <f>IFERROR(__xludf.DUMMYFUNCTION("""COMPUTED_VALUE"""),932.0)</f>
        <v>932</v>
      </c>
      <c r="C220" s="4">
        <f>IFERROR(__xludf.DUMMYFUNCTION("""COMPUTED_VALUE"""),962.4285714285714)</f>
        <v>962.4285714</v>
      </c>
    </row>
    <row r="221">
      <c r="A221" s="2">
        <f>IFERROR(__xludf.DUMMYFUNCTION("""COMPUTED_VALUE"""),44113.0)</f>
        <v>44113</v>
      </c>
      <c r="B221" s="3">
        <f>IFERROR(__xludf.DUMMYFUNCTION("""COMPUTED_VALUE"""),1176.0)</f>
        <v>1176</v>
      </c>
      <c r="C221" s="4">
        <f>IFERROR(__xludf.DUMMYFUNCTION("""COMPUTED_VALUE"""),941.5714285714286)</f>
        <v>941.5714286</v>
      </c>
    </row>
    <row r="222">
      <c r="A222" s="2">
        <f>IFERROR(__xludf.DUMMYFUNCTION("""COMPUTED_VALUE"""),44114.0)</f>
        <v>44114</v>
      </c>
      <c r="B222" s="3">
        <f>IFERROR(__xludf.DUMMYFUNCTION("""COMPUTED_VALUE"""),1374.0)</f>
        <v>1374</v>
      </c>
      <c r="C222" s="4">
        <f>IFERROR(__xludf.DUMMYFUNCTION("""COMPUTED_VALUE"""),982.7142857142857)</f>
        <v>982.7142857</v>
      </c>
    </row>
    <row r="223">
      <c r="A223" s="2">
        <f>IFERROR(__xludf.DUMMYFUNCTION("""COMPUTED_VALUE"""),44115.0)</f>
        <v>44115</v>
      </c>
      <c r="B223" s="3">
        <f>IFERROR(__xludf.DUMMYFUNCTION("""COMPUTED_VALUE"""),1068.0)</f>
        <v>1068</v>
      </c>
      <c r="C223" s="4">
        <f>IFERROR(__xludf.DUMMYFUNCTION("""COMPUTED_VALUE"""),1012.7142857142857)</f>
        <v>1012.714286</v>
      </c>
    </row>
    <row r="224">
      <c r="A224" s="2">
        <f>IFERROR(__xludf.DUMMYFUNCTION("""COMPUTED_VALUE"""),44116.0)</f>
        <v>44116</v>
      </c>
      <c r="B224" s="3">
        <f>IFERROR(__xludf.DUMMYFUNCTION("""COMPUTED_VALUE"""),1173.0)</f>
        <v>1173</v>
      </c>
      <c r="C224" s="4">
        <f>IFERROR(__xludf.DUMMYFUNCTION("""COMPUTED_VALUE"""),1051.0)</f>
        <v>1051</v>
      </c>
    </row>
    <row r="225">
      <c r="A225" s="2">
        <f>IFERROR(__xludf.DUMMYFUNCTION("""COMPUTED_VALUE"""),44117.0)</f>
        <v>44117</v>
      </c>
      <c r="B225" s="3">
        <f>IFERROR(__xludf.DUMMYFUNCTION("""COMPUTED_VALUE"""),1025.0)</f>
        <v>1025</v>
      </c>
      <c r="C225" s="4">
        <f>IFERROR(__xludf.DUMMYFUNCTION("""COMPUTED_VALUE"""),1080.5714285714287)</f>
        <v>1080.571429</v>
      </c>
    </row>
    <row r="226">
      <c r="A226" s="2">
        <f>IFERROR(__xludf.DUMMYFUNCTION("""COMPUTED_VALUE"""),44118.0)</f>
        <v>44118</v>
      </c>
      <c r="B226" s="3">
        <f>IFERROR(__xludf.DUMMYFUNCTION("""COMPUTED_VALUE"""),920.0)</f>
        <v>920</v>
      </c>
      <c r="C226" s="4">
        <f>IFERROR(__xludf.DUMMYFUNCTION("""COMPUTED_VALUE"""),1095.4285714285713)</f>
        <v>1095.428571</v>
      </c>
    </row>
    <row r="227">
      <c r="A227" s="2">
        <f>IFERROR(__xludf.DUMMYFUNCTION("""COMPUTED_VALUE"""),44119.0)</f>
        <v>44119</v>
      </c>
      <c r="B227" s="3">
        <f>IFERROR(__xludf.DUMMYFUNCTION("""COMPUTED_VALUE"""),950.0)</f>
        <v>950</v>
      </c>
      <c r="C227" s="4">
        <f>IFERROR(__xludf.DUMMYFUNCTION("""COMPUTED_VALUE"""),1098.0)</f>
        <v>1098</v>
      </c>
    </row>
    <row r="228">
      <c r="A228" s="2">
        <f>IFERROR(__xludf.DUMMYFUNCTION("""COMPUTED_VALUE"""),44120.0)</f>
        <v>44120</v>
      </c>
      <c r="B228" s="3">
        <f>IFERROR(__xludf.DUMMYFUNCTION("""COMPUTED_VALUE"""),1293.0)</f>
        <v>1293</v>
      </c>
      <c r="C228" s="4">
        <f>IFERROR(__xludf.DUMMYFUNCTION("""COMPUTED_VALUE"""),1114.7142857142858)</f>
        <v>1114.714286</v>
      </c>
    </row>
    <row r="229">
      <c r="A229" s="2">
        <f>IFERROR(__xludf.DUMMYFUNCTION("""COMPUTED_VALUE"""),44121.0)</f>
        <v>44121</v>
      </c>
      <c r="B229" s="3">
        <f>IFERROR(__xludf.DUMMYFUNCTION("""COMPUTED_VALUE"""),1791.0)</f>
        <v>1791</v>
      </c>
      <c r="C229" s="4">
        <f>IFERROR(__xludf.DUMMYFUNCTION("""COMPUTED_VALUE"""),1174.2857142857142)</f>
        <v>1174.285714</v>
      </c>
    </row>
    <row r="230">
      <c r="A230" s="2">
        <f>IFERROR(__xludf.DUMMYFUNCTION("""COMPUTED_VALUE"""),44122.0)</f>
        <v>44122</v>
      </c>
      <c r="B230" s="3">
        <f>IFERROR(__xludf.DUMMYFUNCTION("""COMPUTED_VALUE"""),1474.0)</f>
        <v>1474</v>
      </c>
      <c r="C230" s="4">
        <f>IFERROR(__xludf.DUMMYFUNCTION("""COMPUTED_VALUE"""),1232.2857142857142)</f>
        <v>1232.285714</v>
      </c>
    </row>
    <row r="231">
      <c r="A231" s="2">
        <f>IFERROR(__xludf.DUMMYFUNCTION("""COMPUTED_VALUE"""),44123.0)</f>
        <v>44123</v>
      </c>
      <c r="B231" s="3">
        <f>IFERROR(__xludf.DUMMYFUNCTION("""COMPUTED_VALUE"""),1478.0)</f>
        <v>1478</v>
      </c>
      <c r="C231" s="4">
        <f>IFERROR(__xludf.DUMMYFUNCTION("""COMPUTED_VALUE"""),1275.857142857143)</f>
        <v>1275.857143</v>
      </c>
    </row>
    <row r="232">
      <c r="A232" s="2">
        <f>IFERROR(__xludf.DUMMYFUNCTION("""COMPUTED_VALUE"""),44124.0)</f>
        <v>44124</v>
      </c>
      <c r="B232" s="3">
        <f>IFERROR(__xludf.DUMMYFUNCTION("""COMPUTED_VALUE"""),989.0)</f>
        <v>989</v>
      </c>
      <c r="C232" s="4">
        <f>IFERROR(__xludf.DUMMYFUNCTION("""COMPUTED_VALUE"""),1270.7142857142858)</f>
        <v>1270.714286</v>
      </c>
    </row>
    <row r="233">
      <c r="A233" s="2">
        <f>IFERROR(__xludf.DUMMYFUNCTION("""COMPUTED_VALUE"""),44125.0)</f>
        <v>44125</v>
      </c>
      <c r="B233" s="3">
        <f>IFERROR(__xludf.DUMMYFUNCTION("""COMPUTED_VALUE"""),1423.0)</f>
        <v>1423</v>
      </c>
      <c r="C233" s="4">
        <f>IFERROR(__xludf.DUMMYFUNCTION("""COMPUTED_VALUE"""),1342.5714285714287)</f>
        <v>1342.571429</v>
      </c>
    </row>
    <row r="234">
      <c r="A234" s="2">
        <f>IFERROR(__xludf.DUMMYFUNCTION("""COMPUTED_VALUE"""),44126.0)</f>
        <v>44126</v>
      </c>
      <c r="B234" s="3">
        <f>IFERROR(__xludf.DUMMYFUNCTION("""COMPUTED_VALUE"""),2032.0)</f>
        <v>2032</v>
      </c>
      <c r="C234" s="4">
        <f>IFERROR(__xludf.DUMMYFUNCTION("""COMPUTED_VALUE"""),1497.142857142857)</f>
        <v>1497.142857</v>
      </c>
    </row>
    <row r="235">
      <c r="A235" s="2">
        <f>IFERROR(__xludf.DUMMYFUNCTION("""COMPUTED_VALUE"""),44127.0)</f>
        <v>44127</v>
      </c>
      <c r="B235" s="3">
        <f>IFERROR(__xludf.DUMMYFUNCTION("""COMPUTED_VALUE"""),2066.0)</f>
        <v>2066</v>
      </c>
      <c r="C235" s="4">
        <f>IFERROR(__xludf.DUMMYFUNCTION("""COMPUTED_VALUE"""),1607.5714285714287)</f>
        <v>1607.571429</v>
      </c>
    </row>
    <row r="236">
      <c r="A236" s="2">
        <f>IFERROR(__xludf.DUMMYFUNCTION("""COMPUTED_VALUE"""),44128.0)</f>
        <v>44128</v>
      </c>
      <c r="B236" s="3">
        <f>IFERROR(__xludf.DUMMYFUNCTION("""COMPUTED_VALUE"""),1820.0)</f>
        <v>1820</v>
      </c>
      <c r="C236" s="4">
        <f>IFERROR(__xludf.DUMMYFUNCTION("""COMPUTED_VALUE"""),1611.7142857142858)</f>
        <v>1611.714286</v>
      </c>
    </row>
    <row r="237">
      <c r="A237" s="2">
        <f>IFERROR(__xludf.DUMMYFUNCTION("""COMPUTED_VALUE"""),44129.0)</f>
        <v>44129</v>
      </c>
      <c r="B237" s="3">
        <f>IFERROR(__xludf.DUMMYFUNCTION("""COMPUTED_VALUE"""),3149.0)</f>
        <v>3149</v>
      </c>
      <c r="C237" s="4">
        <f>IFERROR(__xludf.DUMMYFUNCTION("""COMPUTED_VALUE"""),1851.0)</f>
        <v>1851</v>
      </c>
    </row>
    <row r="238">
      <c r="A238" s="2">
        <f>IFERROR(__xludf.DUMMYFUNCTION("""COMPUTED_VALUE"""),44130.0)</f>
        <v>44130</v>
      </c>
      <c r="B238" s="3">
        <f>IFERROR(__xludf.DUMMYFUNCTION("""COMPUTED_VALUE"""),2316.0)</f>
        <v>2316</v>
      </c>
      <c r="C238" s="4">
        <f>IFERROR(__xludf.DUMMYFUNCTION("""COMPUTED_VALUE"""),1970.7142857142858)</f>
        <v>1970.714286</v>
      </c>
    </row>
    <row r="239">
      <c r="A239" s="2">
        <f>IFERROR(__xludf.DUMMYFUNCTION("""COMPUTED_VALUE"""),44131.0)</f>
        <v>44131</v>
      </c>
      <c r="B239" s="3">
        <f>IFERROR(__xludf.DUMMYFUNCTION("""COMPUTED_VALUE"""),2079.0)</f>
        <v>2079</v>
      </c>
      <c r="C239" s="4">
        <f>IFERROR(__xludf.DUMMYFUNCTION("""COMPUTED_VALUE"""),2126.4285714285716)</f>
        <v>2126.428571</v>
      </c>
    </row>
    <row r="240">
      <c r="A240" s="2">
        <f>IFERROR(__xludf.DUMMYFUNCTION("""COMPUTED_VALUE"""),44132.0)</f>
        <v>44132</v>
      </c>
      <c r="B240" s="3">
        <f>IFERROR(__xludf.DUMMYFUNCTION("""COMPUTED_VALUE"""),2291.0)</f>
        <v>2291</v>
      </c>
      <c r="C240" s="4">
        <f>IFERROR(__xludf.DUMMYFUNCTION("""COMPUTED_VALUE"""),2250.4285714285716)</f>
        <v>2250.428571</v>
      </c>
    </row>
    <row r="241">
      <c r="A241" s="2">
        <f>IFERROR(__xludf.DUMMYFUNCTION("""COMPUTED_VALUE"""),44133.0)</f>
        <v>44133</v>
      </c>
      <c r="B241" s="3">
        <f>IFERROR(__xludf.DUMMYFUNCTION("""COMPUTED_VALUE"""),2194.0)</f>
        <v>2194</v>
      </c>
      <c r="C241" s="4">
        <f>IFERROR(__xludf.DUMMYFUNCTION("""COMPUTED_VALUE"""),2273.5714285714284)</f>
        <v>2273.571429</v>
      </c>
    </row>
    <row r="242">
      <c r="A242" s="2">
        <f>IFERROR(__xludf.DUMMYFUNCTION("""COMPUTED_VALUE"""),44134.0)</f>
        <v>44134</v>
      </c>
      <c r="B242" s="3">
        <f>IFERROR(__xludf.DUMMYFUNCTION("""COMPUTED_VALUE"""),3286.0)</f>
        <v>3286</v>
      </c>
      <c r="C242" s="4">
        <f>IFERROR(__xludf.DUMMYFUNCTION("""COMPUTED_VALUE"""),2447.8571428571427)</f>
        <v>2447.857143</v>
      </c>
    </row>
    <row r="243">
      <c r="A243" s="2">
        <f>IFERROR(__xludf.DUMMYFUNCTION("""COMPUTED_VALUE"""),44135.0)</f>
        <v>44135</v>
      </c>
      <c r="B243" s="3">
        <f>IFERROR(__xludf.DUMMYFUNCTION("""COMPUTED_VALUE"""),3908.0)</f>
        <v>3908</v>
      </c>
      <c r="C243" s="4">
        <f>IFERROR(__xludf.DUMMYFUNCTION("""COMPUTED_VALUE"""),2746.1428571428573)</f>
        <v>2746.142857</v>
      </c>
    </row>
    <row r="244">
      <c r="A244" s="2">
        <f>IFERROR(__xludf.DUMMYFUNCTION("""COMPUTED_VALUE"""),44136.0)</f>
        <v>44136</v>
      </c>
      <c r="B244" s="3">
        <f>IFERROR(__xludf.DUMMYFUNCTION("""COMPUTED_VALUE"""),3878.0)</f>
        <v>3878</v>
      </c>
      <c r="C244" s="4">
        <f>IFERROR(__xludf.DUMMYFUNCTION("""COMPUTED_VALUE"""),2850.285714285714)</f>
        <v>2850.285714</v>
      </c>
    </row>
    <row r="245">
      <c r="A245" s="2">
        <f>IFERROR(__xludf.DUMMYFUNCTION("""COMPUTED_VALUE"""),44137.0)</f>
        <v>44137</v>
      </c>
      <c r="B245" s="3">
        <f>IFERROR(__xludf.DUMMYFUNCTION("""COMPUTED_VALUE"""),3581.0)</f>
        <v>3581</v>
      </c>
      <c r="C245" s="4">
        <f>IFERROR(__xludf.DUMMYFUNCTION("""COMPUTED_VALUE"""),3031.0)</f>
        <v>3031</v>
      </c>
    </row>
    <row r="246">
      <c r="A246" s="2">
        <f>IFERROR(__xludf.DUMMYFUNCTION("""COMPUTED_VALUE"""),44138.0)</f>
        <v>44138</v>
      </c>
      <c r="B246" s="3">
        <f>IFERROR(__xludf.DUMMYFUNCTION("""COMPUTED_VALUE"""),3989.0)</f>
        <v>3989</v>
      </c>
      <c r="C246" s="4">
        <f>IFERROR(__xludf.DUMMYFUNCTION("""COMPUTED_VALUE"""),3303.8571428571427)</f>
        <v>3303.857143</v>
      </c>
    </row>
    <row r="247">
      <c r="A247" s="2">
        <f>IFERROR(__xludf.DUMMYFUNCTION("""COMPUTED_VALUE"""),44139.0)</f>
        <v>44139</v>
      </c>
      <c r="B247" s="3">
        <f>IFERROR(__xludf.DUMMYFUNCTION("""COMPUTED_VALUE"""),4219.0)</f>
        <v>4219</v>
      </c>
      <c r="C247" s="4">
        <f>IFERROR(__xludf.DUMMYFUNCTION("""COMPUTED_VALUE"""),3579.285714285714)</f>
        <v>3579.285714</v>
      </c>
    </row>
    <row r="248">
      <c r="A248" s="2">
        <f>IFERROR(__xludf.DUMMYFUNCTION("""COMPUTED_VALUE"""),44140.0)</f>
        <v>44140</v>
      </c>
      <c r="B248" s="3">
        <f>IFERROR(__xludf.DUMMYFUNCTION("""COMPUTED_VALUE"""),3928.0)</f>
        <v>3928</v>
      </c>
      <c r="C248" s="4">
        <f>IFERROR(__xludf.DUMMYFUNCTION("""COMPUTED_VALUE"""),3827.0)</f>
        <v>3827</v>
      </c>
    </row>
    <row r="249">
      <c r="A249" s="2">
        <f>IFERROR(__xludf.DUMMYFUNCTION("""COMPUTED_VALUE"""),44141.0)</f>
        <v>44141</v>
      </c>
      <c r="B249" s="5">
        <f>IFERROR(__xludf.DUMMYFUNCTION("""COMPUTED_VALUE"""),4709.0)</f>
        <v>4709</v>
      </c>
      <c r="C249" s="4">
        <f>IFERROR(__xludf.DUMMYFUNCTION("""COMPUTED_VALUE"""),4030.285714285714)</f>
        <v>4030.285714</v>
      </c>
    </row>
    <row r="250">
      <c r="A250" s="2">
        <f>IFERROR(__xludf.DUMMYFUNCTION("""COMPUTED_VALUE"""),44142.0)</f>
        <v>44142</v>
      </c>
      <c r="B250" s="3">
        <f>IFERROR(__xludf.DUMMYFUNCTION("""COMPUTED_VALUE"""),5318.0)</f>
        <v>5318</v>
      </c>
      <c r="C250" s="4">
        <f>IFERROR(__xludf.DUMMYFUNCTION("""COMPUTED_VALUE"""),4231.714285714285)</f>
        <v>4231.714286</v>
      </c>
    </row>
    <row r="251">
      <c r="A251" s="2">
        <f>IFERROR(__xludf.DUMMYFUNCTION("""COMPUTED_VALUE"""),44143.0)</f>
        <v>44143</v>
      </c>
      <c r="B251" s="3">
        <f>IFERROR(__xludf.DUMMYFUNCTION("""COMPUTED_VALUE"""),4673.0)</f>
        <v>4673</v>
      </c>
      <c r="C251" s="4">
        <f>IFERROR(__xludf.DUMMYFUNCTION("""COMPUTED_VALUE"""),4345.285714285715)</f>
        <v>4345.285714</v>
      </c>
    </row>
    <row r="252">
      <c r="A252" s="2">
        <f>IFERROR(__xludf.DUMMYFUNCTION("""COMPUTED_VALUE"""),44144.0)</f>
        <v>44144</v>
      </c>
      <c r="B252" s="3">
        <f>IFERROR(__xludf.DUMMYFUNCTION("""COMPUTED_VALUE"""),5162.0)</f>
        <v>5162</v>
      </c>
      <c r="C252" s="4">
        <f>IFERROR(__xludf.DUMMYFUNCTION("""COMPUTED_VALUE"""),4571.142857142857)</f>
        <v>4571.142857</v>
      </c>
    </row>
    <row r="253">
      <c r="A253" s="2">
        <f>IFERROR(__xludf.DUMMYFUNCTION("""COMPUTED_VALUE"""),44145.0)</f>
        <v>44145</v>
      </c>
      <c r="B253" s="3">
        <f>IFERROR(__xludf.DUMMYFUNCTION("""COMPUTED_VALUE"""),4140.0)</f>
        <v>4140</v>
      </c>
      <c r="C253" s="4">
        <f>IFERROR(__xludf.DUMMYFUNCTION("""COMPUTED_VALUE"""),4592.714285714285)</f>
        <v>4592.714286</v>
      </c>
    </row>
    <row r="254">
      <c r="A254" s="2">
        <f>IFERROR(__xludf.DUMMYFUNCTION("""COMPUTED_VALUE"""),44146.0)</f>
        <v>44146</v>
      </c>
      <c r="B254" s="3">
        <f>IFERROR(__xludf.DUMMYFUNCTION("""COMPUTED_VALUE"""),3945.0)</f>
        <v>3945</v>
      </c>
      <c r="C254" s="4">
        <f>IFERROR(__xludf.DUMMYFUNCTION("""COMPUTED_VALUE"""),4553.571428571428)</f>
        <v>4553.571429</v>
      </c>
    </row>
    <row r="255">
      <c r="A255" s="2">
        <f>IFERROR(__xludf.DUMMYFUNCTION("""COMPUTED_VALUE"""),44147.0)</f>
        <v>44147</v>
      </c>
      <c r="B255" s="3">
        <f>IFERROR(__xludf.DUMMYFUNCTION("""COMPUTED_VALUE"""),3927.0)</f>
        <v>3927</v>
      </c>
      <c r="C255" s="4">
        <f>IFERROR(__xludf.DUMMYFUNCTION("""COMPUTED_VALUE"""),4553.428571428572)</f>
        <v>4553.428571</v>
      </c>
    </row>
    <row r="256">
      <c r="A256" s="2">
        <f>IFERROR(__xludf.DUMMYFUNCTION("""COMPUTED_VALUE"""),44148.0)</f>
        <v>44148</v>
      </c>
      <c r="B256" s="3">
        <f>IFERROR(__xludf.DUMMYFUNCTION("""COMPUTED_VALUE"""),5097.0)</f>
        <v>5097</v>
      </c>
      <c r="C256" s="4">
        <f>IFERROR(__xludf.DUMMYFUNCTION("""COMPUTED_VALUE"""),4608.857142857143)</f>
        <v>4608.857143</v>
      </c>
    </row>
    <row r="257">
      <c r="A257" s="2">
        <f>IFERROR(__xludf.DUMMYFUNCTION("""COMPUTED_VALUE"""),44149.0)</f>
        <v>44149</v>
      </c>
      <c r="B257" s="3">
        <f>IFERROR(__xludf.DUMMYFUNCTION("""COMPUTED_VALUE"""),4836.0)</f>
        <v>4836</v>
      </c>
      <c r="C257" s="4">
        <f>IFERROR(__xludf.DUMMYFUNCTION("""COMPUTED_VALUE"""),4540.0)</f>
        <v>4540</v>
      </c>
    </row>
    <row r="258">
      <c r="A258" s="2">
        <f>IFERROR(__xludf.DUMMYFUNCTION("""COMPUTED_VALUE"""),44150.0)</f>
        <v>44150</v>
      </c>
      <c r="B258" s="3">
        <f>IFERROR(__xludf.DUMMYFUNCTION("""COMPUTED_VALUE"""),4238.0)</f>
        <v>4238</v>
      </c>
      <c r="C258" s="4">
        <f>IFERROR(__xludf.DUMMYFUNCTION("""COMPUTED_VALUE"""),4477.857142857143)</f>
        <v>4477.857143</v>
      </c>
    </row>
    <row r="259">
      <c r="A259" s="2">
        <f>IFERROR(__xludf.DUMMYFUNCTION("""COMPUTED_VALUE"""),44151.0)</f>
        <v>44151</v>
      </c>
      <c r="B259" s="3">
        <f>IFERROR(__xludf.DUMMYFUNCTION("""COMPUTED_VALUE"""),6495.0)</f>
        <v>6495</v>
      </c>
      <c r="C259" s="4">
        <f>IFERROR(__xludf.DUMMYFUNCTION("""COMPUTED_VALUE"""),4668.285714285715)</f>
        <v>4668.285714</v>
      </c>
    </row>
    <row r="260">
      <c r="A260" s="2">
        <f>IFERROR(__xludf.DUMMYFUNCTION("""COMPUTED_VALUE"""),44152.0)</f>
        <v>44152</v>
      </c>
      <c r="B260" s="3">
        <f>IFERROR(__xludf.DUMMYFUNCTION("""COMPUTED_VALUE"""),5203.0)</f>
        <v>5203</v>
      </c>
      <c r="C260" s="4">
        <f>IFERROR(__xludf.DUMMYFUNCTION("""COMPUTED_VALUE"""),4820.142857142857)</f>
        <v>4820.142857</v>
      </c>
    </row>
    <row r="261">
      <c r="A261" s="2">
        <f>IFERROR(__xludf.DUMMYFUNCTION("""COMPUTED_VALUE"""),44153.0)</f>
        <v>44153</v>
      </c>
      <c r="B261" s="3">
        <f>IFERROR(__xludf.DUMMYFUNCTION("""COMPUTED_VALUE"""),4290.0)</f>
        <v>4290</v>
      </c>
      <c r="C261" s="4">
        <f>IFERROR(__xludf.DUMMYFUNCTION("""COMPUTED_VALUE"""),4869.428571428572)</f>
        <v>4869.428571</v>
      </c>
    </row>
    <row r="262">
      <c r="A262" s="2">
        <f>IFERROR(__xludf.DUMMYFUNCTION("""COMPUTED_VALUE"""),44154.0)</f>
        <v>44154</v>
      </c>
      <c r="B262" s="3">
        <f>IFERROR(__xludf.DUMMYFUNCTION("""COMPUTED_VALUE"""),4512.0)</f>
        <v>4512</v>
      </c>
      <c r="C262" s="4">
        <f>IFERROR(__xludf.DUMMYFUNCTION("""COMPUTED_VALUE"""),4953.0)</f>
        <v>4953</v>
      </c>
    </row>
    <row r="263">
      <c r="A263" s="2">
        <f>IFERROR(__xludf.DUMMYFUNCTION("""COMPUTED_VALUE"""),44155.0)</f>
        <v>44155</v>
      </c>
      <c r="B263" s="3">
        <f>IFERROR(__xludf.DUMMYFUNCTION("""COMPUTED_VALUE"""),4440.0)</f>
        <v>4440</v>
      </c>
      <c r="C263" s="4">
        <f>IFERROR(__xludf.DUMMYFUNCTION("""COMPUTED_VALUE"""),4859.142857142857)</f>
        <v>4859.142857</v>
      </c>
    </row>
    <row r="264">
      <c r="A264" s="2">
        <f>IFERROR(__xludf.DUMMYFUNCTION("""COMPUTED_VALUE"""),44156.0)</f>
        <v>44156</v>
      </c>
      <c r="B264" s="3">
        <f>IFERROR(__xludf.DUMMYFUNCTION("""COMPUTED_VALUE"""),4397.0)</f>
        <v>4397</v>
      </c>
      <c r="C264" s="4">
        <f>IFERROR(__xludf.DUMMYFUNCTION("""COMPUTED_VALUE"""),4796.428571428572)</f>
        <v>4796.428571</v>
      </c>
    </row>
    <row r="265">
      <c r="A265" s="2">
        <f>IFERROR(__xludf.DUMMYFUNCTION("""COMPUTED_VALUE"""),44157.0)</f>
        <v>44157</v>
      </c>
      <c r="B265" s="3">
        <f>IFERROR(__xludf.DUMMYFUNCTION("""COMPUTED_VALUE"""),4320.0)</f>
        <v>4320</v>
      </c>
      <c r="C265" s="4">
        <f>IFERROR(__xludf.DUMMYFUNCTION("""COMPUTED_VALUE"""),4808.142857142857)</f>
        <v>4808.142857</v>
      </c>
    </row>
    <row r="266">
      <c r="A266" s="2">
        <f>IFERROR(__xludf.DUMMYFUNCTION("""COMPUTED_VALUE"""),44158.0)</f>
        <v>44158</v>
      </c>
      <c r="B266" s="3">
        <f>IFERROR(__xludf.DUMMYFUNCTION("""COMPUTED_VALUE"""),3334.0)</f>
        <v>3334</v>
      </c>
      <c r="C266" s="4">
        <f>IFERROR(__xludf.DUMMYFUNCTION("""COMPUTED_VALUE"""),4356.571428571428)</f>
        <v>4356.571429</v>
      </c>
    </row>
    <row r="267">
      <c r="A267" s="2">
        <f>IFERROR(__xludf.DUMMYFUNCTION("""COMPUTED_VALUE"""),44159.0)</f>
        <v>44159</v>
      </c>
      <c r="B267" s="3">
        <f>IFERROR(__xludf.DUMMYFUNCTION("""COMPUTED_VALUE"""),3929.0)</f>
        <v>3929</v>
      </c>
      <c r="C267" s="4">
        <f>IFERROR(__xludf.DUMMYFUNCTION("""COMPUTED_VALUE"""),4174.571428571428)</f>
        <v>4174.571429</v>
      </c>
    </row>
    <row r="268">
      <c r="A268" s="2">
        <f>IFERROR(__xludf.DUMMYFUNCTION("""COMPUTED_VALUE"""),44160.0)</f>
        <v>44160</v>
      </c>
      <c r="B268" s="3">
        <f>IFERROR(__xludf.DUMMYFUNCTION("""COMPUTED_VALUE"""),3806.0)</f>
        <v>3806</v>
      </c>
      <c r="C268" s="4">
        <f>IFERROR(__xludf.DUMMYFUNCTION("""COMPUTED_VALUE"""),4105.428571428572)</f>
        <v>4105.428571</v>
      </c>
    </row>
    <row r="269">
      <c r="A269" s="2">
        <f>IFERROR(__xludf.DUMMYFUNCTION("""COMPUTED_VALUE"""),44161.0)</f>
        <v>44161</v>
      </c>
      <c r="B269" s="3">
        <f>IFERROR(__xludf.DUMMYFUNCTION("""COMPUTED_VALUE"""),6360.0)</f>
        <v>6360</v>
      </c>
      <c r="C269" s="4">
        <f>IFERROR(__xludf.DUMMYFUNCTION("""COMPUTED_VALUE"""),4369.428571428572)</f>
        <v>4369.428571</v>
      </c>
    </row>
    <row r="270">
      <c r="A270" s="2">
        <f>IFERROR(__xludf.DUMMYFUNCTION("""COMPUTED_VALUE"""),44162.0)</f>
        <v>44162</v>
      </c>
      <c r="B270" s="3">
        <f>IFERROR(__xludf.DUMMYFUNCTION("""COMPUTED_VALUE"""),6393.0)</f>
        <v>6393</v>
      </c>
      <c r="C270" s="4">
        <f>IFERROR(__xludf.DUMMYFUNCTION("""COMPUTED_VALUE"""),4648.428571428572)</f>
        <v>4648.428571</v>
      </c>
    </row>
    <row r="271">
      <c r="A271" s="2">
        <f>IFERROR(__xludf.DUMMYFUNCTION("""COMPUTED_VALUE"""),44163.0)</f>
        <v>44163</v>
      </c>
      <c r="B271" s="3">
        <f>IFERROR(__xludf.DUMMYFUNCTION("""COMPUTED_VALUE"""),6286.0)</f>
        <v>6286</v>
      </c>
      <c r="C271" s="4">
        <f>IFERROR(__xludf.DUMMYFUNCTION("""COMPUTED_VALUE"""),4918.285714285715)</f>
        <v>4918.285714</v>
      </c>
    </row>
    <row r="272">
      <c r="A272" s="2">
        <f>IFERROR(__xludf.DUMMYFUNCTION("""COMPUTED_VALUE"""),44164.0)</f>
        <v>44164</v>
      </c>
      <c r="B272" s="3">
        <f>IFERROR(__xludf.DUMMYFUNCTION("""COMPUTED_VALUE"""),6819.0)</f>
        <v>6819</v>
      </c>
      <c r="C272" s="4">
        <f>IFERROR(__xludf.DUMMYFUNCTION("""COMPUTED_VALUE"""),5275.285714285715)</f>
        <v>5275.285714</v>
      </c>
    </row>
    <row r="273">
      <c r="A273" s="2">
        <f>IFERROR(__xludf.DUMMYFUNCTION("""COMPUTED_VALUE"""),44165.0)</f>
        <v>44165</v>
      </c>
      <c r="B273" s="3">
        <f>IFERROR(__xludf.DUMMYFUNCTION("""COMPUTED_VALUE"""),5595.0)</f>
        <v>5595</v>
      </c>
      <c r="C273" s="4">
        <f>IFERROR(__xludf.DUMMYFUNCTION("""COMPUTED_VALUE"""),5598.285714285715)</f>
        <v>5598.285714</v>
      </c>
    </row>
    <row r="274">
      <c r="A274" s="2">
        <f>IFERROR(__xludf.DUMMYFUNCTION("""COMPUTED_VALUE"""),44166.0)</f>
        <v>44166</v>
      </c>
      <c r="B274" s="3">
        <f>IFERROR(__xludf.DUMMYFUNCTION("""COMPUTED_VALUE"""),3951.0)</f>
        <v>3951</v>
      </c>
      <c r="C274" s="4">
        <f>IFERROR(__xludf.DUMMYFUNCTION("""COMPUTED_VALUE"""),5601.428571428572)</f>
        <v>5601.428571</v>
      </c>
    </row>
    <row r="275">
      <c r="A275" s="2">
        <f>IFERROR(__xludf.DUMMYFUNCTION("""COMPUTED_VALUE"""),44167.0)</f>
        <v>44167</v>
      </c>
      <c r="B275" s="3">
        <f>IFERROR(__xludf.DUMMYFUNCTION("""COMPUTED_VALUE"""),4136.0)</f>
        <v>4136</v>
      </c>
      <c r="C275" s="4">
        <f>IFERROR(__xludf.DUMMYFUNCTION("""COMPUTED_VALUE"""),5648.571428571428)</f>
        <v>5648.571429</v>
      </c>
    </row>
    <row r="276">
      <c r="A276" s="2">
        <f>IFERROR(__xludf.DUMMYFUNCTION("""COMPUTED_VALUE"""),44168.0)</f>
        <v>44168</v>
      </c>
      <c r="B276" s="3">
        <f>IFERROR(__xludf.DUMMYFUNCTION("""COMPUTED_VALUE"""),6635.0)</f>
        <v>6635</v>
      </c>
      <c r="C276" s="4">
        <f>IFERROR(__xludf.DUMMYFUNCTION("""COMPUTED_VALUE"""),5687.857142857143)</f>
        <v>5687.857143</v>
      </c>
    </row>
    <row r="277">
      <c r="A277" s="2">
        <f>IFERROR(__xludf.DUMMYFUNCTION("""COMPUTED_VALUE"""),44169.0)</f>
        <v>44169</v>
      </c>
      <c r="B277" s="3">
        <f>IFERROR(__xludf.DUMMYFUNCTION("""COMPUTED_VALUE"""),6212.0)</f>
        <v>6212</v>
      </c>
      <c r="C277" s="4">
        <f>IFERROR(__xludf.DUMMYFUNCTION("""COMPUTED_VALUE"""),5662.0)</f>
        <v>5662</v>
      </c>
    </row>
    <row r="278">
      <c r="A278" s="2">
        <f>IFERROR(__xludf.DUMMYFUNCTION("""COMPUTED_VALUE"""),44170.0)</f>
        <v>44170</v>
      </c>
      <c r="B278" s="3">
        <f>IFERROR(__xludf.DUMMYFUNCTION("""COMPUTED_VALUE"""),5525.0)</f>
        <v>5525</v>
      </c>
      <c r="C278" s="4">
        <f>IFERROR(__xludf.DUMMYFUNCTION("""COMPUTED_VALUE"""),5553.285714285715)</f>
        <v>5553.285714</v>
      </c>
    </row>
    <row r="279">
      <c r="A279" s="2">
        <f>IFERROR(__xludf.DUMMYFUNCTION("""COMPUTED_VALUE"""),44171.0)</f>
        <v>44171</v>
      </c>
      <c r="B279" s="3">
        <f>IFERROR(__xludf.DUMMYFUNCTION("""COMPUTED_VALUE"""),6697.0)</f>
        <v>6697</v>
      </c>
      <c r="C279" s="4">
        <f>IFERROR(__xludf.DUMMYFUNCTION("""COMPUTED_VALUE"""),5535.857142857143)</f>
        <v>5535.857143</v>
      </c>
    </row>
    <row r="280">
      <c r="A280" s="2">
        <f>IFERROR(__xludf.DUMMYFUNCTION("""COMPUTED_VALUE"""),44172.0)</f>
        <v>44172</v>
      </c>
      <c r="B280" s="3">
        <f>IFERROR(__xludf.DUMMYFUNCTION("""COMPUTED_VALUE"""),3870.0)</f>
        <v>3870</v>
      </c>
      <c r="C280" s="4">
        <f>IFERROR(__xludf.DUMMYFUNCTION("""COMPUTED_VALUE"""),5289.428571428572)</f>
        <v>5289.428571</v>
      </c>
    </row>
    <row r="281">
      <c r="A281" s="2">
        <f>IFERROR(__xludf.DUMMYFUNCTION("""COMPUTED_VALUE"""),44173.0)</f>
        <v>44173</v>
      </c>
      <c r="B281" s="3">
        <f>IFERROR(__xludf.DUMMYFUNCTION("""COMPUTED_VALUE"""),2219.0)</f>
        <v>2219</v>
      </c>
      <c r="C281" s="4">
        <f>IFERROR(__xludf.DUMMYFUNCTION("""COMPUTED_VALUE"""),5042.0)</f>
        <v>5042</v>
      </c>
    </row>
    <row r="282">
      <c r="A282" s="2">
        <f>IFERROR(__xludf.DUMMYFUNCTION("""COMPUTED_VALUE"""),44174.0)</f>
        <v>44174</v>
      </c>
      <c r="B282" s="3">
        <f>IFERROR(__xludf.DUMMYFUNCTION("""COMPUTED_VALUE"""),3221.0)</f>
        <v>3221</v>
      </c>
      <c r="C282" s="4">
        <f>IFERROR(__xludf.DUMMYFUNCTION("""COMPUTED_VALUE"""),4911.285714285715)</f>
        <v>4911.285714</v>
      </c>
    </row>
    <row r="283">
      <c r="A283" s="2">
        <f>IFERROR(__xludf.DUMMYFUNCTION("""COMPUTED_VALUE"""),44175.0)</f>
        <v>44175</v>
      </c>
      <c r="B283" s="3">
        <f>IFERROR(__xludf.DUMMYFUNCTION("""COMPUTED_VALUE"""),5415.0)</f>
        <v>5415</v>
      </c>
      <c r="C283" s="4">
        <f>IFERROR(__xludf.DUMMYFUNCTION("""COMPUTED_VALUE"""),4737.0)</f>
        <v>4737</v>
      </c>
    </row>
    <row r="284">
      <c r="A284" s="2">
        <f>IFERROR(__xludf.DUMMYFUNCTION("""COMPUTED_VALUE"""),44176.0)</f>
        <v>44176</v>
      </c>
      <c r="B284" s="3">
        <f>IFERROR(__xludf.DUMMYFUNCTION("""COMPUTED_VALUE"""),6197.0)</f>
        <v>6197</v>
      </c>
      <c r="C284" s="4">
        <f>IFERROR(__xludf.DUMMYFUNCTION("""COMPUTED_VALUE"""),4734.857142857143)</f>
        <v>4734.857143</v>
      </c>
    </row>
    <row r="285">
      <c r="A285" s="2">
        <f>IFERROR(__xludf.DUMMYFUNCTION("""COMPUTED_VALUE"""),44177.0)</f>
        <v>44177</v>
      </c>
      <c r="B285" s="3">
        <f>IFERROR(__xludf.DUMMYFUNCTION("""COMPUTED_VALUE"""),5047.0)</f>
        <v>5047</v>
      </c>
      <c r="C285" s="4">
        <f>IFERROR(__xludf.DUMMYFUNCTION("""COMPUTED_VALUE"""),4666.571428571428)</f>
        <v>4666.571429</v>
      </c>
    </row>
    <row r="286">
      <c r="A286" s="2">
        <f>IFERROR(__xludf.DUMMYFUNCTION("""COMPUTED_VALUE"""),44178.0)</f>
        <v>44178</v>
      </c>
      <c r="B286" s="3">
        <f>IFERROR(__xludf.DUMMYFUNCTION("""COMPUTED_VALUE"""),4153.0)</f>
        <v>4153</v>
      </c>
      <c r="C286" s="4">
        <f>IFERROR(__xludf.DUMMYFUNCTION("""COMPUTED_VALUE"""),4303.142857142857)</f>
        <v>4303.142857</v>
      </c>
    </row>
    <row r="287">
      <c r="A287" s="2">
        <f>IFERROR(__xludf.DUMMYFUNCTION("""COMPUTED_VALUE"""),44179.0)</f>
        <v>44179</v>
      </c>
      <c r="B287" s="3">
        <f>IFERROR(__xludf.DUMMYFUNCTION("""COMPUTED_VALUE"""),3470.0)</f>
        <v>3470</v>
      </c>
      <c r="C287" s="4">
        <f>IFERROR(__xludf.DUMMYFUNCTION("""COMPUTED_VALUE"""),4246.0)</f>
        <v>4246</v>
      </c>
    </row>
    <row r="288">
      <c r="A288" s="2">
        <f>IFERROR(__xludf.DUMMYFUNCTION("""COMPUTED_VALUE"""),44180.0)</f>
        <v>44180</v>
      </c>
      <c r="B288" s="3">
        <f>IFERROR(__xludf.DUMMYFUNCTION("""COMPUTED_VALUE"""),1893.0)</f>
        <v>1893</v>
      </c>
      <c r="C288" s="4">
        <f>IFERROR(__xludf.DUMMYFUNCTION("""COMPUTED_VALUE"""),4199.428571428572)</f>
        <v>4199.428571</v>
      </c>
    </row>
    <row r="289">
      <c r="A289" s="2">
        <f>IFERROR(__xludf.DUMMYFUNCTION("""COMPUTED_VALUE"""),44181.0)</f>
        <v>44181</v>
      </c>
      <c r="B289" s="3">
        <f>IFERROR(__xludf.DUMMYFUNCTION("""COMPUTED_VALUE"""),2804.0)</f>
        <v>2804</v>
      </c>
      <c r="C289" s="4">
        <f>IFERROR(__xludf.DUMMYFUNCTION("""COMPUTED_VALUE"""),4139.857142857143)</f>
        <v>4139.857143</v>
      </c>
    </row>
    <row r="290">
      <c r="A290" s="2">
        <f>IFERROR(__xludf.DUMMYFUNCTION("""COMPUTED_VALUE"""),44182.0)</f>
        <v>44182</v>
      </c>
      <c r="B290" s="3">
        <f>IFERROR(__xludf.DUMMYFUNCTION("""COMPUTED_VALUE"""),2982.0)</f>
        <v>2982</v>
      </c>
      <c r="C290" s="4">
        <f>IFERROR(__xludf.DUMMYFUNCTION("""COMPUTED_VALUE"""),3792.285714285714)</f>
        <v>3792.285714</v>
      </c>
    </row>
    <row r="291">
      <c r="A291" s="2">
        <f>IFERROR(__xludf.DUMMYFUNCTION("""COMPUTED_VALUE"""),44183.0)</f>
        <v>44183</v>
      </c>
      <c r="B291" s="3">
        <f>IFERROR(__xludf.DUMMYFUNCTION("""COMPUTED_VALUE"""),4428.0)</f>
        <v>4428</v>
      </c>
      <c r="C291" s="4">
        <f>IFERROR(__xludf.DUMMYFUNCTION("""COMPUTED_VALUE"""),3539.5714285714284)</f>
        <v>3539.571429</v>
      </c>
    </row>
    <row r="292">
      <c r="A292" s="2">
        <f>IFERROR(__xludf.DUMMYFUNCTION("""COMPUTED_VALUE"""),44184.0)</f>
        <v>44184</v>
      </c>
      <c r="B292" s="3">
        <f>IFERROR(__xludf.DUMMYFUNCTION("""COMPUTED_VALUE"""),4045.0)</f>
        <v>4045</v>
      </c>
      <c r="C292" s="4">
        <f>IFERROR(__xludf.DUMMYFUNCTION("""COMPUTED_VALUE"""),3396.4285714285716)</f>
        <v>3396.428571</v>
      </c>
    </row>
    <row r="293">
      <c r="A293" s="2">
        <f>IFERROR(__xludf.DUMMYFUNCTION("""COMPUTED_VALUE"""),44185.0)</f>
        <v>44185</v>
      </c>
      <c r="B293" s="3">
        <f>IFERROR(__xludf.DUMMYFUNCTION("""COMPUTED_VALUE"""),2967.0)</f>
        <v>2967</v>
      </c>
      <c r="C293" s="4">
        <f>IFERROR(__xludf.DUMMYFUNCTION("""COMPUTED_VALUE"""),3227.0)</f>
        <v>3227</v>
      </c>
    </row>
    <row r="294">
      <c r="A294" s="2">
        <f>IFERROR(__xludf.DUMMYFUNCTION("""COMPUTED_VALUE"""),44186.0)</f>
        <v>44186</v>
      </c>
      <c r="B294" s="3">
        <f>IFERROR(__xludf.DUMMYFUNCTION("""COMPUTED_VALUE"""),2141.0)</f>
        <v>2141</v>
      </c>
      <c r="C294" s="4">
        <f>IFERROR(__xludf.DUMMYFUNCTION("""COMPUTED_VALUE"""),3037.1428571428573)</f>
        <v>3037.142857</v>
      </c>
    </row>
    <row r="295">
      <c r="A295" s="2">
        <f>IFERROR(__xludf.DUMMYFUNCTION("""COMPUTED_VALUE"""),44187.0)</f>
        <v>44187</v>
      </c>
      <c r="B295" s="3">
        <f>IFERROR(__xludf.DUMMYFUNCTION("""COMPUTED_VALUE"""),1238.0)</f>
        <v>1238</v>
      </c>
      <c r="C295" s="4">
        <f>IFERROR(__xludf.DUMMYFUNCTION("""COMPUTED_VALUE"""),2943.5714285714284)</f>
        <v>2943.571429</v>
      </c>
    </row>
    <row r="296">
      <c r="A296" s="2">
        <f>IFERROR(__xludf.DUMMYFUNCTION("""COMPUTED_VALUE"""),44188.0)</f>
        <v>44188</v>
      </c>
      <c r="B296" s="3">
        <f>IFERROR(__xludf.DUMMYFUNCTION("""COMPUTED_VALUE"""),1894.0)</f>
        <v>1894</v>
      </c>
      <c r="C296" s="4">
        <f>IFERROR(__xludf.DUMMYFUNCTION("""COMPUTED_VALUE"""),2813.5714285714284)</f>
        <v>2813.571429</v>
      </c>
    </row>
    <row r="297">
      <c r="A297" s="2">
        <f>IFERROR(__xludf.DUMMYFUNCTION("""COMPUTED_VALUE"""),44189.0)</f>
        <v>44189</v>
      </c>
      <c r="B297" s="3">
        <f>IFERROR(__xludf.DUMMYFUNCTION("""COMPUTED_VALUE"""),3292.0)</f>
        <v>3292</v>
      </c>
      <c r="C297" s="4">
        <f>IFERROR(__xludf.DUMMYFUNCTION("""COMPUTED_VALUE"""),2857.8571428571427)</f>
        <v>2857.857143</v>
      </c>
    </row>
    <row r="298">
      <c r="A298" s="2">
        <f>IFERROR(__xludf.DUMMYFUNCTION("""COMPUTED_VALUE"""),44190.0)</f>
        <v>44190</v>
      </c>
      <c r="B298" s="3">
        <f>IFERROR(__xludf.DUMMYFUNCTION("""COMPUTED_VALUE"""),2610.0)</f>
        <v>2610</v>
      </c>
      <c r="C298" s="4">
        <f>IFERROR(__xludf.DUMMYFUNCTION("""COMPUTED_VALUE"""),2598.1428571428573)</f>
        <v>2598.142857</v>
      </c>
    </row>
    <row r="299">
      <c r="A299" s="2">
        <f>IFERROR(__xludf.DUMMYFUNCTION("""COMPUTED_VALUE"""),44191.0)</f>
        <v>44191</v>
      </c>
      <c r="B299" s="3">
        <f>IFERROR(__xludf.DUMMYFUNCTION("""COMPUTED_VALUE"""),1198.0)</f>
        <v>1198</v>
      </c>
      <c r="C299" s="4">
        <f>IFERROR(__xludf.DUMMYFUNCTION("""COMPUTED_VALUE"""),2191.4285714285716)</f>
        <v>2191.428571</v>
      </c>
    </row>
    <row r="300">
      <c r="A300" s="2">
        <f>IFERROR(__xludf.DUMMYFUNCTION("""COMPUTED_VALUE"""),44192.0)</f>
        <v>44192</v>
      </c>
      <c r="B300" s="3">
        <f>IFERROR(__xludf.DUMMYFUNCTION("""COMPUTED_VALUE"""),698.0)</f>
        <v>698</v>
      </c>
      <c r="C300" s="4">
        <f>IFERROR(__xludf.DUMMYFUNCTION("""COMPUTED_VALUE"""),1867.2857142857142)</f>
        <v>1867.285714</v>
      </c>
    </row>
    <row r="301">
      <c r="A301" s="2">
        <f>IFERROR(__xludf.DUMMYFUNCTION("""COMPUTED_VALUE"""),44193.0)</f>
        <v>44193</v>
      </c>
      <c r="B301" s="3">
        <f>IFERROR(__xludf.DUMMYFUNCTION("""COMPUTED_VALUE"""),609.0)</f>
        <v>609</v>
      </c>
      <c r="C301" s="4">
        <f>IFERROR(__xludf.DUMMYFUNCTION("""COMPUTED_VALUE"""),1648.4285714285713)</f>
        <v>1648.428571</v>
      </c>
    </row>
    <row r="302">
      <c r="A302" s="2">
        <f>IFERROR(__xludf.DUMMYFUNCTION("""COMPUTED_VALUE"""),44194.0)</f>
        <v>44194</v>
      </c>
      <c r="B302" s="3">
        <f>IFERROR(__xludf.DUMMYFUNCTION("""COMPUTED_VALUE"""),902.0)</f>
        <v>902</v>
      </c>
      <c r="C302" s="4">
        <f>IFERROR(__xludf.DUMMYFUNCTION("""COMPUTED_VALUE"""),1600.4285714285713)</f>
        <v>1600.428571</v>
      </c>
    </row>
    <row r="303">
      <c r="A303" s="2">
        <f>IFERROR(__xludf.DUMMYFUNCTION("""COMPUTED_VALUE"""),44195.0)</f>
        <v>44195</v>
      </c>
      <c r="B303" s="3">
        <f>IFERROR(__xludf.DUMMYFUNCTION("""COMPUTED_VALUE"""),1972.0)</f>
        <v>1972</v>
      </c>
      <c r="C303" s="4">
        <f>IFERROR(__xludf.DUMMYFUNCTION("""COMPUTED_VALUE"""),1611.5714285714287)</f>
        <v>1611.571429</v>
      </c>
    </row>
    <row r="304">
      <c r="A304" s="2">
        <f>IFERROR(__xludf.DUMMYFUNCTION("""COMPUTED_VALUE"""),44196.0)</f>
        <v>44196</v>
      </c>
      <c r="B304" s="3">
        <f>IFERROR(__xludf.DUMMYFUNCTION("""COMPUTED_VALUE"""),2971.0)</f>
        <v>2971</v>
      </c>
      <c r="C304" s="4">
        <f>IFERROR(__xludf.DUMMYFUNCTION("""COMPUTED_VALUE"""),1565.7142857142858)</f>
        <v>1565.714286</v>
      </c>
    </row>
    <row r="305">
      <c r="A305" s="2">
        <f>IFERROR(__xludf.DUMMYFUNCTION("""COMPUTED_VALUE"""),44197.0)</f>
        <v>44197</v>
      </c>
      <c r="B305" s="3">
        <f>IFERROR(__xludf.DUMMYFUNCTION("""COMPUTED_VALUE"""),2764.0)</f>
        <v>2764</v>
      </c>
      <c r="C305" s="4">
        <f>IFERROR(__xludf.DUMMYFUNCTION("""COMPUTED_VALUE"""),1587.7142857142858)</f>
        <v>1587.714286</v>
      </c>
    </row>
    <row r="306">
      <c r="A306" s="2">
        <f>IFERROR(__xludf.DUMMYFUNCTION("""COMPUTED_VALUE"""),44198.0)</f>
        <v>44198</v>
      </c>
      <c r="B306" s="3">
        <f>IFERROR(__xludf.DUMMYFUNCTION("""COMPUTED_VALUE"""),1410.0)</f>
        <v>1410</v>
      </c>
      <c r="C306" s="4">
        <f>IFERROR(__xludf.DUMMYFUNCTION("""COMPUTED_VALUE"""),1618.0)</f>
        <v>1618</v>
      </c>
    </row>
    <row r="307">
      <c r="A307" s="2">
        <f>IFERROR(__xludf.DUMMYFUNCTION("""COMPUTED_VALUE"""),44199.0)</f>
        <v>44199</v>
      </c>
      <c r="B307" s="3">
        <f>IFERROR(__xludf.DUMMYFUNCTION("""COMPUTED_VALUE"""),1307.0)</f>
        <v>1307</v>
      </c>
      <c r="C307" s="4">
        <f>IFERROR(__xludf.DUMMYFUNCTION("""COMPUTED_VALUE"""),1705.0)</f>
        <v>1705</v>
      </c>
    </row>
    <row r="308">
      <c r="A308" s="2">
        <f>IFERROR(__xludf.DUMMYFUNCTION("""COMPUTED_VALUE"""),44200.0)</f>
        <v>44200</v>
      </c>
      <c r="B308" s="3">
        <f>IFERROR(__xludf.DUMMYFUNCTION("""COMPUTED_VALUE"""),856.0)</f>
        <v>856</v>
      </c>
      <c r="C308" s="4">
        <f>IFERROR(__xludf.DUMMYFUNCTION("""COMPUTED_VALUE"""),1740.2857142857142)</f>
        <v>1740.285714</v>
      </c>
    </row>
    <row r="309">
      <c r="A309" s="2">
        <f>IFERROR(__xludf.DUMMYFUNCTION("""COMPUTED_VALUE"""),44201.0)</f>
        <v>44201</v>
      </c>
      <c r="B309" s="3">
        <f>IFERROR(__xludf.DUMMYFUNCTION("""COMPUTED_VALUE"""),870.0)</f>
        <v>870</v>
      </c>
      <c r="C309" s="4">
        <f>IFERROR(__xludf.DUMMYFUNCTION("""COMPUTED_VALUE"""),1735.7142857142858)</f>
        <v>1735.714286</v>
      </c>
    </row>
    <row r="310">
      <c r="A310" s="2">
        <f>IFERROR(__xludf.DUMMYFUNCTION("""COMPUTED_VALUE"""),44202.0)</f>
        <v>44202</v>
      </c>
      <c r="B310" s="3">
        <f>IFERROR(__xludf.DUMMYFUNCTION("""COMPUTED_VALUE"""),2047.0)</f>
        <v>2047</v>
      </c>
      <c r="C310" s="4">
        <f>IFERROR(__xludf.DUMMYFUNCTION("""COMPUTED_VALUE"""),1746.4285714285713)</f>
        <v>1746.428571</v>
      </c>
    </row>
    <row r="311">
      <c r="A311" s="2">
        <f>IFERROR(__xludf.DUMMYFUNCTION("""COMPUTED_VALUE"""),44203.0)</f>
        <v>44203</v>
      </c>
      <c r="B311" s="3">
        <f>IFERROR(__xludf.DUMMYFUNCTION("""COMPUTED_VALUE"""),3068.0)</f>
        <v>3068</v>
      </c>
      <c r="C311" s="4">
        <f>IFERROR(__xludf.DUMMYFUNCTION("""COMPUTED_VALUE"""),1760.2857142857142)</f>
        <v>1760.285714</v>
      </c>
    </row>
    <row r="312">
      <c r="A312" s="2">
        <f>IFERROR(__xludf.DUMMYFUNCTION("""COMPUTED_VALUE"""),44204.0)</f>
        <v>44204</v>
      </c>
      <c r="B312" s="3">
        <f>IFERROR(__xludf.DUMMYFUNCTION("""COMPUTED_VALUE"""),2907.0)</f>
        <v>2907</v>
      </c>
      <c r="C312" s="4">
        <f>IFERROR(__xludf.DUMMYFUNCTION("""COMPUTED_VALUE"""),1780.7142857142858)</f>
        <v>1780.714286</v>
      </c>
    </row>
    <row r="313">
      <c r="A313" s="2">
        <f>IFERROR(__xludf.DUMMYFUNCTION("""COMPUTED_VALUE"""),44205.0)</f>
        <v>44205</v>
      </c>
      <c r="B313" s="3">
        <f>IFERROR(__xludf.DUMMYFUNCTION("""COMPUTED_VALUE"""),2716.0)</f>
        <v>2716</v>
      </c>
      <c r="C313" s="4">
        <f>IFERROR(__xludf.DUMMYFUNCTION("""COMPUTED_VALUE"""),1967.2857142857142)</f>
        <v>1967.285714</v>
      </c>
    </row>
    <row r="314">
      <c r="A314" s="2">
        <f>IFERROR(__xludf.DUMMYFUNCTION("""COMPUTED_VALUE"""),44206.0)</f>
        <v>44206</v>
      </c>
      <c r="B314" s="3">
        <f>IFERROR(__xludf.DUMMYFUNCTION("""COMPUTED_VALUE"""),1778.0)</f>
        <v>1778</v>
      </c>
      <c r="C314" s="4">
        <f>IFERROR(__xludf.DUMMYFUNCTION("""COMPUTED_VALUE"""),2034.5714285714287)</f>
        <v>2034.571429</v>
      </c>
    </row>
    <row r="315">
      <c r="A315" s="2">
        <f>IFERROR(__xludf.DUMMYFUNCTION("""COMPUTED_VALUE"""),44207.0)</f>
        <v>44207</v>
      </c>
      <c r="B315" s="3">
        <f>IFERROR(__xludf.DUMMYFUNCTION("""COMPUTED_VALUE"""),1419.0)</f>
        <v>1419</v>
      </c>
      <c r="C315" s="4">
        <f>IFERROR(__xludf.DUMMYFUNCTION("""COMPUTED_VALUE"""),2115.0)</f>
        <v>2115</v>
      </c>
    </row>
    <row r="316">
      <c r="A316" s="2">
        <f>IFERROR(__xludf.DUMMYFUNCTION("""COMPUTED_VALUE"""),44208.0)</f>
        <v>44208</v>
      </c>
      <c r="B316" s="3">
        <f>IFERROR(__xludf.DUMMYFUNCTION("""COMPUTED_VALUE"""),696.0)</f>
        <v>696</v>
      </c>
      <c r="C316" s="4">
        <f>IFERROR(__xludf.DUMMYFUNCTION("""COMPUTED_VALUE"""),2090.1428571428573)</f>
        <v>2090.142857</v>
      </c>
    </row>
    <row r="317">
      <c r="A317" s="2">
        <f>IFERROR(__xludf.DUMMYFUNCTION("""COMPUTED_VALUE"""),44209.0)</f>
        <v>44209</v>
      </c>
      <c r="B317" s="3">
        <f>IFERROR(__xludf.DUMMYFUNCTION("""COMPUTED_VALUE"""),1358.0)</f>
        <v>1358</v>
      </c>
      <c r="C317" s="4">
        <f>IFERROR(__xludf.DUMMYFUNCTION("""COMPUTED_VALUE"""),1991.7142857142858)</f>
        <v>1991.714286</v>
      </c>
    </row>
    <row r="318">
      <c r="A318" s="2">
        <f>IFERROR(__xludf.DUMMYFUNCTION("""COMPUTED_VALUE"""),44210.0)</f>
        <v>44210</v>
      </c>
      <c r="B318" s="3">
        <f>IFERROR(__xludf.DUMMYFUNCTION("""COMPUTED_VALUE"""),1926.0)</f>
        <v>1926</v>
      </c>
      <c r="C318" s="4">
        <f>IFERROR(__xludf.DUMMYFUNCTION("""COMPUTED_VALUE"""),1828.5714285714287)</f>
        <v>1828.571429</v>
      </c>
    </row>
    <row r="319">
      <c r="A319" s="2">
        <f>IFERROR(__xludf.DUMMYFUNCTION("""COMPUTED_VALUE"""),44211.0)</f>
        <v>44211</v>
      </c>
      <c r="B319" s="3">
        <f>IFERROR(__xludf.DUMMYFUNCTION("""COMPUTED_VALUE"""),1513.0)</f>
        <v>1513</v>
      </c>
      <c r="C319" s="4">
        <f>IFERROR(__xludf.DUMMYFUNCTION("""COMPUTED_VALUE"""),1629.4285714285713)</f>
        <v>1629.428571</v>
      </c>
    </row>
    <row r="320">
      <c r="A320" s="2">
        <f>IFERROR(__xludf.DUMMYFUNCTION("""COMPUTED_VALUE"""),44212.0)</f>
        <v>44212</v>
      </c>
      <c r="B320" s="3">
        <f>IFERROR(__xludf.DUMMYFUNCTION("""COMPUTED_VALUE"""),1438.0)</f>
        <v>1438</v>
      </c>
      <c r="C320" s="4">
        <f>IFERROR(__xludf.DUMMYFUNCTION("""COMPUTED_VALUE"""),1446.857142857143)</f>
        <v>1446.857143</v>
      </c>
    </row>
    <row r="321">
      <c r="A321" s="2">
        <f>IFERROR(__xludf.DUMMYFUNCTION("""COMPUTED_VALUE"""),44213.0)</f>
        <v>44213</v>
      </c>
      <c r="B321" s="3">
        <f>IFERROR(__xludf.DUMMYFUNCTION("""COMPUTED_VALUE"""),1241.0)</f>
        <v>1241</v>
      </c>
      <c r="C321" s="4">
        <f>IFERROR(__xludf.DUMMYFUNCTION("""COMPUTED_VALUE"""),1370.142857142857)</f>
        <v>1370.142857</v>
      </c>
    </row>
    <row r="322">
      <c r="A322" s="2">
        <f>IFERROR(__xludf.DUMMYFUNCTION("""COMPUTED_VALUE"""),44214.0)</f>
        <v>44214</v>
      </c>
      <c r="B322" s="3">
        <f>IFERROR(__xludf.DUMMYFUNCTION("""COMPUTED_VALUE"""),875.0)</f>
        <v>875</v>
      </c>
      <c r="C322" s="4">
        <f>IFERROR(__xludf.DUMMYFUNCTION("""COMPUTED_VALUE"""),1292.4285714285713)</f>
        <v>1292.428571</v>
      </c>
    </row>
    <row r="323">
      <c r="A323" s="2">
        <f>IFERROR(__xludf.DUMMYFUNCTION("""COMPUTED_VALUE"""),44215.0)</f>
        <v>44215</v>
      </c>
      <c r="B323" s="3">
        <f>IFERROR(__xludf.DUMMYFUNCTION("""COMPUTED_VALUE"""),573.0)</f>
        <v>573</v>
      </c>
      <c r="C323" s="4">
        <f>IFERROR(__xludf.DUMMYFUNCTION("""COMPUTED_VALUE"""),1274.857142857143)</f>
        <v>1274.857143</v>
      </c>
    </row>
    <row r="324">
      <c r="A324" s="2">
        <f>IFERROR(__xludf.DUMMYFUNCTION("""COMPUTED_VALUE"""),44216.0)</f>
        <v>44216</v>
      </c>
      <c r="B324" s="3">
        <f>IFERROR(__xludf.DUMMYFUNCTION("""COMPUTED_VALUE"""),976.0)</f>
        <v>976</v>
      </c>
      <c r="C324" s="4">
        <f>IFERROR(__xludf.DUMMYFUNCTION("""COMPUTED_VALUE"""),1220.2857142857142)</f>
        <v>1220.285714</v>
      </c>
    </row>
    <row r="325">
      <c r="A325" s="2">
        <f>IFERROR(__xludf.DUMMYFUNCTION("""COMPUTED_VALUE"""),44217.0)</f>
        <v>44217</v>
      </c>
      <c r="B325" s="3">
        <f>IFERROR(__xludf.DUMMYFUNCTION("""COMPUTED_VALUE"""),1410.0)</f>
        <v>1410</v>
      </c>
      <c r="C325" s="4">
        <f>IFERROR(__xludf.DUMMYFUNCTION("""COMPUTED_VALUE"""),1146.5714285714287)</f>
        <v>1146.571429</v>
      </c>
    </row>
    <row r="326">
      <c r="A326" s="2">
        <f>IFERROR(__xludf.DUMMYFUNCTION("""COMPUTED_VALUE"""),44218.0)</f>
        <v>44218</v>
      </c>
      <c r="B326" s="3">
        <f>IFERROR(__xludf.DUMMYFUNCTION("""COMPUTED_VALUE"""),1311.0)</f>
        <v>1311</v>
      </c>
      <c r="C326" s="4">
        <f>IFERROR(__xludf.DUMMYFUNCTION("""COMPUTED_VALUE"""),1117.7142857142858)</f>
        <v>1117.714286</v>
      </c>
    </row>
    <row r="327">
      <c r="A327" s="2">
        <f>IFERROR(__xludf.DUMMYFUNCTION("""COMPUTED_VALUE"""),44219.0)</f>
        <v>44219</v>
      </c>
      <c r="B327" s="3">
        <f>IFERROR(__xludf.DUMMYFUNCTION("""COMPUTED_VALUE"""),1344.0)</f>
        <v>1344</v>
      </c>
      <c r="C327" s="4">
        <f>IFERROR(__xludf.DUMMYFUNCTION("""COMPUTED_VALUE"""),1104.2857142857142)</f>
        <v>1104.285714</v>
      </c>
    </row>
    <row r="328">
      <c r="A328" s="2">
        <f>IFERROR(__xludf.DUMMYFUNCTION("""COMPUTED_VALUE"""),44220.0)</f>
        <v>44220</v>
      </c>
      <c r="B328" s="3">
        <f>IFERROR(__xludf.DUMMYFUNCTION("""COMPUTED_VALUE"""),1257.0)</f>
        <v>1257</v>
      </c>
      <c r="C328" s="4">
        <f>IFERROR(__xludf.DUMMYFUNCTION("""COMPUTED_VALUE"""),1106.5714285714287)</f>
        <v>1106.571429</v>
      </c>
    </row>
    <row r="329">
      <c r="A329" s="2">
        <f>IFERROR(__xludf.DUMMYFUNCTION("""COMPUTED_VALUE"""),44221.0)</f>
        <v>44221</v>
      </c>
      <c r="B329" s="3">
        <f>IFERROR(__xludf.DUMMYFUNCTION("""COMPUTED_VALUE"""),844.0)</f>
        <v>844</v>
      </c>
      <c r="C329" s="4">
        <f>IFERROR(__xludf.DUMMYFUNCTION("""COMPUTED_VALUE"""),1102.142857142857)</f>
        <v>1102.142857</v>
      </c>
    </row>
    <row r="330">
      <c r="A330" s="2">
        <f>IFERROR(__xludf.DUMMYFUNCTION("""COMPUTED_VALUE"""),44222.0)</f>
        <v>44222</v>
      </c>
      <c r="B330" s="3">
        <f>IFERROR(__xludf.DUMMYFUNCTION("""COMPUTED_VALUE"""),459.0)</f>
        <v>459</v>
      </c>
      <c r="C330" s="4">
        <f>IFERROR(__xludf.DUMMYFUNCTION("""COMPUTED_VALUE"""),1085.857142857143)</f>
        <v>1085.857143</v>
      </c>
    </row>
    <row r="331">
      <c r="A331" s="2">
        <f>IFERROR(__xludf.DUMMYFUNCTION("""COMPUTED_VALUE"""),44223.0)</f>
        <v>44223</v>
      </c>
      <c r="B331" s="3">
        <f>IFERROR(__xludf.DUMMYFUNCTION("""COMPUTED_VALUE"""),1004.0)</f>
        <v>1004</v>
      </c>
      <c r="C331" s="4">
        <f>IFERROR(__xludf.DUMMYFUNCTION("""COMPUTED_VALUE"""),1089.857142857143)</f>
        <v>1089.857143</v>
      </c>
    </row>
    <row r="332">
      <c r="A332" s="2">
        <f>IFERROR(__xludf.DUMMYFUNCTION("""COMPUTED_VALUE"""),44224.0)</f>
        <v>44224</v>
      </c>
      <c r="B332" s="3">
        <f>IFERROR(__xludf.DUMMYFUNCTION("""COMPUTED_VALUE"""),1569.0)</f>
        <v>1569</v>
      </c>
      <c r="C332" s="4">
        <f>IFERROR(__xludf.DUMMYFUNCTION("""COMPUTED_VALUE"""),1112.5714285714287)</f>
        <v>1112.571429</v>
      </c>
    </row>
    <row r="333">
      <c r="A333" s="2">
        <f>IFERROR(__xludf.DUMMYFUNCTION("""COMPUTED_VALUE"""),44225.0)</f>
        <v>44225</v>
      </c>
      <c r="B333" s="3">
        <f>IFERROR(__xludf.DUMMYFUNCTION("""COMPUTED_VALUE"""),1459.0)</f>
        <v>1459</v>
      </c>
      <c r="C333" s="4">
        <f>IFERROR(__xludf.DUMMYFUNCTION("""COMPUTED_VALUE"""),1133.7142857142858)</f>
        <v>1133.714286</v>
      </c>
    </row>
    <row r="334">
      <c r="A334" s="2">
        <f>IFERROR(__xludf.DUMMYFUNCTION("""COMPUTED_VALUE"""),44226.0)</f>
        <v>44226</v>
      </c>
      <c r="B334" s="3">
        <f>IFERROR(__xludf.DUMMYFUNCTION("""COMPUTED_VALUE"""),1370.0)</f>
        <v>1370</v>
      </c>
      <c r="C334" s="4">
        <f>IFERROR(__xludf.DUMMYFUNCTION("""COMPUTED_VALUE"""),1137.4285714285713)</f>
        <v>1137.428571</v>
      </c>
    </row>
    <row r="335">
      <c r="A335" s="2">
        <f>IFERROR(__xludf.DUMMYFUNCTION("""COMPUTED_VALUE"""),44227.0)</f>
        <v>44227</v>
      </c>
      <c r="B335" s="3">
        <f>IFERROR(__xludf.DUMMYFUNCTION("""COMPUTED_VALUE"""),1307.0)</f>
        <v>1307</v>
      </c>
      <c r="C335" s="4">
        <f>IFERROR(__xludf.DUMMYFUNCTION("""COMPUTED_VALUE"""),1144.5714285714287)</f>
        <v>1144.571429</v>
      </c>
    </row>
    <row r="336">
      <c r="A336" s="2">
        <f>IFERROR(__xludf.DUMMYFUNCTION("""COMPUTED_VALUE"""),44228.0)</f>
        <v>44228</v>
      </c>
      <c r="B336" s="3">
        <f>IFERROR(__xludf.DUMMYFUNCTION("""COMPUTED_VALUE"""),1124.0)</f>
        <v>1124</v>
      </c>
      <c r="C336" s="4">
        <f>IFERROR(__xludf.DUMMYFUNCTION("""COMPUTED_VALUE"""),1184.5714285714287)</f>
        <v>1184.571429</v>
      </c>
    </row>
    <row r="337">
      <c r="A337" s="2">
        <f>IFERROR(__xludf.DUMMYFUNCTION("""COMPUTED_VALUE"""),44229.0)</f>
        <v>44229</v>
      </c>
      <c r="B337" s="3">
        <f>IFERROR(__xludf.DUMMYFUNCTION("""COMPUTED_VALUE"""),578.0)</f>
        <v>578</v>
      </c>
      <c r="C337" s="4">
        <f>IFERROR(__xludf.DUMMYFUNCTION("""COMPUTED_VALUE"""),1201.5714285714287)</f>
        <v>1201.571429</v>
      </c>
    </row>
    <row r="338">
      <c r="A338" s="2">
        <f>IFERROR(__xludf.DUMMYFUNCTION("""COMPUTED_VALUE"""),44230.0)</f>
        <v>44230</v>
      </c>
      <c r="B338" s="3">
        <f>IFERROR(__xludf.DUMMYFUNCTION("""COMPUTED_VALUE"""),1048.0)</f>
        <v>1048</v>
      </c>
      <c r="C338" s="4">
        <f>IFERROR(__xludf.DUMMYFUNCTION("""COMPUTED_VALUE"""),1207.857142857143)</f>
        <v>1207.857143</v>
      </c>
    </row>
    <row r="339">
      <c r="A339" s="2">
        <f>IFERROR(__xludf.DUMMYFUNCTION("""COMPUTED_VALUE"""),44231.0)</f>
        <v>44231</v>
      </c>
      <c r="B339" s="3">
        <f>IFERROR(__xludf.DUMMYFUNCTION("""COMPUTED_VALUE"""),1652.0)</f>
        <v>1652</v>
      </c>
      <c r="C339" s="4">
        <f>IFERROR(__xludf.DUMMYFUNCTION("""COMPUTED_VALUE"""),1219.7142857142858)</f>
        <v>1219.714286</v>
      </c>
    </row>
    <row r="340">
      <c r="A340" s="2">
        <f>IFERROR(__xludf.DUMMYFUNCTION("""COMPUTED_VALUE"""),44232.0)</f>
        <v>44232</v>
      </c>
      <c r="B340" s="3">
        <f>IFERROR(__xludf.DUMMYFUNCTION("""COMPUTED_VALUE"""),1576.0)</f>
        <v>1576</v>
      </c>
      <c r="C340" s="4">
        <f>IFERROR(__xludf.DUMMYFUNCTION("""COMPUTED_VALUE"""),1236.4285714285713)</f>
        <v>1236.428571</v>
      </c>
    </row>
    <row r="341">
      <c r="A341" s="2">
        <f>IFERROR(__xludf.DUMMYFUNCTION("""COMPUTED_VALUE"""),44233.0)</f>
        <v>44233</v>
      </c>
      <c r="B341" s="3">
        <f>IFERROR(__xludf.DUMMYFUNCTION("""COMPUTED_VALUE"""),1561.0)</f>
        <v>1561</v>
      </c>
      <c r="C341" s="4">
        <f>IFERROR(__xludf.DUMMYFUNCTION("""COMPUTED_VALUE"""),1263.7142857142858)</f>
        <v>1263.714286</v>
      </c>
    </row>
    <row r="342">
      <c r="A342" s="2">
        <f>IFERROR(__xludf.DUMMYFUNCTION("""COMPUTED_VALUE"""),44234.0)</f>
        <v>44234</v>
      </c>
      <c r="B342" s="3">
        <f>IFERROR(__xludf.DUMMYFUNCTION("""COMPUTED_VALUE"""),1370.0)</f>
        <v>1370</v>
      </c>
      <c r="C342" s="4">
        <f>IFERROR(__xludf.DUMMYFUNCTION("""COMPUTED_VALUE"""),1272.7142857142858)</f>
        <v>1272.714286</v>
      </c>
    </row>
    <row r="343">
      <c r="A343" s="2">
        <f>IFERROR(__xludf.DUMMYFUNCTION("""COMPUTED_VALUE"""),44235.0)</f>
        <v>44235</v>
      </c>
      <c r="B343" s="3">
        <f>IFERROR(__xludf.DUMMYFUNCTION("""COMPUTED_VALUE"""),1160.0)</f>
        <v>1160</v>
      </c>
      <c r="C343" s="4">
        <f>IFERROR(__xludf.DUMMYFUNCTION("""COMPUTED_VALUE"""),1277.857142857143)</f>
        <v>1277.857143</v>
      </c>
    </row>
    <row r="344">
      <c r="A344" s="2">
        <f>IFERROR(__xludf.DUMMYFUNCTION("""COMPUTED_VALUE"""),44236.0)</f>
        <v>44236</v>
      </c>
      <c r="B344" s="3">
        <f>IFERROR(__xludf.DUMMYFUNCTION("""COMPUTED_VALUE"""),1079.0)</f>
        <v>1079</v>
      </c>
      <c r="C344" s="4">
        <f>IFERROR(__xludf.DUMMYFUNCTION("""COMPUTED_VALUE"""),1349.4285714285713)</f>
        <v>1349.428571</v>
      </c>
    </row>
    <row r="345">
      <c r="A345" s="2">
        <f>IFERROR(__xludf.DUMMYFUNCTION("""COMPUTED_VALUE"""),44237.0)</f>
        <v>44237</v>
      </c>
      <c r="B345" s="3">
        <f>IFERROR(__xludf.DUMMYFUNCTION("""COMPUTED_VALUE"""),1279.0)</f>
        <v>1279</v>
      </c>
      <c r="C345" s="4">
        <f>IFERROR(__xludf.DUMMYFUNCTION("""COMPUTED_VALUE"""),1382.4285714285713)</f>
        <v>1382.428571</v>
      </c>
    </row>
    <row r="346">
      <c r="A346" s="2">
        <f>IFERROR(__xludf.DUMMYFUNCTION("""COMPUTED_VALUE"""),44238.0)</f>
        <v>44238</v>
      </c>
      <c r="B346" s="3">
        <f>IFERROR(__xludf.DUMMYFUNCTION("""COMPUTED_VALUE"""),1862.0)</f>
        <v>1862</v>
      </c>
      <c r="C346" s="4">
        <f>IFERROR(__xludf.DUMMYFUNCTION("""COMPUTED_VALUE"""),1412.4285714285713)</f>
        <v>1412.428571</v>
      </c>
    </row>
    <row r="347">
      <c r="A347" s="2">
        <f>IFERROR(__xludf.DUMMYFUNCTION("""COMPUTED_VALUE"""),44239.0)</f>
        <v>44239</v>
      </c>
      <c r="B347" s="3">
        <f>IFERROR(__xludf.DUMMYFUNCTION("""COMPUTED_VALUE"""),1860.0)</f>
        <v>1860</v>
      </c>
      <c r="C347" s="4">
        <f>IFERROR(__xludf.DUMMYFUNCTION("""COMPUTED_VALUE"""),1453.0)</f>
        <v>1453</v>
      </c>
    </row>
    <row r="348">
      <c r="A348" s="2">
        <f>IFERROR(__xludf.DUMMYFUNCTION("""COMPUTED_VALUE"""),44240.0)</f>
        <v>44240</v>
      </c>
      <c r="B348" s="3">
        <f>IFERROR(__xludf.DUMMYFUNCTION("""COMPUTED_VALUE"""),2020.0)</f>
        <v>2020</v>
      </c>
      <c r="C348" s="4">
        <f>IFERROR(__xludf.DUMMYFUNCTION("""COMPUTED_VALUE"""),1518.5714285714287)</f>
        <v>1518.571429</v>
      </c>
    </row>
    <row r="349">
      <c r="A349" s="2">
        <f>IFERROR(__xludf.DUMMYFUNCTION("""COMPUTED_VALUE"""),44241.0)</f>
        <v>44241</v>
      </c>
      <c r="B349" s="3">
        <f>IFERROR(__xludf.DUMMYFUNCTION("""COMPUTED_VALUE"""),1707.0)</f>
        <v>1707</v>
      </c>
      <c r="C349" s="4">
        <f>IFERROR(__xludf.DUMMYFUNCTION("""COMPUTED_VALUE"""),1566.7142857142858)</f>
        <v>1566.714286</v>
      </c>
    </row>
    <row r="350">
      <c r="A350" s="2">
        <f>IFERROR(__xludf.DUMMYFUNCTION("""COMPUTED_VALUE"""),44242.0)</f>
        <v>44242</v>
      </c>
      <c r="B350" s="3">
        <f>IFERROR(__xludf.DUMMYFUNCTION("""COMPUTED_VALUE"""),1337.0)</f>
        <v>1337</v>
      </c>
      <c r="C350" s="4">
        <f>IFERROR(__xludf.DUMMYFUNCTION("""COMPUTED_VALUE"""),1592.0)</f>
        <v>1592</v>
      </c>
    </row>
    <row r="351">
      <c r="A351" s="2">
        <f>IFERROR(__xludf.DUMMYFUNCTION("""COMPUTED_VALUE"""),44243.0)</f>
        <v>44243</v>
      </c>
      <c r="B351" s="3">
        <f>IFERROR(__xludf.DUMMYFUNCTION("""COMPUTED_VALUE"""),823.0)</f>
        <v>823</v>
      </c>
      <c r="C351" s="4">
        <f>IFERROR(__xludf.DUMMYFUNCTION("""COMPUTED_VALUE"""),1555.4285714285713)</f>
        <v>1555.428571</v>
      </c>
    </row>
    <row r="352">
      <c r="A352" s="2">
        <f>IFERROR(__xludf.DUMMYFUNCTION("""COMPUTED_VALUE"""),44244.0)</f>
        <v>44244</v>
      </c>
      <c r="B352" s="3">
        <f>IFERROR(__xludf.DUMMYFUNCTION("""COMPUTED_VALUE"""),1548.0)</f>
        <v>1548</v>
      </c>
      <c r="C352" s="4">
        <f>IFERROR(__xludf.DUMMYFUNCTION("""COMPUTED_VALUE"""),1593.857142857143)</f>
        <v>1593.857143</v>
      </c>
    </row>
    <row r="353">
      <c r="A353" s="2">
        <f>IFERROR(__xludf.DUMMYFUNCTION("""COMPUTED_VALUE"""),44245.0)</f>
        <v>44245</v>
      </c>
      <c r="B353" s="3">
        <f>IFERROR(__xludf.DUMMYFUNCTION("""COMPUTED_VALUE"""),2853.0)</f>
        <v>2853</v>
      </c>
      <c r="C353" s="4">
        <f>IFERROR(__xludf.DUMMYFUNCTION("""COMPUTED_VALUE"""),1735.4285714285713)</f>
        <v>1735.428571</v>
      </c>
    </row>
    <row r="354">
      <c r="A354" s="2">
        <f>IFERROR(__xludf.DUMMYFUNCTION("""COMPUTED_VALUE"""),44246.0)</f>
        <v>44246</v>
      </c>
      <c r="B354" s="3">
        <f>IFERROR(__xludf.DUMMYFUNCTION("""COMPUTED_VALUE"""),3093.0)</f>
        <v>3093</v>
      </c>
      <c r="C354" s="4">
        <f>IFERROR(__xludf.DUMMYFUNCTION("""COMPUTED_VALUE"""),1911.5714285714287)</f>
        <v>1911.571429</v>
      </c>
    </row>
    <row r="355">
      <c r="A355" s="2">
        <f>IFERROR(__xludf.DUMMYFUNCTION("""COMPUTED_VALUE"""),44247.0)</f>
        <v>44247</v>
      </c>
      <c r="B355" s="3">
        <f>IFERROR(__xludf.DUMMYFUNCTION("""COMPUTED_VALUE"""),2995.0)</f>
        <v>2995</v>
      </c>
      <c r="C355" s="4">
        <f>IFERROR(__xludf.DUMMYFUNCTION("""COMPUTED_VALUE"""),2050.8571428571427)</f>
        <v>2050.857143</v>
      </c>
    </row>
    <row r="356">
      <c r="A356" s="2">
        <f>IFERROR(__xludf.DUMMYFUNCTION("""COMPUTED_VALUE"""),44248.0)</f>
        <v>44248</v>
      </c>
      <c r="B356" s="3">
        <f>IFERROR(__xludf.DUMMYFUNCTION("""COMPUTED_VALUE"""),2912.0)</f>
        <v>2912</v>
      </c>
      <c r="C356" s="4">
        <f>IFERROR(__xludf.DUMMYFUNCTION("""COMPUTED_VALUE"""),2223.0)</f>
        <v>2223</v>
      </c>
    </row>
    <row r="357">
      <c r="A357" s="2">
        <f>IFERROR(__xludf.DUMMYFUNCTION("""COMPUTED_VALUE"""),44249.0)</f>
        <v>44249</v>
      </c>
      <c r="B357" s="3">
        <f>IFERROR(__xludf.DUMMYFUNCTION("""COMPUTED_VALUE"""),2623.0)</f>
        <v>2623</v>
      </c>
      <c r="C357" s="4">
        <f>IFERROR(__xludf.DUMMYFUNCTION("""COMPUTED_VALUE"""),2406.714285714286)</f>
        <v>2406.714286</v>
      </c>
    </row>
    <row r="358">
      <c r="A358" s="2">
        <f>IFERROR(__xludf.DUMMYFUNCTION("""COMPUTED_VALUE"""),44250.0)</f>
        <v>44250</v>
      </c>
      <c r="B358" s="3">
        <f>IFERROR(__xludf.DUMMYFUNCTION("""COMPUTED_VALUE"""),1628.0)</f>
        <v>1628</v>
      </c>
      <c r="C358" s="4">
        <f>IFERROR(__xludf.DUMMYFUNCTION("""COMPUTED_VALUE"""),2521.714285714286)</f>
        <v>2521.714286</v>
      </c>
    </row>
    <row r="359">
      <c r="A359" s="2">
        <f>IFERROR(__xludf.DUMMYFUNCTION("""COMPUTED_VALUE"""),44251.0)</f>
        <v>44251</v>
      </c>
      <c r="B359" s="3">
        <f>IFERROR(__xludf.DUMMYFUNCTION("""COMPUTED_VALUE"""),2855.0)</f>
        <v>2855</v>
      </c>
      <c r="C359" s="4">
        <f>IFERROR(__xludf.DUMMYFUNCTION("""COMPUTED_VALUE"""),2708.4285714285716)</f>
        <v>2708.428571</v>
      </c>
    </row>
    <row r="360">
      <c r="A360" s="2">
        <f>IFERROR(__xludf.DUMMYFUNCTION("""COMPUTED_VALUE"""),44252.0)</f>
        <v>44252</v>
      </c>
      <c r="B360" s="3">
        <f>IFERROR(__xludf.DUMMYFUNCTION("""COMPUTED_VALUE"""),4385.0)</f>
        <v>4385</v>
      </c>
      <c r="C360" s="4">
        <f>IFERROR(__xludf.DUMMYFUNCTION("""COMPUTED_VALUE"""),2927.285714285714)</f>
        <v>2927.285714</v>
      </c>
    </row>
    <row r="361">
      <c r="A361" s="2">
        <f>IFERROR(__xludf.DUMMYFUNCTION("""COMPUTED_VALUE"""),44253.0)</f>
        <v>44253</v>
      </c>
      <c r="B361" s="3">
        <f>IFERROR(__xludf.DUMMYFUNCTION("""COMPUTED_VALUE"""),4668.0)</f>
        <v>4668</v>
      </c>
      <c r="C361" s="4">
        <f>IFERROR(__xludf.DUMMYFUNCTION("""COMPUTED_VALUE"""),3152.285714285714)</f>
        <v>3152.285714</v>
      </c>
    </row>
    <row r="362">
      <c r="A362" s="2">
        <f>IFERROR(__xludf.DUMMYFUNCTION("""COMPUTED_VALUE"""),44254.0)</f>
        <v>44254</v>
      </c>
      <c r="B362" s="3">
        <f>IFERROR(__xludf.DUMMYFUNCTION("""COMPUTED_VALUE"""),4948.0)</f>
        <v>4948</v>
      </c>
      <c r="C362" s="4">
        <f>IFERROR(__xludf.DUMMYFUNCTION("""COMPUTED_VALUE"""),3431.285714285714)</f>
        <v>3431.285714</v>
      </c>
    </row>
    <row r="363">
      <c r="A363" s="2">
        <f>IFERROR(__xludf.DUMMYFUNCTION("""COMPUTED_VALUE"""),44255.0)</f>
        <v>44255</v>
      </c>
      <c r="B363" s="3">
        <f>IFERROR(__xludf.DUMMYFUNCTION("""COMPUTED_VALUE"""),4469.0)</f>
        <v>4469</v>
      </c>
      <c r="C363" s="4">
        <f>IFERROR(__xludf.DUMMYFUNCTION("""COMPUTED_VALUE"""),3653.714285714286)</f>
        <v>3653.714286</v>
      </c>
    </row>
    <row r="364">
      <c r="A364" s="2">
        <f>IFERROR(__xludf.DUMMYFUNCTION("""COMPUTED_VALUE"""),44256.0)</f>
        <v>44256</v>
      </c>
      <c r="B364" s="3">
        <f>IFERROR(__xludf.DUMMYFUNCTION("""COMPUTED_VALUE"""),4326.0)</f>
        <v>4326</v>
      </c>
      <c r="C364" s="4">
        <f>IFERROR(__xludf.DUMMYFUNCTION("""COMPUTED_VALUE"""),3897.0)</f>
        <v>3897</v>
      </c>
    </row>
    <row r="365">
      <c r="A365" s="2">
        <f>IFERROR(__xludf.DUMMYFUNCTION("""COMPUTED_VALUE"""),44257.0)</f>
        <v>44257</v>
      </c>
      <c r="B365" s="3">
        <f>IFERROR(__xludf.DUMMYFUNCTION("""COMPUTED_VALUE"""),2764.0)</f>
        <v>2764</v>
      </c>
      <c r="C365" s="4">
        <f>IFERROR(__xludf.DUMMYFUNCTION("""COMPUTED_VALUE"""),4059.285714285714)</f>
        <v>4059.285714</v>
      </c>
    </row>
    <row r="366">
      <c r="A366" s="2">
        <f>IFERROR(__xludf.DUMMYFUNCTION("""COMPUTED_VALUE"""),44258.0)</f>
        <v>44258</v>
      </c>
      <c r="B366" s="3">
        <f>IFERROR(__xludf.DUMMYFUNCTION("""COMPUTED_VALUE"""),4211.0)</f>
        <v>4211</v>
      </c>
      <c r="C366" s="4">
        <f>IFERROR(__xludf.DUMMYFUNCTION("""COMPUTED_VALUE"""),4253.0)</f>
        <v>4253</v>
      </c>
    </row>
    <row r="367">
      <c r="A367" s="2">
        <f>IFERROR(__xludf.DUMMYFUNCTION("""COMPUTED_VALUE"""),44259.0)</f>
        <v>44259</v>
      </c>
      <c r="B367" s="3">
        <f>IFERROR(__xludf.DUMMYFUNCTION("""COMPUTED_VALUE"""),6278.0)</f>
        <v>6278</v>
      </c>
      <c r="C367" s="4">
        <f>IFERROR(__xludf.DUMMYFUNCTION("""COMPUTED_VALUE"""),4523.428571428572)</f>
        <v>4523.428571</v>
      </c>
    </row>
    <row r="368">
      <c r="A368" s="2">
        <f>IFERROR(__xludf.DUMMYFUNCTION("""COMPUTED_VALUE"""),44260.0)</f>
        <v>44260</v>
      </c>
      <c r="B368" s="3">
        <f>IFERROR(__xludf.DUMMYFUNCTION("""COMPUTED_VALUE"""),6369.0)</f>
        <v>6369</v>
      </c>
      <c r="C368" s="4">
        <f>IFERROR(__xludf.DUMMYFUNCTION("""COMPUTED_VALUE"""),4766.428571428572)</f>
        <v>4766.428571</v>
      </c>
    </row>
    <row r="369">
      <c r="A369" s="2">
        <f>IFERROR(__xludf.DUMMYFUNCTION("""COMPUTED_VALUE"""),44261.0)</f>
        <v>44261</v>
      </c>
      <c r="B369" s="3">
        <f>IFERROR(__xludf.DUMMYFUNCTION("""COMPUTED_VALUE"""),7269.0)</f>
        <v>7269</v>
      </c>
      <c r="C369" s="4">
        <f>IFERROR(__xludf.DUMMYFUNCTION("""COMPUTED_VALUE"""),5098.0)</f>
        <v>5098</v>
      </c>
    </row>
    <row r="370">
      <c r="A370" s="2">
        <f>IFERROR(__xludf.DUMMYFUNCTION("""COMPUTED_VALUE"""),44262.0)</f>
        <v>44262</v>
      </c>
      <c r="B370" s="3">
        <f>IFERROR(__xludf.DUMMYFUNCTION("""COMPUTED_VALUE"""),6201.0)</f>
        <v>6201</v>
      </c>
      <c r="C370" s="4">
        <f>IFERROR(__xludf.DUMMYFUNCTION("""COMPUTED_VALUE"""),5345.428571428572)</f>
        <v>5345.428571</v>
      </c>
    </row>
    <row r="371">
      <c r="A371" s="2">
        <f>IFERROR(__xludf.DUMMYFUNCTION("""COMPUTED_VALUE"""),44263.0)</f>
        <v>44263</v>
      </c>
      <c r="B371" s="3">
        <f>IFERROR(__xludf.DUMMYFUNCTION("""COMPUTED_VALUE"""),2696.0)</f>
        <v>2696</v>
      </c>
      <c r="C371" s="4">
        <f>IFERROR(__xludf.DUMMYFUNCTION("""COMPUTED_VALUE"""),5112.571428571428)</f>
        <v>5112.571429</v>
      </c>
    </row>
    <row r="372">
      <c r="A372" s="2">
        <f>IFERROR(__xludf.DUMMYFUNCTION("""COMPUTED_VALUE"""),44264.0)</f>
        <v>44264</v>
      </c>
      <c r="B372" s="3">
        <f>IFERROR(__xludf.DUMMYFUNCTION("""COMPUTED_VALUE"""),6494.0)</f>
        <v>6494</v>
      </c>
      <c r="C372" s="4">
        <f>IFERROR(__xludf.DUMMYFUNCTION("""COMPUTED_VALUE"""),5645.428571428572)</f>
        <v>5645.428571</v>
      </c>
    </row>
    <row r="373">
      <c r="A373" s="2">
        <f>IFERROR(__xludf.DUMMYFUNCTION("""COMPUTED_VALUE"""),44265.0)</f>
        <v>44265</v>
      </c>
      <c r="B373" s="3">
        <f>IFERROR(__xludf.DUMMYFUNCTION("""COMPUTED_VALUE"""),5653.0)</f>
        <v>5653</v>
      </c>
      <c r="C373" s="4">
        <f>IFERROR(__xludf.DUMMYFUNCTION("""COMPUTED_VALUE"""),5851.428571428572)</f>
        <v>5851.428571</v>
      </c>
    </row>
    <row r="374">
      <c r="A374" s="2">
        <f>IFERROR(__xludf.DUMMYFUNCTION("""COMPUTED_VALUE"""),44266.0)</f>
        <v>44266</v>
      </c>
      <c r="B374" s="3">
        <f>IFERROR(__xludf.DUMMYFUNCTION("""COMPUTED_VALUE"""),8312.0)</f>
        <v>8312</v>
      </c>
      <c r="C374" s="4">
        <f>IFERROR(__xludf.DUMMYFUNCTION("""COMPUTED_VALUE"""),6142.0)</f>
        <v>6142</v>
      </c>
    </row>
    <row r="375">
      <c r="A375" s="2">
        <f>IFERROR(__xludf.DUMMYFUNCTION("""COMPUTED_VALUE"""),44267.0)</f>
        <v>44267</v>
      </c>
      <c r="B375" s="3">
        <f>IFERROR(__xludf.DUMMYFUNCTION("""COMPUTED_VALUE"""),9011.0)</f>
        <v>9011</v>
      </c>
      <c r="C375" s="4">
        <f>IFERROR(__xludf.DUMMYFUNCTION("""COMPUTED_VALUE"""),6519.428571428572)</f>
        <v>6519.428571</v>
      </c>
    </row>
    <row r="376">
      <c r="A376" s="2">
        <f>IFERROR(__xludf.DUMMYFUNCTION("""COMPUTED_VALUE"""),44268.0)</f>
        <v>44268</v>
      </c>
      <c r="B376" s="3">
        <f>IFERROR(__xludf.DUMMYFUNCTION("""COMPUTED_VALUE"""),9444.0)</f>
        <v>9444</v>
      </c>
      <c r="C376" s="4">
        <f>IFERROR(__xludf.DUMMYFUNCTION("""COMPUTED_VALUE"""),6830.142857142857)</f>
        <v>6830.142857</v>
      </c>
    </row>
    <row r="377">
      <c r="A377" s="2">
        <f>IFERROR(__xludf.DUMMYFUNCTION("""COMPUTED_VALUE"""),44269.0)</f>
        <v>44269</v>
      </c>
      <c r="B377" s="3">
        <f>IFERROR(__xludf.DUMMYFUNCTION("""COMPUTED_VALUE"""),8863.0)</f>
        <v>8863</v>
      </c>
      <c r="C377" s="4">
        <f>IFERROR(__xludf.DUMMYFUNCTION("""COMPUTED_VALUE"""),7210.428571428572)</f>
        <v>7210.428571</v>
      </c>
    </row>
    <row r="378">
      <c r="A378" s="2">
        <f>IFERROR(__xludf.DUMMYFUNCTION("""COMPUTED_VALUE"""),44270.0)</f>
        <v>44270</v>
      </c>
      <c r="B378" s="3">
        <f>IFERROR(__xludf.DUMMYFUNCTION("""COMPUTED_VALUE"""),7706.0)</f>
        <v>7706</v>
      </c>
      <c r="C378" s="4">
        <f>IFERROR(__xludf.DUMMYFUNCTION("""COMPUTED_VALUE"""),7926.142857142857)</f>
        <v>7926.142857</v>
      </c>
    </row>
    <row r="379">
      <c r="A379" s="2">
        <f>IFERROR(__xludf.DUMMYFUNCTION("""COMPUTED_VALUE"""),44271.0)</f>
        <v>44271</v>
      </c>
      <c r="B379" s="3">
        <f>IFERROR(__xludf.DUMMYFUNCTION("""COMPUTED_VALUE"""),4926.0)</f>
        <v>4926</v>
      </c>
      <c r="C379" s="4">
        <f>IFERROR(__xludf.DUMMYFUNCTION("""COMPUTED_VALUE"""),7702.142857142857)</f>
        <v>7702.142857</v>
      </c>
    </row>
    <row r="380">
      <c r="A380" s="2">
        <f>IFERROR(__xludf.DUMMYFUNCTION("""COMPUTED_VALUE"""),44272.0)</f>
        <v>44272</v>
      </c>
      <c r="B380" s="3">
        <f>IFERROR(__xludf.DUMMYFUNCTION("""COMPUTED_VALUE"""),3456.0)</f>
        <v>3456</v>
      </c>
      <c r="C380" s="4">
        <f>IFERROR(__xludf.DUMMYFUNCTION("""COMPUTED_VALUE"""),7388.285714285715)</f>
        <v>7388.285714</v>
      </c>
    </row>
    <row r="381">
      <c r="A381" s="2">
        <f>IFERROR(__xludf.DUMMYFUNCTION("""COMPUTED_VALUE"""),44273.0)</f>
        <v>44273</v>
      </c>
      <c r="B381" s="3">
        <f>IFERROR(__xludf.DUMMYFUNCTION("""COMPUTED_VALUE"""),6502.0)</f>
        <v>6502</v>
      </c>
      <c r="C381" s="4">
        <f>IFERROR(__xludf.DUMMYFUNCTION("""COMPUTED_VALUE"""),7129.714285714285)</f>
        <v>7129.714286</v>
      </c>
    </row>
    <row r="382">
      <c r="A382" s="2">
        <f>IFERROR(__xludf.DUMMYFUNCTION("""COMPUTED_VALUE"""),44274.0)</f>
        <v>44274</v>
      </c>
      <c r="B382" s="3">
        <f>IFERROR(__xludf.DUMMYFUNCTION("""COMPUTED_VALUE"""),10759.0)</f>
        <v>10759</v>
      </c>
      <c r="C382" s="4">
        <f>IFERROR(__xludf.DUMMYFUNCTION("""COMPUTED_VALUE"""),7379.428571428572)</f>
        <v>7379.428571</v>
      </c>
    </row>
    <row r="383">
      <c r="A383" s="2">
        <f>IFERROR(__xludf.DUMMYFUNCTION("""COMPUTED_VALUE"""),44275.0)</f>
        <v>44275</v>
      </c>
      <c r="B383" s="3">
        <f>IFERROR(__xludf.DUMMYFUNCTION("""COMPUTED_VALUE"""),11132.0)</f>
        <v>11132</v>
      </c>
      <c r="C383" s="4">
        <f>IFERROR(__xludf.DUMMYFUNCTION("""COMPUTED_VALUE"""),7620.571428571428)</f>
        <v>7620.571429</v>
      </c>
    </row>
    <row r="384">
      <c r="A384" s="2">
        <f>IFERROR(__xludf.DUMMYFUNCTION("""COMPUTED_VALUE"""),44276.0)</f>
        <v>44276</v>
      </c>
      <c r="B384" s="3">
        <f>IFERROR(__xludf.DUMMYFUNCTION("""COMPUTED_VALUE"""),10625.0)</f>
        <v>10625</v>
      </c>
      <c r="C384" s="4">
        <f>IFERROR(__xludf.DUMMYFUNCTION("""COMPUTED_VALUE"""),7872.285714285715)</f>
        <v>7872.285714</v>
      </c>
    </row>
    <row r="385">
      <c r="A385" s="2">
        <f>IFERROR(__xludf.DUMMYFUNCTION("""COMPUTED_VALUE"""),44277.0)</f>
        <v>44277</v>
      </c>
      <c r="B385" s="3">
        <f>IFERROR(__xludf.DUMMYFUNCTION("""COMPUTED_VALUE"""),9046.0)</f>
        <v>9046</v>
      </c>
      <c r="C385" s="4">
        <f>IFERROR(__xludf.DUMMYFUNCTION("""COMPUTED_VALUE"""),8063.714285714285)</f>
        <v>8063.714286</v>
      </c>
    </row>
    <row r="386">
      <c r="A386" s="2">
        <f>IFERROR(__xludf.DUMMYFUNCTION("""COMPUTED_VALUE"""),44278.0)</f>
        <v>44278</v>
      </c>
      <c r="B386" s="3">
        <f>IFERROR(__xludf.DUMMYFUNCTION("""COMPUTED_VALUE"""),5481.0)</f>
        <v>5481</v>
      </c>
      <c r="C386" s="4">
        <f>IFERROR(__xludf.DUMMYFUNCTION("""COMPUTED_VALUE"""),8143.0)</f>
        <v>8143</v>
      </c>
    </row>
    <row r="387">
      <c r="A387" s="2">
        <f>IFERROR(__xludf.DUMMYFUNCTION("""COMPUTED_VALUE"""),44279.0)</f>
        <v>44279</v>
      </c>
      <c r="B387" s="3">
        <f>IFERROR(__xludf.DUMMYFUNCTION("""COMPUTED_VALUE"""),7587.0)</f>
        <v>7587</v>
      </c>
      <c r="C387" s="4">
        <f>IFERROR(__xludf.DUMMYFUNCTION("""COMPUTED_VALUE"""),8733.142857142857)</f>
        <v>8733.142857</v>
      </c>
    </row>
    <row r="388">
      <c r="A388" s="2">
        <f>IFERROR(__xludf.DUMMYFUNCTION("""COMPUTED_VALUE"""),44280.0)</f>
        <v>44280</v>
      </c>
      <c r="B388" s="3">
        <f>IFERROR(__xludf.DUMMYFUNCTION("""COMPUTED_VALUE"""),9637.0)</f>
        <v>9637</v>
      </c>
      <c r="C388" s="4">
        <f>IFERROR(__xludf.DUMMYFUNCTION("""COMPUTED_VALUE"""),9181.0)</f>
        <v>9181</v>
      </c>
    </row>
    <row r="389">
      <c r="A389" s="2">
        <f>IFERROR(__xludf.DUMMYFUNCTION("""COMPUTED_VALUE"""),44281.0)</f>
        <v>44281</v>
      </c>
      <c r="B389" s="3">
        <f>IFERROR(__xludf.DUMMYFUNCTION("""COMPUTED_VALUE"""),11265.0)</f>
        <v>11265</v>
      </c>
      <c r="C389" s="4">
        <f>IFERROR(__xludf.DUMMYFUNCTION("""COMPUTED_VALUE"""),9253.285714285714)</f>
        <v>9253.285714</v>
      </c>
    </row>
    <row r="390">
      <c r="A390" s="2">
        <f>IFERROR(__xludf.DUMMYFUNCTION("""COMPUTED_VALUE"""),44282.0)</f>
        <v>44282</v>
      </c>
      <c r="B390" s="3">
        <f>IFERROR(__xludf.DUMMYFUNCTION("""COMPUTED_VALUE"""),10167.0)</f>
        <v>10167</v>
      </c>
      <c r="C390" s="4">
        <f>IFERROR(__xludf.DUMMYFUNCTION("""COMPUTED_VALUE"""),9115.42857142857)</f>
        <v>9115.428571</v>
      </c>
    </row>
    <row r="391">
      <c r="A391" s="2">
        <f>IFERROR(__xludf.DUMMYFUNCTION("""COMPUTED_VALUE"""),44283.0)</f>
        <v>44283</v>
      </c>
      <c r="B391" s="3">
        <f>IFERROR(__xludf.DUMMYFUNCTION("""COMPUTED_VALUE"""),9082.0)</f>
        <v>9082</v>
      </c>
      <c r="C391" s="4">
        <f>IFERROR(__xludf.DUMMYFUNCTION("""COMPUTED_VALUE"""),8895.0)</f>
        <v>8895</v>
      </c>
    </row>
    <row r="392">
      <c r="A392" s="2">
        <f>IFERROR(__xludf.DUMMYFUNCTION("""COMPUTED_VALUE"""),44284.0)</f>
        <v>44284</v>
      </c>
      <c r="B392" s="3">
        <f>IFERROR(__xludf.DUMMYFUNCTION("""COMPUTED_VALUE"""),7263.0)</f>
        <v>7263</v>
      </c>
      <c r="C392" s="4">
        <f>IFERROR(__xludf.DUMMYFUNCTION("""COMPUTED_VALUE"""),8640.285714285714)</f>
        <v>8640.285714</v>
      </c>
    </row>
    <row r="393">
      <c r="A393" s="2">
        <f>IFERROR(__xludf.DUMMYFUNCTION("""COMPUTED_VALUE"""),44285.0)</f>
        <v>44285</v>
      </c>
      <c r="B393" s="3">
        <f>IFERROR(__xludf.DUMMYFUNCTION("""COMPUTED_VALUE"""),4609.0)</f>
        <v>4609</v>
      </c>
      <c r="C393" s="4">
        <f>IFERROR(__xludf.DUMMYFUNCTION("""COMPUTED_VALUE"""),8515.714285714286)</f>
        <v>8515.714286</v>
      </c>
    </row>
    <row r="394">
      <c r="A394" s="2">
        <f>IFERROR(__xludf.DUMMYFUNCTION("""COMPUTED_VALUE"""),44286.0)</f>
        <v>44286</v>
      </c>
      <c r="B394" s="3">
        <f>IFERROR(__xludf.DUMMYFUNCTION("""COMPUTED_VALUE"""),6700.0)</f>
        <v>6700</v>
      </c>
      <c r="C394" s="4">
        <f>IFERROR(__xludf.DUMMYFUNCTION("""COMPUTED_VALUE"""),8389.0)</f>
        <v>8389</v>
      </c>
    </row>
    <row r="395">
      <c r="A395" s="2">
        <f>IFERROR(__xludf.DUMMYFUNCTION("""COMPUTED_VALUE"""),44287.0)</f>
        <v>44287</v>
      </c>
      <c r="B395" s="3">
        <f>IFERROR(__xludf.DUMMYFUNCTION("""COMPUTED_VALUE"""),9288.0)</f>
        <v>9288</v>
      </c>
      <c r="C395" s="4">
        <f>IFERROR(__xludf.DUMMYFUNCTION("""COMPUTED_VALUE"""),8339.142857142857)</f>
        <v>8339.142857</v>
      </c>
    </row>
    <row r="396">
      <c r="A396" s="2">
        <f>IFERROR(__xludf.DUMMYFUNCTION("""COMPUTED_VALUE"""),44288.0)</f>
        <v>44288</v>
      </c>
      <c r="B396" s="3">
        <f>IFERROR(__xludf.DUMMYFUNCTION("""COMPUTED_VALUE"""),9055.0)</f>
        <v>9055</v>
      </c>
      <c r="C396" s="4">
        <f>IFERROR(__xludf.DUMMYFUNCTION("""COMPUTED_VALUE"""),8023.428571428572)</f>
        <v>8023.428571</v>
      </c>
    </row>
    <row r="397">
      <c r="A397" s="2">
        <f>IFERROR(__xludf.DUMMYFUNCTION("""COMPUTED_VALUE"""),44289.0)</f>
        <v>44289</v>
      </c>
      <c r="B397" s="3">
        <f>IFERROR(__xludf.DUMMYFUNCTION("""COMPUTED_VALUE"""),8637.0)</f>
        <v>8637</v>
      </c>
      <c r="C397" s="4">
        <f>IFERROR(__xludf.DUMMYFUNCTION("""COMPUTED_VALUE"""),7804.857142857143)</f>
        <v>7804.857143</v>
      </c>
    </row>
    <row r="398">
      <c r="A398" s="2">
        <f>IFERROR(__xludf.DUMMYFUNCTION("""COMPUTED_VALUE"""),44290.0)</f>
        <v>44290</v>
      </c>
      <c r="B398" s="3">
        <f>IFERROR(__xludf.DUMMYFUNCTION("""COMPUTED_VALUE"""),6566.0)</f>
        <v>6566</v>
      </c>
      <c r="C398" s="4">
        <f>IFERROR(__xludf.DUMMYFUNCTION("""COMPUTED_VALUE"""),7445.428571428572)</f>
        <v>7445.428571</v>
      </c>
    </row>
    <row r="399">
      <c r="A399" s="2">
        <f>IFERROR(__xludf.DUMMYFUNCTION("""COMPUTED_VALUE"""),44291.0)</f>
        <v>44291</v>
      </c>
      <c r="B399" s="3">
        <f>IFERROR(__xludf.DUMMYFUNCTION("""COMPUTED_VALUE"""),3874.0)</f>
        <v>3874</v>
      </c>
      <c r="C399" s="4">
        <f>IFERROR(__xludf.DUMMYFUNCTION("""COMPUTED_VALUE"""),6961.285714285715)</f>
        <v>6961.285714</v>
      </c>
    </row>
    <row r="400">
      <c r="A400" s="2">
        <f>IFERROR(__xludf.DUMMYFUNCTION("""COMPUTED_VALUE"""),44292.0)</f>
        <v>44292</v>
      </c>
      <c r="B400" s="3">
        <f>IFERROR(__xludf.DUMMYFUNCTION("""COMPUTED_VALUE"""),1890.0)</f>
        <v>1890</v>
      </c>
      <c r="C400" s="4">
        <f>IFERROR(__xludf.DUMMYFUNCTION("""COMPUTED_VALUE"""),6572.857142857143)</f>
        <v>6572.857143</v>
      </c>
    </row>
    <row r="401">
      <c r="A401" s="2">
        <f>IFERROR(__xludf.DUMMYFUNCTION("""COMPUTED_VALUE"""),44293.0)</f>
        <v>44293</v>
      </c>
      <c r="B401" s="3">
        <f>IFERROR(__xludf.DUMMYFUNCTION("""COMPUTED_VALUE"""),1933.0)</f>
        <v>1933</v>
      </c>
      <c r="C401" s="4">
        <f>IFERROR(__xludf.DUMMYFUNCTION("""COMPUTED_VALUE"""),5891.857142857143)</f>
        <v>5891.857143</v>
      </c>
    </row>
    <row r="402">
      <c r="A402" s="2">
        <f>IFERROR(__xludf.DUMMYFUNCTION("""COMPUTED_VALUE"""),44294.0)</f>
        <v>44294</v>
      </c>
      <c r="B402" s="3">
        <f>IFERROR(__xludf.DUMMYFUNCTION("""COMPUTED_VALUE"""),4814.0)</f>
        <v>4814</v>
      </c>
      <c r="C402" s="4">
        <f>IFERROR(__xludf.DUMMYFUNCTION("""COMPUTED_VALUE"""),5252.714285714285)</f>
        <v>5252.714286</v>
      </c>
    </row>
    <row r="403">
      <c r="A403" s="2">
        <f>IFERROR(__xludf.DUMMYFUNCTION("""COMPUTED_VALUE"""),44295.0)</f>
        <v>44295</v>
      </c>
      <c r="B403" s="3">
        <f>IFERROR(__xludf.DUMMYFUNCTION("""COMPUTED_VALUE"""),7325.0)</f>
        <v>7325</v>
      </c>
      <c r="C403" s="4">
        <f>IFERROR(__xludf.DUMMYFUNCTION("""COMPUTED_VALUE"""),5005.571428571428)</f>
        <v>5005.571429</v>
      </c>
    </row>
    <row r="404">
      <c r="A404" s="2">
        <f>IFERROR(__xludf.DUMMYFUNCTION("""COMPUTED_VALUE"""),44296.0)</f>
        <v>44296</v>
      </c>
      <c r="B404" s="3">
        <f>IFERROR(__xludf.DUMMYFUNCTION("""COMPUTED_VALUE"""),8053.0)</f>
        <v>8053</v>
      </c>
      <c r="C404" s="4">
        <f>IFERROR(__xludf.DUMMYFUNCTION("""COMPUTED_VALUE"""),4922.142857142857)</f>
        <v>4922.142857</v>
      </c>
    </row>
    <row r="405">
      <c r="A405" s="2">
        <f>IFERROR(__xludf.DUMMYFUNCTION("""COMPUTED_VALUE"""),44297.0)</f>
        <v>44297</v>
      </c>
      <c r="B405" s="3">
        <f>IFERROR(__xludf.DUMMYFUNCTION("""COMPUTED_VALUE"""),6296.0)</f>
        <v>6296</v>
      </c>
      <c r="C405" s="4">
        <f>IFERROR(__xludf.DUMMYFUNCTION("""COMPUTED_VALUE"""),4883.571428571428)</f>
        <v>4883.571429</v>
      </c>
    </row>
    <row r="406">
      <c r="A406" s="2">
        <f>IFERROR(__xludf.DUMMYFUNCTION("""COMPUTED_VALUE"""),44298.0)</f>
        <v>44298</v>
      </c>
      <c r="B406" s="3">
        <f>IFERROR(__xludf.DUMMYFUNCTION("""COMPUTED_VALUE"""),5077.0)</f>
        <v>5077</v>
      </c>
      <c r="C406" s="4">
        <f>IFERROR(__xludf.DUMMYFUNCTION("""COMPUTED_VALUE"""),5055.428571428572)</f>
        <v>5055.428571</v>
      </c>
    </row>
    <row r="407">
      <c r="A407" s="2">
        <f>IFERROR(__xludf.DUMMYFUNCTION("""COMPUTED_VALUE"""),44299.0)</f>
        <v>44299</v>
      </c>
      <c r="B407" s="3">
        <f>IFERROR(__xludf.DUMMYFUNCTION("""COMPUTED_VALUE"""),2837.0)</f>
        <v>2837</v>
      </c>
      <c r="C407" s="4">
        <f>IFERROR(__xludf.DUMMYFUNCTION("""COMPUTED_VALUE"""),5190.714285714285)</f>
        <v>5190.714286</v>
      </c>
    </row>
    <row r="408">
      <c r="A408" s="2">
        <f>IFERROR(__xludf.DUMMYFUNCTION("""COMPUTED_VALUE"""),44300.0)</f>
        <v>44300</v>
      </c>
      <c r="B408" s="3">
        <f>IFERROR(__xludf.DUMMYFUNCTION("""COMPUTED_VALUE"""),3597.0)</f>
        <v>3597</v>
      </c>
      <c r="C408" s="4">
        <f>IFERROR(__xludf.DUMMYFUNCTION("""COMPUTED_VALUE"""),5428.428571428572)</f>
        <v>5428.428571</v>
      </c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</sheetData>
  <drawing r:id="rId1"/>
</worksheet>
</file>