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eltares-my.sharepoint.com/personal/kevin_debruijn_deltares_nl/Documents/Documents/GitHub/thermo-morphological-model/runs/"/>
    </mc:Choice>
  </mc:AlternateContent>
  <xr:revisionPtr revIDLastSave="1813" documentId="8_{908CDBBE-D5FF-437E-999C-B60338ED9F9E}" xr6:coauthVersionLast="47" xr6:coauthVersionMax="47" xr10:uidLastSave="{6FDB71AD-D6E4-490D-B2FD-96443E9E0461}"/>
  <bookViews>
    <workbookView xWindow="-110" yWindow="-110" windowWidth="19420" windowHeight="10420" firstSheet="1" activeTab="3" xr2:uid="{A1C3D725-75B5-40E1-AC6A-8CD997986826}"/>
  </bookViews>
  <sheets>
    <sheet name="overview_runs1" sheetId="1" r:id="rId1"/>
    <sheet name="overview_runs2" sheetId="2" r:id="rId2"/>
    <sheet name="overview_runs_sensitivity" sheetId="3" r:id="rId3"/>
    <sheet name="csv sa" sheetId="4" r:id="rId4"/>
  </sheets>
  <definedNames>
    <definedName name="ExternalData_1" localSheetId="1" hidden="1">overview_runs2!$A$1:$N$64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12" i="4"/>
  <c r="J13" i="4"/>
  <c r="J14" i="4"/>
  <c r="J15" i="4"/>
  <c r="J16" i="4"/>
  <c r="J17" i="4"/>
  <c r="J11" i="4"/>
  <c r="I19" i="4"/>
  <c r="I13" i="4"/>
  <c r="I14" i="4"/>
  <c r="I15" i="4"/>
  <c r="I16" i="4"/>
  <c r="I17" i="4"/>
  <c r="I11" i="4"/>
  <c r="I12" i="4"/>
  <c r="F22" i="4"/>
  <c r="J22" i="4" s="1"/>
  <c r="J35" i="4"/>
  <c r="I35" i="4"/>
  <c r="J34" i="4"/>
  <c r="I34" i="4"/>
  <c r="J33" i="4"/>
  <c r="I33" i="4"/>
  <c r="J32" i="4"/>
  <c r="I32" i="4"/>
  <c r="J31" i="4"/>
  <c r="I31" i="4"/>
  <c r="J30" i="4"/>
  <c r="I30" i="4"/>
  <c r="J29" i="4"/>
  <c r="I29" i="4"/>
  <c r="J28" i="4"/>
  <c r="I28" i="4"/>
  <c r="J27" i="4"/>
  <c r="I27" i="4"/>
  <c r="J26" i="4"/>
  <c r="I26" i="4"/>
  <c r="J25" i="4"/>
  <c r="I25" i="4"/>
  <c r="J24" i="4"/>
  <c r="I24" i="4"/>
  <c r="J23" i="4"/>
  <c r="I23" i="4"/>
  <c r="I22" i="4"/>
  <c r="J21" i="4"/>
  <c r="I21" i="4"/>
  <c r="J20" i="4"/>
  <c r="I20" i="4"/>
  <c r="J18" i="4"/>
  <c r="I18" i="4"/>
  <c r="J10" i="4"/>
  <c r="I10" i="4"/>
  <c r="J9" i="4"/>
  <c r="I9" i="4"/>
  <c r="J8" i="4"/>
  <c r="I8" i="4"/>
  <c r="J7" i="4"/>
  <c r="I7" i="4"/>
  <c r="J6" i="4"/>
  <c r="I6" i="4"/>
  <c r="J5" i="4"/>
  <c r="I5" i="4"/>
  <c r="J4" i="4"/>
  <c r="I4" i="4"/>
  <c r="J3" i="4"/>
  <c r="I3" i="4"/>
  <c r="J2" i="4"/>
  <c r="I2" i="4"/>
  <c r="E22" i="3"/>
  <c r="E21" i="3"/>
  <c r="E70" i="3"/>
  <c r="E69" i="3"/>
  <c r="E68" i="3"/>
  <c r="E67" i="3"/>
  <c r="E66" i="3"/>
  <c r="E65" i="3"/>
  <c r="E51" i="3"/>
  <c r="E52" i="3"/>
  <c r="E53" i="3"/>
  <c r="E54" i="3"/>
  <c r="E55" i="3"/>
  <c r="E56" i="3"/>
  <c r="E57" i="3"/>
  <c r="E58" i="3"/>
  <c r="E59" i="3"/>
  <c r="E60" i="3"/>
  <c r="E61" i="3"/>
  <c r="E62" i="3"/>
  <c r="E63" i="3"/>
  <c r="E64" i="3"/>
  <c r="E50" i="3"/>
  <c r="E49" i="3"/>
  <c r="E48" i="3"/>
  <c r="E47" i="3"/>
  <c r="E41" i="3"/>
  <c r="E42" i="3"/>
  <c r="E43" i="3"/>
  <c r="E44" i="3"/>
  <c r="E45" i="3"/>
  <c r="E46" i="3"/>
  <c r="E40" i="3"/>
  <c r="E39" i="3"/>
  <c r="E36" i="3"/>
  <c r="E35" i="3"/>
  <c r="E38" i="3"/>
  <c r="E37" i="3"/>
  <c r="E25" i="3"/>
  <c r="E26" i="3"/>
  <c r="E27" i="3"/>
  <c r="E28" i="3"/>
  <c r="E29" i="3"/>
  <c r="E30" i="3"/>
  <c r="E31" i="3"/>
  <c r="E32" i="3"/>
  <c r="E33" i="3"/>
  <c r="E34" i="3"/>
  <c r="E24" i="3"/>
  <c r="E23" i="3"/>
  <c r="E9" i="3"/>
  <c r="E10" i="3"/>
  <c r="E11" i="3"/>
  <c r="E12" i="3"/>
  <c r="E13" i="3"/>
  <c r="E14" i="3"/>
  <c r="E15" i="3"/>
  <c r="E16" i="3"/>
  <c r="E17" i="3"/>
  <c r="E18" i="3"/>
  <c r="E19" i="3"/>
  <c r="E20" i="3"/>
  <c r="E7" i="3"/>
  <c r="E8" i="3"/>
  <c r="E5" i="3"/>
  <c r="E6" i="3"/>
  <c r="E4" i="3"/>
  <c r="E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BDF8AC-972F-4FEC-8AE3-7986A767F953}" keepAlive="1" name="Query - overview_runs" description="Connection to the 'overview_runs' query in the workbook." type="5" refreshedVersion="8" background="1" saveData="1">
    <dbPr connection="Provider=Microsoft.Mashup.OleDb.1;Data Source=$Workbook$;Location=overview_runs;Extended Properties=&quot;&quot;" command="SELECT * FROM [overview_runs]"/>
  </connection>
</connections>
</file>

<file path=xl/sharedStrings.xml><?xml version="1.0" encoding="utf-8"?>
<sst xmlns="http://schemas.openxmlformats.org/spreadsheetml/2006/main" count="1651" uniqueCount="639">
  <si>
    <t>run_id;t_start;t_end;description;;;;;;;;;;</t>
  </si>
  <si>
    <t>run_template;8-1-2020;8-10-2020;(MM-DD-YY) used as a read-to-run template</t>
  </si>
  <si>
    <t xml:space="preserve"> that is easily adjustable to generate other runs;;;;;;;;;;</t>
  </si>
  <si>
    <t>;;;;;;;;;;;;;</t>
  </si>
  <si>
    <t>test0;1-1-2020;31-12-2021;used in development (too high slope</t>
  </si>
  <si>
    <t xml:space="preserve"> some wrong parameters</t>
  </si>
  <si>
    <t xml:space="preserve"> weird offshore extension of grid</t>
  </si>
  <si>
    <t xml:space="preserve"> too much onshore transport)\;;;;;;;;;;</t>
  </si>
  <si>
    <t>test1;1-1-2020;31-12-2021;fixed offshore grid extension and adjusted slope down</t>
  </si>
  <si>
    <t xml:space="preserve"> but still some weird parameters and likelyh too much onshore transport;;;;;;;;;;</t>
  </si>
  <si>
    <t>test2;1-1-2020;31-12-2021;will adjust: grid resolution (should increase by factor ~2)</t>
  </si>
  <si>
    <t xml:space="preserve"> resolutie verfijnen in grid generator</t>
  </si>
  <si>
    <t xml:space="preserve"> paar vlakke cellen toevoegen offshore zodat er geen bodem gradient is (stuk of 3 cellen)</t>
  </si>
  <si>
    <t xml:space="preserve"> en meer (zie notes 28-6-2024</t>
  </si>
  <si>
    <t xml:space="preserve"> onder 'oplossing'</t>
  </si>
  <si>
    <t xml:space="preserve"> en dan alles behalve asymmetry aanpassen);;;;;;;;;;</t>
  </si>
  <si>
    <t>test3;1-1-2020;31-12-2021;zelfde als test 2</t>
  </si>
  <si>
    <t xml:space="preserve"> maar nu ook asymmetry waarden allemaal aanpassen naar 0.10 (ipv 0.15 - 0.20);;;;;;;;;;</t>
  </si>
  <si>
    <t>val0;1-7-2011;1-10-2011;(DD-MM-YY) used to validate ground temperature model (without xbeach);;;;;;;;\;;</t>
  </si>
  <si>
    <t>val0_xb;1-7-2011;1-10-2011;(DD-MM-YY) used to validate ground temperature model (with xbeach);;;;;;;;/;--&gt;;both have outputs for every hour</t>
  </si>
  <si>
    <t>val1;1-7-2011;1-10-2011;(DD-MM-YY) same as val0</t>
  </si>
  <si>
    <t xml:space="preserve"> but slight change in enthalpy formulation. Not much changes though in the outcome.;;;;;;;;;;</t>
  </si>
  <si>
    <t>val2;1-7-2011;1-10-2011;(DD-MM-YY) same as val0</t>
  </si>
  <si>
    <t xml:space="preserve"> but slight change in enthalpy formulation. Also much higher ground temperature resolution used (CFL error is surpressed manually);;;;;;;;;;</t>
  </si>
  <si>
    <t>val3;1-7-2011;1-10-2011;(DD-MM-YY) same as val0</t>
  </si>
  <si>
    <t xml:space="preserve"> but with new enthalpy interpolation scheme (instead of temperature)</t>
  </si>
  <si>
    <t xml:space="preserve"> and slight changes in enthalpy formulation;;;;;;;;;;</t>
  </si>
  <si>
    <t>val3_xb;1-7-2011;1-10-2011;(DD-MM-YY) same as val0_xb</t>
  </si>
  <si>
    <t>val4;1-1-2020;31-12-2021;(DD-MM-YY) same as val0</t>
  </si>
  <si>
    <t xml:space="preserve"> and slight changes in enthalpy formulation. Also</t>
  </si>
  <si>
    <t xml:space="preserve"> the first storm is now written as well. The simulation period is also increased</t>
  </si>
  <si>
    <t xml:space="preserve"> and the output interval decreased.;;;;;;;;;;</t>
  </si>
  <si>
    <t>val4_xb;1-1-2020;31-12-2021;(DD-MM-YY) same as val0_xb</t>
  </si>
  <si>
    <t>test4_xb;20-9-2011;1-10-2011;Same as previous</t>
  </si>
  <si>
    <t xml:space="preserve"> but with testing of new nb formulation;;;;;;;;;;</t>
  </si>
  <si>
    <t>val0;8-2-1950;7-10-2020;runs for the entire period for which there is coastal retreat data;;;;;;;;;;</t>
  </si>
  <si>
    <t>val1;;;runs for the first characteristic period;;;;;;;;;;</t>
  </si>
  <si>
    <t>val2;;;runs for the second characteristic period;;;;;;;;;;</t>
  </si>
  <si>
    <t>val3;;;runs for the third characteristic period;;;;;;;;;;</t>
  </si>
  <si>
    <t>val4;;;runs for the fourth characteristic period;;;;;;;;;;</t>
  </si>
  <si>
    <t>val5;;;runs for the fifth characteristic period;;;;;;;;;;</t>
  </si>
  <si>
    <t>sen0;1-1-2020;1-1-2021;k_frozen: considers sensitivity of retreat rate to variable;;;;;;;;;;</t>
  </si>
  <si>
    <t>sen1;;;k_unfrozen: considers sensitivity of retreat rate to variable;;;;;;;;;;</t>
  </si>
  <si>
    <t>sen2;;;call_xbeach_inter: considers sensitivity of retreat rate to variable;;;;;;;;;;</t>
  </si>
  <si>
    <t>sen3;;;c_frozen: considers sensitivity of retreat rate to variable;;;;;;;;;;</t>
  </si>
  <si>
    <t>sen4;;;c_unfrozen: considers sensitivity of retreat rate to variable;;;;;;;;;;</t>
  </si>
  <si>
    <t>sen5;;;reposeangle: considers sensitivity of retreat rate to variable;;;;;;;;;;</t>
  </si>
  <si>
    <t>sen6;;;with_solar: considers sensitivity of retreat rate to variable;;;;;;;;;;</t>
  </si>
  <si>
    <t>sen7;;;with_longwave: considers sensitivity of retreat rate to variable;;;;;;;;;;</t>
  </si>
  <si>
    <t>sen8;;;with_convective: considers sensitivity of retreat rate to variable;;;;;;;;;;</t>
  </si>
  <si>
    <t>sen9;;;with_latent: considers sensitivity of retreat rate to variable;;;;;;;;;;</t>
  </si>
  <si>
    <t>sen10;;;water_level_switch: considers sensitivity of retreat rate to variable;;;;;;;;;;</t>
  </si>
  <si>
    <t>sen11;;;nb: considers sensitivity of retreat rate to variable;;;;;;;;;;</t>
  </si>
  <si>
    <t>sen12;;;T_melt: considers sensitivity of retreat rate to variable;;;;;;;;;;</t>
  </si>
  <si>
    <t>sen13;;;max_depth: considers sensitivity of retreat rate to variable;;;;;;;;;;</t>
  </si>
  <si>
    <t>sen14;;;sea_ice_threshold: considers sensitivity of retreat rate to variable;;;;;;;;;;</t>
  </si>
  <si>
    <t>fut0;1-1-2020;1-1-2100;future prediction for scenario 0;;;;;;;;;;</t>
  </si>
  <si>
    <t>fut1;;;;;;;;;;;;;</t>
  </si>
  <si>
    <t>fut2;;;;;;;;;;;;;</t>
  </si>
  <si>
    <t>fut3;;;;;;;;;;;;;</t>
  </si>
  <si>
    <t>fut4;;;;;;;;;;;;;</t>
  </si>
  <si>
    <t>fut5;;;;;;;;;;;;;</t>
  </si>
  <si>
    <t>fut6;;;;;;;;;;;;;</t>
  </si>
  <si>
    <t>run_id</t>
  </si>
  <si>
    <t>t_start</t>
  </si>
  <si>
    <t>t_end</t>
  </si>
  <si>
    <t>description</t>
  </si>
  <si>
    <t>_1</t>
  </si>
  <si>
    <t>_3</t>
  </si>
  <si>
    <t>_4</t>
  </si>
  <si>
    <t>_5</t>
  </si>
  <si>
    <t>_6</t>
  </si>
  <si>
    <t>_7</t>
  </si>
  <si>
    <t>_8</t>
  </si>
  <si>
    <t>_9</t>
  </si>
  <si>
    <t>run_template</t>
  </si>
  <si>
    <t>(MM-DD-YY) used as a read-to-run template, that is easily adjustable to generate other runs</t>
  </si>
  <si>
    <t/>
  </si>
  <si>
    <t>test0</t>
  </si>
  <si>
    <t>used in development (too high slope, some wrong parameters, weird offshore extension of grid, too much onshore transport)\</t>
  </si>
  <si>
    <t>test1</t>
  </si>
  <si>
    <t>fixed offshore grid extension and adjusted slope down, but still some weird parameters and likelyh too much onshore transport</t>
  </si>
  <si>
    <t>test2</t>
  </si>
  <si>
    <t>will adjust: grid resolution (should increase by factor ~2), resolutie verfijnen in grid generator, paar vlakke cellen toevoegen offshore zodat er geen bodem gradient is (stuk of 3 cellen), en meer (zie notes 28-6-2024, onder 'oplossing', en dan alles behalve asymmetry aanpassen)</t>
  </si>
  <si>
    <t>test3</t>
  </si>
  <si>
    <t>zelfde als test 2, maar nu ook asymmetry waarden allemaal aanpassen naar 0.10 (ipv 0.15 - 0.20)</t>
  </si>
  <si>
    <t>val0</t>
  </si>
  <si>
    <t>(DD-MM-YY) used to validate ground temperature model (without xbeach)</t>
  </si>
  <si>
    <t>\</t>
  </si>
  <si>
    <t>val0_xb</t>
  </si>
  <si>
    <t>(DD-MM-YY) used to validate ground temperature model (with xbeach)</t>
  </si>
  <si>
    <t>/</t>
  </si>
  <si>
    <t>--&gt;</t>
  </si>
  <si>
    <t>both have outputs for every hour</t>
  </si>
  <si>
    <t>val1</t>
  </si>
  <si>
    <t>(DD-MM-YY) same as val0, but slight change in enthalpy formulation. Not much changes though in the outcome.</t>
  </si>
  <si>
    <t>val2</t>
  </si>
  <si>
    <t>(DD-MM-YY) same as val0, but slight change in enthalpy formulation. Also much higher ground temperature resolution used (CFL error is surpressed manually)</t>
  </si>
  <si>
    <t>val3</t>
  </si>
  <si>
    <t>(DD-MM-YY) same as val0, but with new enthalpy interpolation scheme (instead of temperature), and slight changes in enthalpy formulation</t>
  </si>
  <si>
    <t>val3_xb</t>
  </si>
  <si>
    <t>(DD-MM-YY) same as val0_xb, but with new enthalpy interpolation scheme (instead of temperature), and slight changes in enthalpy formulation</t>
  </si>
  <si>
    <t>val4</t>
  </si>
  <si>
    <t>(DD-MM-YY) same as val0, but with new enthalpy interpolation scheme (instead of temperature), and slight changes in enthalpy formulation. Also, the first storm is now written as well. The simulation period is also increased, and the output interval decreased.</t>
  </si>
  <si>
    <t>val4_xb</t>
  </si>
  <si>
    <t>(DD-MM-YY) same as val0_xb, but with new enthalpy interpolation scheme (instead of temperature), and slight changes in enthalpy formulation. Also, the first storm is now written as well. The simulation period is also increased, and the output interval decreased.</t>
  </si>
  <si>
    <t>test4_xb</t>
  </si>
  <si>
    <t>Same as previous, but with testing of new nb formulation</t>
  </si>
  <si>
    <t>runs for the entire period for which there is coastal retreat data</t>
  </si>
  <si>
    <t>runs for the first characteristic period</t>
  </si>
  <si>
    <t>runs for the second characteristic period</t>
  </si>
  <si>
    <t>runs for the third characteristic period</t>
  </si>
  <si>
    <t>runs for the fourth characteristic period</t>
  </si>
  <si>
    <t>val5</t>
  </si>
  <si>
    <t>runs for the fifth characteristic period</t>
  </si>
  <si>
    <t>sen0</t>
  </si>
  <si>
    <t>k_frozen: considers sensitivity of retreat rate to variable</t>
  </si>
  <si>
    <t>sen1</t>
  </si>
  <si>
    <t>k_unfrozen: considers sensitivity of retreat rate to variable</t>
  </si>
  <si>
    <t>sen2</t>
  </si>
  <si>
    <t>call_xbeach_inter: considers sensitivity of retreat rate to variable</t>
  </si>
  <si>
    <t>sen3</t>
  </si>
  <si>
    <t>c_frozen: considers sensitivity of retreat rate to variable</t>
  </si>
  <si>
    <t>sen4</t>
  </si>
  <si>
    <t>c_unfrozen: considers sensitivity of retreat rate to variable</t>
  </si>
  <si>
    <t>sen5</t>
  </si>
  <si>
    <t>reposeangle: considers sensitivity of retreat rate to variable</t>
  </si>
  <si>
    <t>sen6</t>
  </si>
  <si>
    <t>with_solar: considers sensitivity of retreat rate to variable</t>
  </si>
  <si>
    <t>sen7</t>
  </si>
  <si>
    <t>with_longwave: considers sensitivity of retreat rate to variable</t>
  </si>
  <si>
    <t>sen8</t>
  </si>
  <si>
    <t>with_convective: considers sensitivity of retreat rate to variable</t>
  </si>
  <si>
    <t>sen9</t>
  </si>
  <si>
    <t>with_latent: considers sensitivity of retreat rate to variable</t>
  </si>
  <si>
    <t>sen10</t>
  </si>
  <si>
    <t>water_level_switch: considers sensitivity of retreat rate to variable</t>
  </si>
  <si>
    <t>sen11</t>
  </si>
  <si>
    <t>nb: considers sensitivity of retreat rate to variable</t>
  </si>
  <si>
    <t>sen12</t>
  </si>
  <si>
    <t>T_melt: considers sensitivity of retreat rate to variable</t>
  </si>
  <si>
    <t>sen13</t>
  </si>
  <si>
    <t>max_depth: considers sensitivity of retreat rate to variable</t>
  </si>
  <si>
    <t>sen14</t>
  </si>
  <si>
    <t>sea_ice_threshold: considers sensitivity of retreat rate to variable</t>
  </si>
  <si>
    <t>fut0</t>
  </si>
  <si>
    <t>future prediction for scenario 0</t>
  </si>
  <si>
    <t>fut1</t>
  </si>
  <si>
    <t>fut4</t>
  </si>
  <si>
    <t>fut5</t>
  </si>
  <si>
    <t>fut6</t>
  </si>
  <si>
    <t>val5_xb_ne_off</t>
  </si>
  <si>
    <t>To test if the model still works and runs as expected if the non-erodible surface is turned of</t>
  </si>
  <si>
    <t>val5_xb</t>
  </si>
  <si>
    <t>Testing of new features</t>
  </si>
  <si>
    <t>val6_xb</t>
  </si>
  <si>
    <t>Testing of increased bluff slope</t>
  </si>
  <si>
    <t>The model seems stable. At least, the thaw depth seems stable. Freeze-up still happens too quickly, and we don't see slumping. The sediment transport directed onshore also seems too large.</t>
  </si>
  <si>
    <t>I see some slumping, being limited by the erodible layer. This is awesome! Unfortunately, the onshore transport is still too large, and the slumped material is not really transported offshore.</t>
  </si>
  <si>
    <t>val7_xb</t>
  </si>
  <si>
    <t>Same as val6_xb, but now with increased threshold for frozen nodes when computing erodible surface</t>
  </si>
  <si>
    <t>Same as val7_xb, but different dates to test hotstart</t>
  </si>
  <si>
    <t>test5</t>
  </si>
  <si>
    <t>The hotstart problem was in the python toolbox, where hotstart is not yet added as a possible variable in the set_params function. The hotstart does seem to be working now.</t>
  </si>
  <si>
    <t>We see slumping and delayed freezup as a result from the increased node threshold. I also see that the October storm does not really affect the coast because of the timing being just after freeze-up! I do see some weird behaviour where enthalpy dispersal seems lower for some of the models, especially when the entire thing is around melting temperature.</t>
  </si>
  <si>
    <t>test6</t>
  </si>
  <si>
    <t>Has all newest functionality (increased node threshold, hotstart), but used to test era5 data</t>
  </si>
  <si>
    <t>val8_xb</t>
  </si>
  <si>
    <t>Same as val8_xb, but shorter to test era5 storm data with Kees' water levels. Also included the new water level data in other parts of the model, such as the temperature computation. Also has higher friction value (0.02 instead of 0.01). Have not yet increased the critical bluff slope</t>
  </si>
  <si>
    <t>Same as val7_xb, but with skewness/asymmetry/… factor set to 0, to try to reduce onshore transport. Also removed viscosity specification.</t>
  </si>
  <si>
    <t>val9_xb</t>
  </si>
  <si>
    <t>test6 (re-run)</t>
  </si>
  <si>
    <t>-</t>
  </si>
  <si>
    <t>We see slumping followed by offshore transport!!! The offshore transport is currently strong enough to actually carry the material away from the bluff toe, and we see significant bluff retreat after 1 year. What's also interesting, is that for 2021, there are hardly any significant storms until well into september. The thawed material stays on the bluff, and insulates the deeper material. When a storm finally hits and transports the material offshore, it's too late into the season to see significant slumping. This leads to very little erosion that year.</t>
  </si>
  <si>
    <t>Increased wet &amp; dry slope, increased modelling depth. Also needed to change time period which is being modelled, as Engelstad wave data does not cover the time period after 2019.</t>
  </si>
  <si>
    <t>val10_xb</t>
  </si>
  <si>
    <t>Same as val9_xb, but higher grid resolution in concurrence with larger modelling depth</t>
  </si>
  <si>
    <t>test7_xb</t>
  </si>
  <si>
    <t>Same as val9_xb, but with new runup2% calculator to use as threshold for when to run xbeach</t>
  </si>
  <si>
    <t>Result interpretation</t>
  </si>
  <si>
    <t>Run done?</t>
  </si>
  <si>
    <t>Yes</t>
  </si>
  <si>
    <t>val11_xb</t>
  </si>
  <si>
    <t>Don't remember</t>
  </si>
  <si>
    <t>val_gt1</t>
  </si>
  <si>
    <t>To validate the ground temperature model</t>
  </si>
  <si>
    <t>The rate of change of the temperature seems good, implying the model runs fie. However, we do see that the temperature at lower depths is consistently too low, which might be due to initial conditions</t>
  </si>
  <si>
    <t>val_gt2</t>
  </si>
  <si>
    <t>To validate the ground temperature model, but now with initial conditions that come directly from the data. Let's see if this works</t>
  </si>
  <si>
    <t>The model now predictions very similar temperatures for the ground temperature. I figured out the problem, see the notebook 'ground_temperature_validation.ipynb'. The next step is probably to look at initial conditions from ERA5.</t>
  </si>
  <si>
    <t>test12_xb</t>
  </si>
  <si>
    <t>Adapted from val_gt2, just to see model is still stable for longer time periods</t>
  </si>
  <si>
    <t>val_gt3</t>
  </si>
  <si>
    <t>val_gt4</t>
  </si>
  <si>
    <t>Same as val_gt2, but decreased nb_max (closer to surface) from 0.65 to 0.45</t>
  </si>
  <si>
    <t>Same as val_gt2, but increased nb_max (closer to surface) from 0.65 to 0.85</t>
  </si>
  <si>
    <t>val_gt5</t>
  </si>
  <si>
    <t>val_gt6</t>
  </si>
  <si>
    <t>Same as val_gt2, but increased k_soil_frozen_min and k_soil_unfrozen_min (closer to surface) from 0.7 and 0.6 to 1.2 and 1.1 respectively</t>
  </si>
  <si>
    <t>Same as val_gt2, but increased k_soil_frozen_min and k_soil_unfrozen_min (closer to surface) from 0.7 and 0.6 to 1.7 and 1.6 respectively</t>
  </si>
  <si>
    <t>Due to the decreased nb, there is indeed less heat required to jump phases, so the bumps occur earlier. However, the higher rho leads to a lower diffusion coefficient, so a longer adaptation time w.r.t. neighbouring cells.</t>
  </si>
  <si>
    <t>Due to the increased nb, there is more heat required to jump phases, so the bumps occur later. However, the lower rho leads to a higher diffusion coefficient, so a shorter adaptation time w.r.t. neighbouring cells.</t>
  </si>
  <si>
    <t>Both of these hardly influence temperature distribution at lower levels, since the main changes (w.r.t. parameters) occur at only the upper soil layers</t>
  </si>
  <si>
    <t>Due to higher values for k, the bump occurs earlier, and the model thaws much easier. However, there is an immediate large bump right after thawing of the cell that I'm looking at, which is probably not desirable</t>
  </si>
  <si>
    <t>Same as val_gt5, but even stronger effects</t>
  </si>
  <si>
    <t>val_gt7</t>
  </si>
  <si>
    <t>same as val_gt5, but also with decreased nb_max from 0.65 to 0.45 (like run val_gt3)</t>
  </si>
  <si>
    <t>same as val_gt6, but also with decreased nb_max from 0.65 to 0.45 (like run val_gt3)</t>
  </si>
  <si>
    <t>Both val_gt7 &amp; val_gt8 capture the initial increase in temperature quite well, but they tend to overshoot after reaching exceeding the latent heat threshold. Something I could do is decrease the diffusivity for unfrozen soils, to counter this. To this end, I will design val_gt9</t>
  </si>
  <si>
    <t>val_gt8</t>
  </si>
  <si>
    <t>val_gt9</t>
  </si>
  <si>
    <t>val_gt10</t>
  </si>
  <si>
    <t>I'm still not quite happy with this, the overshooting still hapens and looks pretty bad. I'll decrease k_soil_unfrozen_min and k_soil_unfrozen_max further for run 10.</t>
  </si>
  <si>
    <t>val_gt11</t>
  </si>
  <si>
    <t>Same as val_gt10, but new inbetween mask formulation for k</t>
  </si>
  <si>
    <t>There is still a big overshoot</t>
  </si>
  <si>
    <t>val_gt12</t>
  </si>
  <si>
    <t>Same as val_gt11, but with nb_max and nb_min decreased further to 0.25</t>
  </si>
  <si>
    <t>There is no longer that large overshoot, but the bumps do occur later. The model also performs a little bit better at depths of 1m and 2m and 2.95m. Let's see what happens if I decrease nb further.</t>
  </si>
  <si>
    <t>val_gt13</t>
  </si>
  <si>
    <t>Same as val_gt9, but with new flux factors for surface heat flux</t>
  </si>
  <si>
    <t>Bumps occur later. The reduced surface heat flux does seem to influence heat intrusion in the soil upper layers, and helps to keep the large overshoot at the surface in check. Perhaps I should look at different discretizations?</t>
  </si>
  <si>
    <t>The diffusivity of frozen soils should be higher, and unfrozen soils lower. To that end, the following parameters are adopted: nb_max=0.45; nb_min=0.45; k_soil_frozen_min=1.7; k_soil_frozen_max=2.7; k_soil_unfrozen_min=0.6; k_soil_unfrozen_max=1.5</t>
  </si>
  <si>
    <t>The diffusivity of frozen soils should be higher, and unfrozen soils lower. To that end, the following parameters are adopted: nb_max=0.45; k_soil_frozen_min=1.7; k_soil_frozen_max=2.7; k_soil_unfrozen_min=0.3; k_soil_unfrozen_max=0.6</t>
  </si>
  <si>
    <t>val_gt14</t>
  </si>
  <si>
    <t>This run uses the following parameters: nb_min=0.45, nb_max=0.45, nb_min_depth=1.5, nb_max_depth=0.5, k_soil_frozen_min=1.7, k_soil_frozen_max=2.7, k_soil_unfrozen_min=0.3, k_soil_unfrozen_max=0.6, depth_constant_k=1. Furthermore, the flux_factor for surface heat flux is turned off. Basically, I'm running this simulation of 1 year in length 10 times consecutively, to see when I get rid of the initial conditions. I'm using the initial conditions from era5, because I'm starting in the winter now.  I am using the settings from the run so far with the best RMSE, which is val_gt11.</t>
  </si>
  <si>
    <t>val_gt15</t>
  </si>
  <si>
    <t>Same as val_gt14, but with new formulation for initial conditions where the IC's are constructed as a linear combination of era5 data. With this run, I can see how this formulation affects spin-up time.</t>
  </si>
  <si>
    <t>show_1</t>
  </si>
  <si>
    <t>val13_xb</t>
  </si>
  <si>
    <t>This simulation uses all the newest stuff, but doesn't use a spin-up period. Xbeach is active. This run was meant to be shown during my midterm presentation at USGS, but fell through due to long simulation time and other mistakes</t>
  </si>
  <si>
    <t>This run is used to test the current implementation and whether or not it still works with Xbeach. I also want to see if my new animation strategy works</t>
  </si>
  <si>
    <t>val_gt16</t>
  </si>
  <si>
    <t>val_gt17</t>
  </si>
  <si>
    <t>Same as val_gt15, but new k_distribution, where k_soil_frozen_max is increased further, from 2.7 to 3.7. There are also more output points (i.e. at more different depths).</t>
  </si>
  <si>
    <t>Same as val_gt15, but different time period to look at other dataset from Li. There are also more output points (i.e. at more different depths).</t>
  </si>
  <si>
    <t>val_gt18</t>
  </si>
  <si>
    <t>Same as val_gt17, but k_soil_frozen_max is increased from 2.7 to 3.7.</t>
  </si>
  <si>
    <t>This interpretation holds mostly for both val_gt17 and val_gt18. At the surface, the model predicts too high temperatures. There's really no way around it. Even at 25 and 50 cm depth, predictions are much too high. I should thus decrease the heat influx. Then, at a depth of 100cm, the model performs pretty well. At 150 - 275 cm depth, the model has a very similar temperature gradient, but the temperature rise occurs later in the season, which is weird, because the rate of increase seems correct. At 325 - 425 cm depth, the model behaviour is really inaccurate. The gradient is off, as well as predicted temperatures in general. I assum the initial conditions are still too important here, even though the model was ran for 10 years.</t>
  </si>
  <si>
    <t>val_gt19</t>
  </si>
  <si>
    <t>val_gt20</t>
  </si>
  <si>
    <t>val_gt21</t>
  </si>
  <si>
    <t>Same as val_gt17, but modelling depth changed from 15m to 5m (same resolution, so number of nodes decreased from 150 to 50)</t>
  </si>
  <si>
    <t>Same as val_gt17, but modelling depth changed from 15m to 10m (same resolution, so number of nodes decreased from 150 to 100).</t>
  </si>
  <si>
    <t>Same as val_gt17, but modelling resolution changed from 150 over 15m, to 75 over 15m, and dt from 2 to 8 seconds</t>
  </si>
  <si>
    <t>There are barely any differences for shallower depths, even after longer time periods. At least, I don't see any. At larger depths, the model consistently predicts a higher temperature compared to val_gt17, especially after a few years, but this difference decreases with time as well, reaching a maximum after about 5 years. After 10 years, this difference doesn't even amount to 0.5 degrees.</t>
  </si>
  <si>
    <t>The model predicts higher temperatures for intermediate depths, say 100cm to 250 cm. When looking deeper, the peak temperature is much higher especially, which seems to indicate that the memory effect is decreased. This makes sense, as the modelling depth is lower and there isn't as much 'cold storage'.</t>
  </si>
  <si>
    <t>At depths &gt;=100 cm, the lower resolution barely makes a difference. Looking above that, the general trends are still the same, and the thawing process actually seems a bit easier. Of course, differences also occur due to the grid resolution not overlapping with the output resolution.</t>
  </si>
  <si>
    <t>val14_xb</t>
  </si>
  <si>
    <t>The animation stuff works. Something very weird is happening at the end of the season. A bar is forming, but why? Ask tomorrow during meeting.</t>
  </si>
  <si>
    <t>Same as run val13_xb, but removed the wave direction parameter.</t>
  </si>
  <si>
    <t>val_gt22</t>
  </si>
  <si>
    <t>Same as val_gt17, but increase subgrid timestep to 8s and artificially remove CFL check, just to see if this thing remains stable</t>
  </si>
  <si>
    <t>val_gt23</t>
  </si>
  <si>
    <t>Same as val_gt17, but increase subgrid timestep to 36s and artificially remove CFL check, just to see if this thing remains stable</t>
  </si>
  <si>
    <t>A timestep of 36 seconds is still completely fine…</t>
  </si>
  <si>
    <t>cal_gt1 - cal_gt81</t>
  </si>
  <si>
    <t>Same as val_gt17, but with varying values for k_soil_frozen [0.7, 1.7, 2.7], k_soil_unfrozen [0.6, 1.05, 1.5], nb [0.45, 0.55, 0.65], flux_factor [1, 0.8, 0.7], and with a thermal subgrid timestep of 36 seconds</t>
  </si>
  <si>
    <t>val_gt24</t>
  </si>
  <si>
    <t>No</t>
  </si>
  <si>
    <t>test8_xb</t>
  </si>
  <si>
    <t>Used to test remote desktops</t>
  </si>
  <si>
    <t>Used to validate the first period of the integrated thermo-morphological model</t>
  </si>
  <si>
    <t>val15_xb</t>
  </si>
  <si>
    <t>Same parameter settings as the best run from cal_gt1 - cal_gt81, which is run cal_gt61 . The following parameter settings are used: k_soil_frozen [2.7], k_soil_unfrozen [0.6], nb [0.65], flux_factor [1], and with a thermal subgrid timestep of 36 seconds. Furthermore, the simulation is now done for 2011, and again repeated 10 times.</t>
  </si>
  <si>
    <t>val_per1_1</t>
  </si>
  <si>
    <t>Same as run val14_xb, but fixed the dynamic xgrid</t>
  </si>
  <si>
    <t>val_per2_1</t>
  </si>
  <si>
    <t>val_per3_1</t>
  </si>
  <si>
    <t>Used to validate the second period of the integrated thermo-morphological model</t>
  </si>
  <si>
    <t>Used to validate the third period of the integrated thermo-morphological model</t>
  </si>
  <si>
    <t>The period I'm looking at with the erosion data falls within these periods, and for each simulation, starts somewhere in July / August. To account for spin up time, the simulation is ran from the start of the year (January 1st) regardless.</t>
  </si>
  <si>
    <t>val16_xb</t>
  </si>
  <si>
    <t>Same as run val15_xb, but changed the xb threshold from 2m to 3.5m</t>
  </si>
  <si>
    <t>val17_xb</t>
  </si>
  <si>
    <t>There are some weird spikes, and the threshold is way to high --&gt; I now fixed the problem with the threshold (the water level was wrong in the data due to incorrect meta data, but that's solved now) and with the spikes (those were due to a the interaction of a water level boundary condition with flow, swave, and lwave turned of. I now directly prescribe energy at the offshore end which seems to have fixed the problem.</t>
  </si>
  <si>
    <t>Same as run val16_xb, but fixed the described problems. The threshold for this run is 0.6.</t>
  </si>
  <si>
    <t>val18_xb</t>
  </si>
  <si>
    <t>Same as run val16_xb, but fixed the described problems. The threshold for this run is 1.0m. This run (together with val16_xb) is meant as a sort of sensitivity analysis to see if running the higher threshold results in much less erosion</t>
  </si>
  <si>
    <t>val_per1_2</t>
  </si>
  <si>
    <t>val_per2_2</t>
  </si>
  <si>
    <t>val_per3_2</t>
  </si>
  <si>
    <t>There were errors with these runs, so val_per1_2, val_per2_2, and val_per3_3 are ran now and the respective first three simulations are stopped. The errors are described at the descriptions of val16_xb.</t>
  </si>
  <si>
    <t>val19_xb</t>
  </si>
  <si>
    <t>Same as run val17_xb, but fixed the described problems</t>
  </si>
  <si>
    <t>A wall of sediment is forming. There is a problem with the hotstart. An empty Xbeach run, which is done every 168 timesteps, does not generate the correct hostart files. The fix here is that empty Xbeach runs will get much lower wave conditions prescribed, and hotstart files are only read if the previous timestep was a storm timestep and not just an xbeach timestep. These settings are tested with run val19_xb</t>
  </si>
  <si>
    <t>The run is stable and finishes in a period of 19 hours. There are some problems with this run: the erosion rates are way too high, the beach erodes, and the dry slope is likely too low. I will first look into the beach erosion / erosion rates. To this end, the onshore transport should be increased. The default value for (facSk, facAs, facua) are (0.15; 0.20; 0.175) respectively. I will start with trying 2 sets of values (0.025; 0.025; 0.025) and (0. 05; 0.05; 0.05), both for two different slopes as well: the 0.6 I've been working with so far, and 1.0.</t>
  </si>
  <si>
    <t>val_per1_3</t>
  </si>
  <si>
    <t>val_per1_4</t>
  </si>
  <si>
    <t>val_per1_5</t>
  </si>
  <si>
    <t>val_per1_6</t>
  </si>
  <si>
    <t>Validation of first period with the following model settings: (facSk, facAs, facua, dry_slope) = (0.025; 0.025; 0.025; 0.6)</t>
  </si>
  <si>
    <t>Validation of first period with the following model settings: (facSk, facAs, facua, dry_slope) = (0.025; 0.025; 0.025; 1.0)</t>
  </si>
  <si>
    <t>Validation of first period with the following model settings: (facSk, facAs, facua, dry_slope) = (0.05; 0.05; 0.05; 0.6)</t>
  </si>
  <si>
    <t>Validation of first period with the following model settings: (facSk, facAs, facua, dry_slope) = (0.05; 0.05; 0.05; 1.0)</t>
  </si>
  <si>
    <t>crashed (there was an issue where xbeach didn't read in long floats, so I added a rounding function)</t>
  </si>
  <si>
    <t>crashed (same reason as val_per2_2</t>
  </si>
  <si>
    <t>Ran the wrong simulation, so will try again</t>
  </si>
  <si>
    <t xml:space="preserve">succesful. There seem to be sufficient storms to take the slumped material offshore, so for now I will just continue working with the assumed threshold of 1m. Something to consider is: we already know Xbeach is bad for building up beaches. That means that I can't just up the onshore transport through asymmetry, and expect the beach to stay. I guess I can try though. When I increase the xbeach threshold, the number of xbeach timesteps decreases and the profile becomes more representive of large storms. Can I deal with this by increasing onshore transport? </t>
  </si>
  <si>
    <t xml:space="preserve"> The beach dissapears further when the dryslope is increased, due to there being less slumped material. Due to the beach dissapearing, the runup is increased (because the slope at the waterline is now representive of the bluff), leading to more xbeach runs, maybe building up the beach if there's sufficientonshore transport? I can try this by upping the onshore transport further and keep the dry slope at 1.0</t>
  </si>
  <si>
    <t>val_per1_7</t>
  </si>
  <si>
    <t>After the results of previous simulation, I want to see what the effect is of runninign more storms with a bith higher onshore transport, and see how that varies of different XB thresholds and different onshore transports. Validation of first period with the following model settings: (xb_threshold, facSk, facAs, facua, dry_slope) = (0.7; 0.075; 0.075; 0.075; 1.0)</t>
  </si>
  <si>
    <t>val_per1_8</t>
  </si>
  <si>
    <t>Validation of first period with the following model settings: (xb_threshold, facSk, facAs, facua, dry_slope) = (1.0; 0.075; 0.075; 0.075; 1.0)</t>
  </si>
  <si>
    <t>val_per1_9</t>
  </si>
  <si>
    <t>Validation of first period with the following model settings: (xb_threshold, facSk, facAs, facua, dry_slope) = (0.7; 0.10; 0.10; 0.10; 1.0)</t>
  </si>
  <si>
    <t>Validation of first period with the following model settings: (xb_threshold, facSk, facAs, facua, dry_slope) = (1.0; 0.10; 0.10; 0.10; 1.0)</t>
  </si>
  <si>
    <t>val_per1_10</t>
  </si>
  <si>
    <t>val_per1_11</t>
  </si>
  <si>
    <t>Validation of first period with the following model settings: (xb_threshold, facSk, facAs, facua, dry_slope) = (0.7; 0.125; 0.125; 0.125; 1.0)</t>
  </si>
  <si>
    <t>Validation of first period with the following model settings: (xb_threshold, facSk, facAs, facua, dry_slope) = (1.0; 0.125; 0.125; 0.125; 1.0)</t>
  </si>
  <si>
    <t>val_per1_12</t>
  </si>
  <si>
    <t>val_per1_13</t>
  </si>
  <si>
    <t>Validation of first period with the following model settings: (xb_threshold, facSk, facAs, facua, dry_slope) = (0.7; 0.15; 0.15; 0.15; 1.0)</t>
  </si>
  <si>
    <t>val_per1_14</t>
  </si>
  <si>
    <t>Validation of first period with the following model settings: (xb_threshold, facSk, facAs, facua, dry_slope) = (1.0; 0.15; 0.15; 0.15; 1.0)</t>
  </si>
  <si>
    <t>The beach just kind of dissapears for both simulations, but this effect is more profound for the steeper dry slope. The profile tends towards this dry slope after enough time. A lower dry slope leads to higher erosion of the bluff edge, but lower erosion of the shore line.</t>
  </si>
  <si>
    <t>It seems the XB threshold governs the erosion rate to a large extend. The less Xbeach is ran, the less erosion we see. Running Xbeach less frequently also helps retaining the beach to some extend, and increased onshore transport does help with that a little. The question now becomes: what is a good threshold? And is there some other way to constrain erosion? Do I up the onshore transport further to it's default values? Maybe I can decrease the energy in the domain by increasing friction values from 0.01 to 0.02? Let's try.</t>
  </si>
  <si>
    <t>val_per1_15</t>
  </si>
  <si>
    <t>val_per1_16</t>
  </si>
  <si>
    <t>val_per1_17</t>
  </si>
  <si>
    <t>val_per1_18</t>
  </si>
  <si>
    <t>Validation of first period with the following model settings: (xb_threshold, facSk, facAs, facua, dry_slope, cf) = (0.7; 0.15; 0.15; 0.15; 1.0; 0.03)</t>
  </si>
  <si>
    <t>Validation of first period with the following model settings: (xb_threshold, facSk, facAs, facua, dry_slope, cf) = (1.0; 0.15; 0.15; 0.15; 1.0; 0.03)</t>
  </si>
  <si>
    <t>Validation of first period with the following model settings: (xb_threshold, facSk, facAs, facua, dry_slope, cf) = (0.7; 0.15; 0.20; 0.175; 1.0; 0.03). This run has default onshore transport settings.</t>
  </si>
  <si>
    <t>Validation of first period with the following model settings: (xb_threshold, facSk, facAs, facua, dry_slope, cf) = (1.0; 0.15; 0.20; 0.175; 1.0; 0.03). This run has default onshore transport settings.</t>
  </si>
  <si>
    <t>Validation of first period with the following model settings: (xb_threshold, facSk, facAs, facua, dry_slope, cf) = (0.7; 0.15; 0.15; 0.15; 1.0; 0.04)</t>
  </si>
  <si>
    <t>Validation of first period with the following model settings: (xb_threshold, facSk, facAs, facua, dry_slope, cf) = (1.0; 0.15; 0.15; 0.15; 1.0; 0.04)</t>
  </si>
  <si>
    <t>Validation of first period with the following model settings: (xb_threshold, facSk, facAs, facua, dry_slope, cf) = (0.7; 0.15; 0.20; 0.175; 1.0; 0.04). This run has default onshore transport settings.</t>
  </si>
  <si>
    <t>Validation of first period with the following model settings: (xb_threshold, facSk, facAs, facua, dry_slope, cf) = (1.0; 0.15; 0.20; 0.175; 1.0; 0.04). This run has default onshore transport settings.</t>
  </si>
  <si>
    <t>val_per1_19</t>
  </si>
  <si>
    <t>val_per1_20</t>
  </si>
  <si>
    <t>val_per1_21</t>
  </si>
  <si>
    <t>val_per1_22</t>
  </si>
  <si>
    <t>Looking at these results, Kees thinks I shouldn't touch the bed friction as much, but instead should up the onshore transport. This might mess the profile up a little bit, but should give better results as friction is more commonly used when friction is the unknown, i.e. due to vegetation drag.</t>
  </si>
  <si>
    <t>val_per2_3</t>
  </si>
  <si>
    <t>Validation of second period with the following model settings: (xb_threshold, facSk, facAs, facua, dry_slope, cf) = (1.0; 0.15; 0.20; 0.175; 1.0; 0.02). This run has default onshore transport settings.</t>
  </si>
  <si>
    <t>val_per2_4</t>
  </si>
  <si>
    <t>Validation of second period with the following model settings: (xb_threshold, facSk, facAs, facua, dry_slope, cf) = (1.0; 0.20; 0.25; 0.225; 1.0; 0.02). This run has default onshore transport settings.</t>
  </si>
  <si>
    <t>Validation of second period with the following model settings: (xb_threshold, facSk, facAs, facua, dry_slope, cf) = (0.7; 0.15; 0.20; 0.175; 1.0; 0.02). This run has default onshore transport settings.</t>
  </si>
  <si>
    <t>Validation of second period with the following model settings: (xb_threshold, facSk, facAs, facua, dry_slope, cf) = (0.7; 0.20; 0.25; 0.225; 1.0; 0.02). This run has default onshore transport settings.</t>
  </si>
  <si>
    <t>val_per2_6</t>
  </si>
  <si>
    <t>val_per2_5</t>
  </si>
  <si>
    <t>val_per2_7</t>
  </si>
  <si>
    <t>Validation of second period with the following model settings: (xb_threshold, facSk, facAs, facua, dry_slope, cf) = (0.7; 0.25; 0.30; 0.275; 1.0; 0.02). This run has default onshore transport settings.</t>
  </si>
  <si>
    <t>Validation of second period with the following model settings: (xb_threshold, facSk, facAs, facua, dry_slope, cf) = (1.0; 0.25; 0.30; 0.275; 1.0; 0.02). This run has default onshore transport settings.</t>
  </si>
  <si>
    <t>val_per2_8</t>
  </si>
  <si>
    <t>Validation of second period with the following model settings: (xb_threshold, facSk, facAs, facua, dry_slope, cf) = (0.7; 0.30; 0.35; 0.325; 1.0; 0.02). This run has default onshore transport settings.</t>
  </si>
  <si>
    <t>Validation of second period with the following model settings: (xb_threshold, facSk, facAs, facua, dry_slope, cf) = (1.0; 0.30; 0.35; 0.325; 1.0; 0.02). This run has default onshore transport settings.</t>
  </si>
  <si>
    <t>val_per2_9</t>
  </si>
  <si>
    <t>val_per2_10</t>
  </si>
  <si>
    <t>x</t>
  </si>
  <si>
    <t>val_per2_11</t>
  </si>
  <si>
    <t>val_per2_12</t>
  </si>
  <si>
    <t>val_per2_13</t>
  </si>
  <si>
    <t>val_per2_14</t>
  </si>
  <si>
    <t>|</t>
  </si>
  <si>
    <t>--&gt; Too slow. For lower values of facSk and facAs, the low onshore transport results in erosion of the beach, and direct contact with the bluff, leading to increased runup and too many xbeach runs to be feasible. 0.7 as a threshold is therefore not feasible for lower onshore transport factors.</t>
  </si>
  <si>
    <t>Validation of second period with the following model settings: (xb_threshold, facSk, facAs, facua, dry_slope, cf) = (1.0; 0.35; 0.40; 0.375; 1.0; 0.02). This run has default onshore transport settings.</t>
  </si>
  <si>
    <t>Validation of second period with the following model settings: (xb_threshold, facSk, facAs, facua, dry_slope, cf) = (0.7; 0.35; 0.40; 0.375; 1.0; 0.02). This run has default onshore transport settings.</t>
  </si>
  <si>
    <t>Validation of second period with the following model settings: (xb_threshold, facSk, facAs, facua, dry_slope, cf) = (0.7; 0.40; 0.45; 0.425; 1.0; 0.02). This run has default onshore transport settings.</t>
  </si>
  <si>
    <t>Validation of second period with the following model settings: (xb_threshold, facSk, facAs, facua, dry_slope, cf) = (1.0; 0.40; 0.45; 0.425; 1.0; 0.02). This run has default onshore transport settings.</t>
  </si>
  <si>
    <t>How to increase bluff erosion without destroying the beach? The more I increase onshore transport, the lower the bluff erosion gets, though it doesn't make that much of a difference.. The erosion happens in steps anyway, due to the horizontal grid resolution. I could increase the bluff erosion by tightening the coupling between XB and thermal module, by reducing the alternation from 1 week to e.g. twice a day. I guess I'll try that overnight. I know the beach should remain fairly intact for val_per2_9, I'll use copies of  9 and 10 for these runs.</t>
  </si>
  <si>
    <t>val_per2_15</t>
  </si>
  <si>
    <t>val_per2_16</t>
  </si>
  <si>
    <t>Validation of second period with the following model settings: (xb_threshold, facSk, facAs, facua, dry_slope, cf, call_xbeach_inter) = (0.7; 0.30; 0.35; 0.325; 1.0; 0.02; 12). This run has default onshore transport settings.</t>
  </si>
  <si>
    <t>Validation of second period with the following model settings: (xb_threshold, facSk, facAs, facua, dry_slope, cf, call_xbeach_inter) = (1.0; 0.30; 0.35; 0.325; 1.0; 0.02; 12). This run has default onshore transport settings.</t>
  </si>
  <si>
    <t>I tried some even higher values for nshore transport through wave asymmetry for these simulations. I found that for val_per2_14, the beach shape is retained fairly well. Furthermore, erosion rates seem higher for the lower threshold of val_per2_13 (as expected). Let's hope now that a tighter coupling of the thermal and xbeach modules results in more accurate erosion rates.</t>
  </si>
  <si>
    <t>val_per1_best</t>
  </si>
  <si>
    <t>val_per3_best</t>
  </si>
  <si>
    <t>After checking all validation runs for period 2 against real erosion data, it shows that val_per2_3 is the best, but computational time is awful so I'm going to show results for both validation with fast and somewhat okay settings (val_per2_8) and best settings (val_per2__3) --&gt; setup runs with same settings for period 1 &amp; 3</t>
  </si>
  <si>
    <t xml:space="preserve">Sesnitivity Analysis </t>
  </si>
  <si>
    <t>The default settings are equal to run "...", but for years 2017 - 2018 because that's when we see consistent erosion so that's a good year to test sensitivity on</t>
  </si>
  <si>
    <t>Level 1: Bathymetry</t>
  </si>
  <si>
    <t>Expectations</t>
  </si>
  <si>
    <t>Ran?</t>
  </si>
  <si>
    <t>start</t>
  </si>
  <si>
    <t>end</t>
  </si>
  <si>
    <t>continental_flat_width</t>
  </si>
  <si>
    <t>offshore_slope</t>
  </si>
  <si>
    <t>offshore_max_depth</t>
  </si>
  <si>
    <t>nearshore_slope</t>
  </si>
  <si>
    <t>nearshore_max_depth</t>
  </si>
  <si>
    <t>beach_slope</t>
  </si>
  <si>
    <t>beach_width</t>
  </si>
  <si>
    <t>bluff_slope</t>
  </si>
  <si>
    <t>bluff_height</t>
  </si>
  <si>
    <t>Varied_parameter</t>
  </si>
  <si>
    <t>New value</t>
  </si>
  <si>
    <t>Results</t>
  </si>
  <si>
    <t>Baseline value</t>
  </si>
  <si>
    <t>Level 1: Model parameters</t>
  </si>
  <si>
    <t>sea_ice_threshold</t>
  </si>
  <si>
    <t>surface_flux_factor</t>
  </si>
  <si>
    <t>surface_flux_angle</t>
  </si>
  <si>
    <t>max_depth</t>
  </si>
  <si>
    <t>N_thaw_threshold</t>
  </si>
  <si>
    <t>xb_threshold</t>
  </si>
  <si>
    <t>grid_resolution_xb</t>
  </si>
  <si>
    <t>grid_resolution_thermal</t>
  </si>
  <si>
    <t>Unit</t>
  </si>
  <si>
    <t>m</t>
  </si>
  <si>
    <t>degrees</t>
  </si>
  <si>
    <t>ppwl</t>
  </si>
  <si>
    <t>nodes</t>
  </si>
  <si>
    <t>Level 1: physical parameters</t>
  </si>
  <si>
    <t>geothermal_gradient</t>
  </si>
  <si>
    <t>c_soil_unfrozen</t>
  </si>
  <si>
    <t>c_soil_frozen</t>
  </si>
  <si>
    <t>nb</t>
  </si>
  <si>
    <t>rho_particle / rho_solid</t>
  </si>
  <si>
    <t>lsgrad</t>
  </si>
  <si>
    <t>bedfriccoef</t>
  </si>
  <si>
    <t>D50</t>
  </si>
  <si>
    <t>wetslp</t>
  </si>
  <si>
    <t>dryslp</t>
  </si>
  <si>
    <t>Tm</t>
  </si>
  <si>
    <t>rho_water</t>
  </si>
  <si>
    <t>L</t>
  </si>
  <si>
    <t>k_soil_frozen</t>
  </si>
  <si>
    <t>k_soil_unfrozen</t>
  </si>
  <si>
    <t>1/m</t>
  </si>
  <si>
    <t>kg/m3</t>
  </si>
  <si>
    <t>J/K/m3</t>
  </si>
  <si>
    <t>W/m/K</t>
  </si>
  <si>
    <t>J/kg</t>
  </si>
  <si>
    <t>K</t>
  </si>
  <si>
    <t>K/m</t>
  </si>
  <si>
    <t xml:space="preserve">Level 2: Environmental drivers </t>
  </si>
  <si>
    <t>Level 2: Environemental drivers</t>
  </si>
  <si>
    <t>---</t>
  </si>
  <si>
    <t>+++</t>
  </si>
  <si>
    <t>Level 3: Discussion</t>
  </si>
  <si>
    <t>Thermal module</t>
  </si>
  <si>
    <t>Solar flux calcuator</t>
  </si>
  <si>
    <t>On</t>
  </si>
  <si>
    <t>Off</t>
  </si>
  <si>
    <t>(Hydrodynamics)*</t>
  </si>
  <si>
    <t>(Thermodynamics)*</t>
  </si>
  <si>
    <t>call_xbeach_inter</t>
  </si>
  <si>
    <t>h</t>
  </si>
  <si>
    <t>latitude</t>
  </si>
  <si>
    <t xml:space="preserve">explicitly but rather multiplied </t>
  </si>
  <si>
    <t>by some factor detailed here.</t>
  </si>
  <si>
    <t>sa_lvl1_1</t>
  </si>
  <si>
    <t>sa_lvl1_2</t>
  </si>
  <si>
    <t>sa_lvl1_3</t>
  </si>
  <si>
    <t>sa_lvl1_4</t>
  </si>
  <si>
    <t>sa_lvl1_5</t>
  </si>
  <si>
    <t>sa_lvl1_6</t>
  </si>
  <si>
    <t>sa_lvl1_7</t>
  </si>
  <si>
    <t>sa_lvl1_8</t>
  </si>
  <si>
    <t>sa_lvl1_9</t>
  </si>
  <si>
    <t>sa_lvl1_10</t>
  </si>
  <si>
    <t>sa_lvl1_11</t>
  </si>
  <si>
    <t>sa_lvl1_12</t>
  </si>
  <si>
    <t>sa_lvl1_13</t>
  </si>
  <si>
    <t>sa_lvl1_14</t>
  </si>
  <si>
    <t>sa_lvl1_15</t>
  </si>
  <si>
    <t>sa_lvl1_16</t>
  </si>
  <si>
    <t>sa_lvl1_17</t>
  </si>
  <si>
    <t>sa_lvl1_18</t>
  </si>
  <si>
    <t>sa_lvl1_19</t>
  </si>
  <si>
    <t>sa_lvl1_20</t>
  </si>
  <si>
    <t>sa_lvl1_21</t>
  </si>
  <si>
    <t>sa_lvl1_22</t>
  </si>
  <si>
    <t>sa_lvl1_23</t>
  </si>
  <si>
    <t>sa_lvl1_24</t>
  </si>
  <si>
    <t>sa_lvl1_25</t>
  </si>
  <si>
    <t>sa_lvl1_26</t>
  </si>
  <si>
    <t>sa_lvl1_27</t>
  </si>
  <si>
    <t>sa_lvl1_28</t>
  </si>
  <si>
    <t>sa_lvl1_29</t>
  </si>
  <si>
    <t>sa_lvl1_30</t>
  </si>
  <si>
    <t>sa_lvl1_31</t>
  </si>
  <si>
    <t>sa_lvl1_32</t>
  </si>
  <si>
    <t>sa_lvl1_33</t>
  </si>
  <si>
    <t>sa_lvl1_34</t>
  </si>
  <si>
    <t>sa_lvl1_35</t>
  </si>
  <si>
    <t>sa_lvl1_36</t>
  </si>
  <si>
    <t>sa_lvl1_37</t>
  </si>
  <si>
    <t>sa_lvl1_38</t>
  </si>
  <si>
    <t>sa_lvl1_39</t>
  </si>
  <si>
    <t>sa_lvl1_40</t>
  </si>
  <si>
    <t>sa_lvl1_41</t>
  </si>
  <si>
    <t>sa_lvl1_42</t>
  </si>
  <si>
    <t>sa_lvl1_43</t>
  </si>
  <si>
    <t>sa_lvl1_44</t>
  </si>
  <si>
    <t>sa_lvl1_45</t>
  </si>
  <si>
    <t>sa_lvl1_46</t>
  </si>
  <si>
    <t>sa_lvl1_47</t>
  </si>
  <si>
    <t>sa_lvl1_48</t>
  </si>
  <si>
    <t>sa_lvl1_49</t>
  </si>
  <si>
    <t>sa_lvl1_50</t>
  </si>
  <si>
    <t>sa_lvl1_51</t>
  </si>
  <si>
    <t>sa_lvl1_52</t>
  </si>
  <si>
    <t>sa_lvl1_53</t>
  </si>
  <si>
    <t>sa_lvl1_54</t>
  </si>
  <si>
    <t>sa_lvl1_55</t>
  </si>
  <si>
    <t>sa_lvl1_56</t>
  </si>
  <si>
    <t>sa_lvl1_57</t>
  </si>
  <si>
    <t>sa_lvl1_58</t>
  </si>
  <si>
    <t>sa_lvl1_59</t>
  </si>
  <si>
    <t>sa_lvl1_60</t>
  </si>
  <si>
    <t>sa_lvl1_61</t>
  </si>
  <si>
    <t>sa_lvl1_62</t>
  </si>
  <si>
    <t>sa_lvl1_63</t>
  </si>
  <si>
    <t>sa_lvl1_64</t>
  </si>
  <si>
    <t>sa_lvl1_65</t>
  </si>
  <si>
    <t>sa_lvl1_66</t>
  </si>
  <si>
    <t>sa_lvl1_67</t>
  </si>
  <si>
    <t>sa_lvl1_68</t>
  </si>
  <si>
    <t>sa_lvl2_1</t>
  </si>
  <si>
    <t>sa_lvl2_2</t>
  </si>
  <si>
    <t>sa_lvl2_3</t>
  </si>
  <si>
    <t>sa_lvl2_4</t>
  </si>
  <si>
    <t>sa_lvl2_5</t>
  </si>
  <si>
    <t>sa_lvl2_6</t>
  </si>
  <si>
    <t>sa_lvl2_7</t>
  </si>
  <si>
    <t>sa_lvl2_8</t>
  </si>
  <si>
    <t>sa_lvl2_9</t>
  </si>
  <si>
    <t>sa_lvl2_10</t>
  </si>
  <si>
    <t>sa_lvl2_11</t>
  </si>
  <si>
    <t>sa_lvl2_12</t>
  </si>
  <si>
    <t>sa_lvl2_13</t>
  </si>
  <si>
    <t>sa_lvl2_14</t>
  </si>
  <si>
    <t>sa_lvl2_15</t>
  </si>
  <si>
    <t>sa_lvl2_16</t>
  </si>
  <si>
    <t>sa_lvl3_1</t>
  </si>
  <si>
    <t>sa_lvl3_2</t>
  </si>
  <si>
    <t>+- 20%</t>
  </si>
  <si>
    <t>+- 10% (if possible)</t>
  </si>
  <si>
    <t>+- 20% (if possible)</t>
  </si>
  <si>
    <t>+- 1% or 5% (otherwise)</t>
  </si>
  <si>
    <t>+0.1</t>
  </si>
  <si>
    <t>-0.1</t>
  </si>
  <si>
    <t>Wave height**</t>
  </si>
  <si>
    <t>Wave period**</t>
  </si>
  <si>
    <t>Convective heat flux**</t>
  </si>
  <si>
    <t>Longwave heat flux**</t>
  </si>
  <si>
    <t>Shortwave heat flux**</t>
  </si>
  <si>
    <t xml:space="preserve">**These drivers are not varied </t>
  </si>
  <si>
    <t>Water level*</t>
  </si>
  <si>
    <t>Sea temperature*</t>
  </si>
  <si>
    <t>2m air temperature*</t>
  </si>
  <si>
    <t xml:space="preserve">explicitly but rather some </t>
  </si>
  <si>
    <t xml:space="preserve"> value is added.</t>
  </si>
  <si>
    <t>*0.9</t>
  </si>
  <si>
    <t>*1.1</t>
  </si>
  <si>
    <t>-2</t>
  </si>
  <si>
    <t>+2</t>
  </si>
  <si>
    <t>+- 33% or 0.10 (otherwise)</t>
  </si>
  <si>
    <t>no</t>
  </si>
  <si>
    <t>val_per2_17</t>
  </si>
  <si>
    <t>It doesnt</t>
  </si>
  <si>
    <t>val_per2_18</t>
  </si>
  <si>
    <t>val_per2_19</t>
  </si>
  <si>
    <t>Validation of second period with the following model settings: (xb_threshold, facSk, facAs, facua, dry_slope, cf) = (1.0; 0.40; 0.45; 0.425; 1.0; 0.02). Also, I changed the thermal resolution to 500 nodes over 5m depth, and the N thaw threshold to 10 (i.e. 10cm).</t>
  </si>
  <si>
    <t>Validation of second period with the following model settings: (xb_threshold, facSk, facAs, facua, dry_slope, cf) = (1.0; 0.40; 0.45; 0.425; 1.0; 0.02). Also, I changed the thermal resolution to 500 nodes over 5m depth, and the N thaw threshold to 20 (i.e. 20cm).</t>
  </si>
  <si>
    <t>Validation of second period with the following model settings: (xb_threshold, facSk, facAs, facua, dry_slope, cf) = (1.0; 0.40; 0.45; 0.425; 1.0; 0.02). Also, I changed the thermal resolution to 500 nodes over 5m depth, and the N thaw threshold to 40 (i.e. 40cm).</t>
  </si>
  <si>
    <t>Baseline run:</t>
  </si>
  <si>
    <t>sa_base</t>
  </si>
  <si>
    <t>val_per2_no-therm</t>
  </si>
  <si>
    <t>val_per1_no-therm</t>
  </si>
  <si>
    <t>val_per3_no-therm</t>
  </si>
  <si>
    <t>These three runs are done to showcase whether or not the thermal module is actually needed to yield accurate results. For these runs, structures in Xbeach are turned off.</t>
  </si>
  <si>
    <t>Latent heat flux</t>
  </si>
  <si>
    <t>sa_lvl2_17</t>
  </si>
  <si>
    <t>sa_lvl2_18</t>
  </si>
  <si>
    <t>varied_parameter</t>
  </si>
  <si>
    <t>new_value_low</t>
  </si>
  <si>
    <t>new_value_high</t>
  </si>
  <si>
    <t>run_id_low</t>
  </si>
  <si>
    <t>run_id_high</t>
  </si>
  <si>
    <t>unit</t>
  </si>
  <si>
    <t>baseline_value</t>
  </si>
  <si>
    <t>variation</t>
  </si>
  <si>
    <t>+-20%</t>
  </si>
  <si>
    <t>+-10%</t>
  </si>
  <si>
    <t>+-33%</t>
  </si>
  <si>
    <t>+-0.01</t>
  </si>
  <si>
    <t>+-1%</t>
  </si>
  <si>
    <t>+-5%</t>
  </si>
  <si>
    <t>+-0.1</t>
  </si>
  <si>
    <t>+-2</t>
  </si>
  <si>
    <t>level</t>
  </si>
  <si>
    <t>sublevel</t>
  </si>
  <si>
    <t>bathymetry</t>
  </si>
  <si>
    <t>model</t>
  </si>
  <si>
    <t>physical</t>
  </si>
  <si>
    <t>hydrodynamics</t>
  </si>
  <si>
    <t>thermodynamics</t>
  </si>
  <si>
    <t>None</t>
  </si>
  <si>
    <t>number_low</t>
  </si>
  <si>
    <t>number_high</t>
  </si>
  <si>
    <t>Bluff height</t>
  </si>
  <si>
    <t>Bluff slope</t>
  </si>
  <si>
    <t>Beach width</t>
  </si>
  <si>
    <t>Beach slope</t>
  </si>
  <si>
    <t>Maximum nearshore depth</t>
  </si>
  <si>
    <t>Maximum offshore depth</t>
  </si>
  <si>
    <t>Nearshore slope</t>
  </si>
  <si>
    <t>Offshore slope</t>
  </si>
  <si>
    <t>Continental flat width</t>
  </si>
  <si>
    <t>Sea ice threshold</t>
  </si>
  <si>
    <t>R2%-threshold</t>
  </si>
  <si>
    <t>Surface flux factor</t>
  </si>
  <si>
    <t>Surface flux angle</t>
  </si>
  <si>
    <t>Grid resolution Xbeach</t>
  </si>
  <si>
    <t>Grid resolution thermal module</t>
  </si>
  <si>
    <t>Maximum depth thermal module</t>
  </si>
  <si>
    <t>Inter-storm XBeach activatinos</t>
  </si>
  <si>
    <t>Critical dry slope</t>
  </si>
  <si>
    <t>Critical wet slope</t>
  </si>
  <si>
    <t>Bed friction coefficient</t>
  </si>
  <si>
    <t>Longshore transport gradient</t>
  </si>
  <si>
    <t>Particle density sediment</t>
  </si>
  <si>
    <t>Ice content</t>
  </si>
  <si>
    <t>Volumetric heat capacity (frozen soil)</t>
  </si>
  <si>
    <t>Volumetric heat capacity (unfrozen soil)</t>
  </si>
  <si>
    <t>Thermal conductivity (frozen soil)</t>
  </si>
  <si>
    <t>Thermal conductivity (unfrozen soil)</t>
  </si>
  <si>
    <t>Latent heat of fusion</t>
  </si>
  <si>
    <t>Density water</t>
  </si>
  <si>
    <t>Melting temperature water</t>
  </si>
  <si>
    <t>Geothermal gradient</t>
  </si>
  <si>
    <t>Latitude</t>
  </si>
  <si>
    <t>Water level</t>
  </si>
  <si>
    <t>Wave height</t>
  </si>
  <si>
    <t>Wave period</t>
  </si>
  <si>
    <t>Convective heat flux</t>
  </si>
  <si>
    <t>Longwave heat flux</t>
  </si>
  <si>
    <t>Shortwave heat flux</t>
  </si>
  <si>
    <t>2m air temperature</t>
  </si>
  <si>
    <t>Sea temperature</t>
  </si>
  <si>
    <t>mm</t>
  </si>
  <si>
    <t>*0.8</t>
  </si>
  <si>
    <t>*1.2</t>
  </si>
  <si>
    <t>Thaw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</si>
</sst>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i/>
      <sz val="11"/>
      <color theme="1"/>
      <name val="Aptos Narrow"/>
      <family val="2"/>
      <scheme val="minor"/>
    </font>
    <font>
      <sz val="1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9" tint="0.39997558519241921"/>
      </left>
      <right/>
      <top style="thin">
        <color indexed="64"/>
      </top>
      <bottom/>
      <diagonal/>
    </border>
    <border>
      <left/>
      <right/>
      <top style="thin">
        <color theme="9" tint="0.39997558519241921"/>
      </top>
      <bottom/>
      <diagonal/>
    </border>
    <border>
      <left/>
      <right/>
      <top style="thin">
        <color indexed="64"/>
      </top>
      <bottom style="thin">
        <color theme="9" tint="0.39997558519241921"/>
      </bottom>
      <diagonal/>
    </border>
    <border>
      <left/>
      <right/>
      <top style="thin">
        <color indexed="64"/>
      </top>
      <bottom/>
      <diagonal/>
    </border>
    <border>
      <left/>
      <right/>
      <top style="dotted">
        <color auto="1"/>
      </top>
      <bottom/>
      <diagonal/>
    </border>
    <border>
      <left/>
      <right/>
      <top/>
      <bottom style="dotted">
        <color auto="1"/>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8">
    <xf numFmtId="0" fontId="0" fillId="0" borderId="0" xfId="0"/>
    <xf numFmtId="14" fontId="0" fillId="0" borderId="0" xfId="0" applyNumberFormat="1"/>
    <xf numFmtId="0" fontId="0" fillId="0" borderId="0" xfId="0" applyAlignment="1">
      <alignment wrapText="1"/>
    </xf>
    <xf numFmtId="0" fontId="0" fillId="0" borderId="0" xfId="0" quotePrefix="1" applyAlignment="1">
      <alignment wrapText="1"/>
    </xf>
    <xf numFmtId="0" fontId="0" fillId="0" borderId="10" xfId="0" applyBorder="1"/>
    <xf numFmtId="0" fontId="0" fillId="0" borderId="11" xfId="0" applyBorder="1"/>
    <xf numFmtId="0" fontId="0" fillId="33" borderId="10" xfId="0" applyFill="1" applyBorder="1"/>
    <xf numFmtId="0" fontId="0" fillId="33" borderId="11" xfId="0" applyFill="1" applyBorder="1"/>
    <xf numFmtId="14" fontId="0" fillId="33" borderId="11" xfId="0" applyNumberFormat="1" applyFill="1" applyBorder="1"/>
    <xf numFmtId="14" fontId="0" fillId="0" borderId="11" xfId="0" applyNumberFormat="1" applyBorder="1"/>
    <xf numFmtId="0" fontId="0" fillId="0" borderId="0" xfId="0" quotePrefix="1"/>
    <xf numFmtId="0" fontId="0" fillId="33" borderId="11" xfId="0" applyFill="1" applyBorder="1" applyAlignment="1">
      <alignment wrapText="1"/>
    </xf>
    <xf numFmtId="14" fontId="0" fillId="33" borderId="0" xfId="0" applyNumberFormat="1" applyFill="1" applyAlignment="1">
      <alignment wrapText="1"/>
    </xf>
    <xf numFmtId="0" fontId="0" fillId="33" borderId="12" xfId="0" applyFill="1" applyBorder="1"/>
    <xf numFmtId="14" fontId="0" fillId="33" borderId="0" xfId="0" applyNumberFormat="1" applyFill="1"/>
    <xf numFmtId="14" fontId="0" fillId="33" borderId="0" xfId="0" quotePrefix="1" applyNumberFormat="1" applyFill="1"/>
    <xf numFmtId="14" fontId="0" fillId="33" borderId="14" xfId="0" applyNumberFormat="1" applyFill="1" applyBorder="1"/>
    <xf numFmtId="0" fontId="0" fillId="33" borderId="13" xfId="0" applyFill="1" applyBorder="1"/>
    <xf numFmtId="14" fontId="0" fillId="33" borderId="15" xfId="0" applyNumberFormat="1" applyFill="1" applyBorder="1"/>
    <xf numFmtId="0" fontId="0" fillId="0" borderId="16" xfId="0" applyBorder="1" applyAlignment="1">
      <alignment wrapText="1"/>
    </xf>
    <xf numFmtId="14" fontId="0" fillId="33" borderId="16" xfId="0" applyNumberFormat="1" applyFill="1" applyBorder="1"/>
    <xf numFmtId="0" fontId="0" fillId="33" borderId="0" xfId="0" applyFill="1"/>
    <xf numFmtId="0" fontId="0" fillId="33" borderId="17" xfId="0" applyFill="1" applyBorder="1"/>
    <xf numFmtId="14" fontId="0" fillId="33" borderId="17" xfId="0" applyNumberFormat="1" applyFill="1" applyBorder="1"/>
    <xf numFmtId="0" fontId="0" fillId="0" borderId="17" xfId="0" applyBorder="1" applyAlignment="1">
      <alignment wrapText="1"/>
    </xf>
    <xf numFmtId="14" fontId="0" fillId="0" borderId="17" xfId="0" applyNumberFormat="1" applyBorder="1"/>
    <xf numFmtId="0" fontId="0" fillId="33" borderId="18" xfId="0" applyFill="1" applyBorder="1"/>
    <xf numFmtId="14" fontId="0" fillId="0" borderId="18" xfId="0" applyNumberFormat="1" applyBorder="1"/>
    <xf numFmtId="0" fontId="0" fillId="0" borderId="18" xfId="0" applyBorder="1" applyAlignment="1">
      <alignment wrapText="1"/>
    </xf>
    <xf numFmtId="0" fontId="19" fillId="0" borderId="0" xfId="0" applyFont="1" applyAlignment="1">
      <alignment wrapText="1"/>
    </xf>
    <xf numFmtId="0" fontId="19" fillId="0" borderId="0" xfId="0" applyFont="1"/>
    <xf numFmtId="14" fontId="19" fillId="0" borderId="0" xfId="0" applyNumberFormat="1" applyFont="1"/>
    <xf numFmtId="0" fontId="20" fillId="0" borderId="0" xfId="0" applyFont="1" applyAlignment="1">
      <alignment vertical="center"/>
    </xf>
    <xf numFmtId="0" fontId="0" fillId="34" borderId="0" xfId="0" applyFill="1"/>
    <xf numFmtId="0" fontId="0" fillId="35" borderId="0" xfId="0" applyFill="1"/>
    <xf numFmtId="0" fontId="0" fillId="36" borderId="0" xfId="0" applyFill="1"/>
    <xf numFmtId="0" fontId="0" fillId="0" borderId="16" xfId="0" applyBorder="1"/>
    <xf numFmtId="0" fontId="0" fillId="0" borderId="19" xfId="0" applyBorder="1"/>
    <xf numFmtId="0" fontId="0" fillId="34" borderId="0" xfId="0" quotePrefix="1" applyFill="1"/>
    <xf numFmtId="0" fontId="16" fillId="35" borderId="0" xfId="0" quotePrefix="1" applyFont="1" applyFill="1"/>
    <xf numFmtId="0" fontId="0" fillId="0" borderId="20" xfId="0" applyBorder="1"/>
    <xf numFmtId="0" fontId="16" fillId="0" borderId="20" xfId="0" applyFont="1" applyBorder="1"/>
    <xf numFmtId="0" fontId="16" fillId="0" borderId="20" xfId="0" applyFont="1" applyBorder="1" applyAlignment="1">
      <alignment wrapText="1"/>
    </xf>
    <xf numFmtId="0" fontId="20" fillId="0" borderId="16" xfId="0" applyFont="1" applyBorder="1" applyAlignment="1">
      <alignment vertical="center"/>
    </xf>
    <xf numFmtId="0" fontId="20" fillId="0" borderId="0" xfId="0" applyFont="1"/>
    <xf numFmtId="0" fontId="16" fillId="0" borderId="22" xfId="0" applyFont="1" applyBorder="1"/>
    <xf numFmtId="0" fontId="19" fillId="0" borderId="21" xfId="0" applyFont="1" applyBorder="1"/>
    <xf numFmtId="0" fontId="0" fillId="0" borderId="21" xfId="0" applyBorder="1"/>
    <xf numFmtId="0" fontId="19" fillId="0" borderId="23" xfId="0" applyFont="1" applyBorder="1"/>
    <xf numFmtId="0" fontId="0" fillId="0" borderId="24" xfId="0" applyBorder="1"/>
    <xf numFmtId="0" fontId="0" fillId="0" borderId="22" xfId="0" applyBorder="1"/>
    <xf numFmtId="0" fontId="19" fillId="0" borderId="21" xfId="0" applyFont="1" applyBorder="1" applyAlignment="1">
      <alignment wrapText="1"/>
    </xf>
    <xf numFmtId="0" fontId="0" fillId="0" borderId="21" xfId="0" applyBorder="1" applyAlignment="1">
      <alignment horizontal="center"/>
    </xf>
    <xf numFmtId="14" fontId="19" fillId="0" borderId="20" xfId="0" applyNumberFormat="1" applyFont="1" applyBorder="1"/>
    <xf numFmtId="14" fontId="19" fillId="0" borderId="19" xfId="0" applyNumberFormat="1" applyFont="1" applyBorder="1"/>
    <xf numFmtId="0" fontId="0" fillId="0" borderId="21" xfId="0" quotePrefix="1" applyBorder="1"/>
    <xf numFmtId="0" fontId="0" fillId="37" borderId="21" xfId="0" applyFill="1" applyBorder="1"/>
    <xf numFmtId="0" fontId="0" fillId="37" borderId="0" xfId="0" applyFill="1"/>
    <xf numFmtId="14" fontId="19" fillId="37" borderId="0" xfId="0" applyNumberFormat="1" applyFont="1" applyFill="1"/>
    <xf numFmtId="0" fontId="0" fillId="37" borderId="0" xfId="0" quotePrefix="1" applyFill="1" applyAlignment="1">
      <alignment wrapText="1"/>
    </xf>
    <xf numFmtId="0" fontId="0" fillId="35" borderId="0" xfId="0" quotePrefix="1" applyFill="1"/>
    <xf numFmtId="0" fontId="0" fillId="36" borderId="16" xfId="0" applyFill="1" applyBorder="1"/>
    <xf numFmtId="0" fontId="0" fillId="36" borderId="19" xfId="0" applyFill="1" applyBorder="1"/>
    <xf numFmtId="0" fontId="0" fillId="36" borderId="20" xfId="0" applyFill="1" applyBorder="1"/>
    <xf numFmtId="0" fontId="0" fillId="35" borderId="19" xfId="0" quotePrefix="1" applyFill="1" applyBorder="1"/>
    <xf numFmtId="0" fontId="0" fillId="35" borderId="19" xfId="0" applyFill="1" applyBorder="1"/>
    <xf numFmtId="0" fontId="0" fillId="35" borderId="20" xfId="0" applyFill="1" applyBorder="1"/>
    <xf numFmtId="0" fontId="0" fillId="36" borderId="0" xfId="0" quotePrefix="1" applyFill="1"/>
    <xf numFmtId="0" fontId="16" fillId="0" borderId="0" xfId="0" applyFont="1" applyAlignment="1">
      <alignment horizontal="left"/>
    </xf>
    <xf numFmtId="0" fontId="0" fillId="0" borderId="0" xfId="0" applyAlignment="1">
      <alignment horizontal="right"/>
    </xf>
    <xf numFmtId="0" fontId="0" fillId="0" borderId="26" xfId="0" applyBorder="1"/>
    <xf numFmtId="0" fontId="0" fillId="0" borderId="25" xfId="0" applyBorder="1"/>
    <xf numFmtId="0" fontId="0" fillId="38" borderId="20" xfId="0" applyFill="1" applyBorder="1"/>
    <xf numFmtId="14" fontId="0" fillId="0" borderId="20" xfId="0" applyNumberFormat="1" applyBorder="1"/>
    <xf numFmtId="0" fontId="0" fillId="0" borderId="19" xfId="0" quotePrefix="1" applyBorder="1"/>
    <xf numFmtId="0" fontId="0" fillId="0" borderId="0" xfId="0" applyAlignment="1">
      <alignment horizontal="center"/>
    </xf>
    <xf numFmtId="0" fontId="20" fillId="0" borderId="19" xfId="0" applyFont="1" applyBorder="1" applyAlignment="1">
      <alignment vertical="center"/>
    </xf>
    <xf numFmtId="0" fontId="0" fillId="0" borderId="19" xfId="0" quotePrefix="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theme="8" tint="0.79998168889431442"/>
        </patternFill>
      </fill>
    </dxf>
    <dxf>
      <fill>
        <patternFill>
          <bgColor theme="9" tint="0.79998168889431442"/>
        </patternFill>
      </fill>
    </dxf>
    <dxf>
      <fill>
        <patternFill>
          <bgColor theme="8" tint="0.79998168889431442"/>
        </patternFill>
      </fill>
    </dxf>
    <dxf>
      <fill>
        <patternFill>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789A0F-FC33-41D6-9D5F-972A081B4FAC}" autoFormatId="16" applyNumberFormats="0" applyBorderFormats="0" applyFontFormats="0" applyPatternFormats="0" applyAlignmentFormats="0" applyWidthHeightFormats="0">
  <queryTableRefresh nextId="15">
    <queryTableFields count="14">
      <queryTableField id="1" name="run_id" tableColumnId="1"/>
      <queryTableField id="2" name="t_start" tableColumnId="2"/>
      <queryTableField id="3" name="t_end" tableColumnId="3"/>
      <queryTableField id="4" name="description" tableColumnId="4"/>
      <queryTableField id="5" name="Column1" tableColumnId="5"/>
      <queryTableField id="6" name="_1" tableColumnId="6"/>
      <queryTableField id="7" name="_2" tableColumnId="7"/>
      <queryTableField id="8" name="_3" tableColumnId="8"/>
      <queryTableField id="9" name="_4" tableColumnId="9"/>
      <queryTableField id="10" name="_5" tableColumnId="10"/>
      <queryTableField id="11" name="_6" tableColumnId="11"/>
      <queryTableField id="12" name="_7" tableColumnId="12"/>
      <queryTableField id="13" name="_8" tableColumnId="13"/>
      <queryTableField id="14" name="_9"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92A7B-A6C5-41AA-A7C8-8EFD2BC34AAF}" name="overview_runs" displayName="overview_runs" ref="A1:N64" tableType="queryTable" totalsRowShown="0">
  <autoFilter ref="A1:N64" xr:uid="{4D692A7B-A6C5-41AA-A7C8-8EFD2BC34AAF}"/>
  <tableColumns count="14">
    <tableColumn id="1" xr3:uid="{FBE5B0F6-0C43-4986-B73B-7AF5D6E03AB1}" uniqueName="1" name="run_id" queryTableFieldId="1" dataDxfId="17"/>
    <tableColumn id="2" xr3:uid="{4CCC7AF7-3469-4B96-A652-EA36B38CE976}" uniqueName="2" name="Run done?" queryTableFieldId="2" dataDxfId="16"/>
    <tableColumn id="3" xr3:uid="{46F8B739-DA88-47AA-AFA1-33CDA573621E}" uniqueName="3" name="t_start" queryTableFieldId="3" dataDxfId="15"/>
    <tableColumn id="4" xr3:uid="{7E93C469-DCA2-46FF-9D96-8A54E5DA317D}" uniqueName="4" name="t_end" queryTableFieldId="4" dataDxfId="14"/>
    <tableColumn id="5" xr3:uid="{1CEA6FCD-46CD-47DB-BA27-194DF50C2DF3}" uniqueName="5" name="description" queryTableFieldId="5" dataDxfId="13"/>
    <tableColumn id="6" xr3:uid="{96686839-3084-4A1F-856F-D4361C25D5FA}" uniqueName="6" name="Result interpretation" queryTableFieldId="6" dataDxfId="12"/>
    <tableColumn id="7" xr3:uid="{4081C439-4753-405E-AF0D-2B097433B57E}" uniqueName="7" name="_1" queryTableFieldId="7" dataDxfId="11"/>
    <tableColumn id="8" xr3:uid="{DF7FDA72-7DCE-410C-A691-A70C7F3278D3}" uniqueName="8" name="_3" queryTableFieldId="8" dataDxfId="10"/>
    <tableColumn id="9" xr3:uid="{3E902B63-1F9F-41E2-A4BF-60D0E33B320C}" uniqueName="9" name="_4" queryTableFieldId="9" dataDxfId="9"/>
    <tableColumn id="10" xr3:uid="{47AD3BB5-933D-4516-9CE8-D2DF8E8484A3}" uniqueName="10" name="_5" queryTableFieldId="10" dataDxfId="8"/>
    <tableColumn id="11" xr3:uid="{DCA43BF2-2100-4DA2-A135-03D3E51FAD07}" uniqueName="11" name="_6" queryTableFieldId="11" dataDxfId="7"/>
    <tableColumn id="12" xr3:uid="{6A4AFB09-1817-4575-BB30-DF8C1B5156B2}" uniqueName="12" name="_7" queryTableFieldId="12" dataDxfId="6"/>
    <tableColumn id="13" xr3:uid="{96860A53-4017-4086-81CB-1927DFFA9764}" uniqueName="13" name="_8" queryTableFieldId="13" dataDxfId="5"/>
    <tableColumn id="14" xr3:uid="{438B3ECA-A5E6-4FE9-890C-0D6216396AFC}" uniqueName="14" name="_9" queryTableFieldId="1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100-60AD-456C-876B-5040F4869951}">
  <dimension ref="A1:F63"/>
  <sheetViews>
    <sheetView topLeftCell="A4" workbookViewId="0"/>
  </sheetViews>
  <sheetFormatPr defaultRowHeight="14.5" x14ac:dyDescent="0.35"/>
  <sheetData>
    <row r="1" spans="1:6" x14ac:dyDescent="0.35">
      <c r="A1" t="s">
        <v>0</v>
      </c>
    </row>
    <row r="2" spans="1:6" x14ac:dyDescent="0.35">
      <c r="A2" t="s">
        <v>1</v>
      </c>
      <c r="B2" t="s">
        <v>2</v>
      </c>
    </row>
    <row r="3" spans="1:6" x14ac:dyDescent="0.35">
      <c r="A3" t="s">
        <v>3</v>
      </c>
    </row>
    <row r="4" spans="1:6" x14ac:dyDescent="0.35">
      <c r="A4" t="s">
        <v>4</v>
      </c>
      <c r="B4" t="s">
        <v>5</v>
      </c>
      <c r="C4" t="s">
        <v>6</v>
      </c>
      <c r="D4" t="s">
        <v>7</v>
      </c>
    </row>
    <row r="5" spans="1:6" x14ac:dyDescent="0.35">
      <c r="A5" t="s">
        <v>8</v>
      </c>
      <c r="B5" t="s">
        <v>9</v>
      </c>
    </row>
    <row r="6" spans="1:6" x14ac:dyDescent="0.35">
      <c r="A6" t="s">
        <v>10</v>
      </c>
      <c r="B6" t="s">
        <v>11</v>
      </c>
      <c r="C6" t="s">
        <v>12</v>
      </c>
      <c r="D6" t="s">
        <v>13</v>
      </c>
      <c r="E6" t="s">
        <v>14</v>
      </c>
      <c r="F6" t="s">
        <v>15</v>
      </c>
    </row>
    <row r="7" spans="1:6" x14ac:dyDescent="0.35">
      <c r="A7" t="s">
        <v>16</v>
      </c>
      <c r="B7" t="s">
        <v>17</v>
      </c>
    </row>
    <row r="8" spans="1:6" x14ac:dyDescent="0.35">
      <c r="A8" t="s">
        <v>3</v>
      </c>
    </row>
    <row r="9" spans="1:6" x14ac:dyDescent="0.35">
      <c r="A9" t="s">
        <v>18</v>
      </c>
    </row>
    <row r="10" spans="1:6" x14ac:dyDescent="0.35">
      <c r="A10" t="s">
        <v>19</v>
      </c>
    </row>
    <row r="11" spans="1:6" x14ac:dyDescent="0.35">
      <c r="A11" t="s">
        <v>20</v>
      </c>
      <c r="B11" t="s">
        <v>21</v>
      </c>
    </row>
    <row r="12" spans="1:6" x14ac:dyDescent="0.35">
      <c r="A12" t="s">
        <v>22</v>
      </c>
      <c r="B12" t="s">
        <v>23</v>
      </c>
    </row>
    <row r="13" spans="1:6" x14ac:dyDescent="0.35">
      <c r="A13" t="s">
        <v>24</v>
      </c>
      <c r="B13" t="s">
        <v>25</v>
      </c>
      <c r="C13" t="s">
        <v>26</v>
      </c>
    </row>
    <row r="14" spans="1:6" x14ac:dyDescent="0.35">
      <c r="A14" t="s">
        <v>27</v>
      </c>
      <c r="B14" t="s">
        <v>25</v>
      </c>
      <c r="C14" t="s">
        <v>26</v>
      </c>
    </row>
    <row r="15" spans="1:6" x14ac:dyDescent="0.35">
      <c r="A15" t="s">
        <v>28</v>
      </c>
      <c r="B15" t="s">
        <v>25</v>
      </c>
      <c r="C15" t="s">
        <v>29</v>
      </c>
      <c r="D15" t="s">
        <v>30</v>
      </c>
      <c r="E15" t="s">
        <v>31</v>
      </c>
    </row>
    <row r="16" spans="1:6" x14ac:dyDescent="0.35">
      <c r="A16" t="s">
        <v>32</v>
      </c>
      <c r="B16" t="s">
        <v>25</v>
      </c>
      <c r="C16" t="s">
        <v>29</v>
      </c>
      <c r="D16" t="s">
        <v>30</v>
      </c>
      <c r="E16" t="s">
        <v>31</v>
      </c>
    </row>
    <row r="17" spans="1:2" x14ac:dyDescent="0.35">
      <c r="A17" t="s">
        <v>33</v>
      </c>
      <c r="B17" t="s">
        <v>34</v>
      </c>
    </row>
    <row r="18" spans="1:2" x14ac:dyDescent="0.35">
      <c r="A18" t="s">
        <v>3</v>
      </c>
    </row>
    <row r="19" spans="1:2" x14ac:dyDescent="0.35">
      <c r="A19" t="s">
        <v>3</v>
      </c>
    </row>
    <row r="20" spans="1:2" x14ac:dyDescent="0.35">
      <c r="A20" t="s">
        <v>3</v>
      </c>
    </row>
    <row r="21" spans="1:2" x14ac:dyDescent="0.35">
      <c r="A21" t="s">
        <v>3</v>
      </c>
    </row>
    <row r="22" spans="1:2" x14ac:dyDescent="0.35">
      <c r="A22" t="s">
        <v>3</v>
      </c>
    </row>
    <row r="23" spans="1:2" x14ac:dyDescent="0.35">
      <c r="A23" t="s">
        <v>3</v>
      </c>
    </row>
    <row r="24" spans="1:2" x14ac:dyDescent="0.35">
      <c r="A24" t="s">
        <v>3</v>
      </c>
    </row>
    <row r="25" spans="1:2" x14ac:dyDescent="0.35">
      <c r="A25" t="s">
        <v>3</v>
      </c>
    </row>
    <row r="26" spans="1:2" x14ac:dyDescent="0.35">
      <c r="A26" t="s">
        <v>3</v>
      </c>
    </row>
    <row r="27" spans="1:2" x14ac:dyDescent="0.35">
      <c r="A27" t="s">
        <v>3</v>
      </c>
    </row>
    <row r="28" spans="1:2" x14ac:dyDescent="0.35">
      <c r="A28" t="s">
        <v>3</v>
      </c>
    </row>
    <row r="29" spans="1:2" x14ac:dyDescent="0.35">
      <c r="A29" t="s">
        <v>3</v>
      </c>
    </row>
    <row r="30" spans="1:2" x14ac:dyDescent="0.35">
      <c r="A30" t="s">
        <v>3</v>
      </c>
    </row>
    <row r="31" spans="1:2" x14ac:dyDescent="0.35">
      <c r="A31" t="s">
        <v>3</v>
      </c>
    </row>
    <row r="32" spans="1:2" x14ac:dyDescent="0.35">
      <c r="A32" t="s">
        <v>3</v>
      </c>
    </row>
    <row r="33" spans="1:1" x14ac:dyDescent="0.35">
      <c r="A33" t="s">
        <v>3</v>
      </c>
    </row>
    <row r="34" spans="1:1" x14ac:dyDescent="0.35">
      <c r="A34" t="s">
        <v>35</v>
      </c>
    </row>
    <row r="35" spans="1:1" x14ac:dyDescent="0.35">
      <c r="A35" t="s">
        <v>36</v>
      </c>
    </row>
    <row r="36" spans="1:1" x14ac:dyDescent="0.35">
      <c r="A36" t="s">
        <v>37</v>
      </c>
    </row>
    <row r="37" spans="1:1" x14ac:dyDescent="0.35">
      <c r="A37" t="s">
        <v>38</v>
      </c>
    </row>
    <row r="38" spans="1:1" x14ac:dyDescent="0.35">
      <c r="A38" t="s">
        <v>39</v>
      </c>
    </row>
    <row r="39" spans="1:1" x14ac:dyDescent="0.35">
      <c r="A39" t="s">
        <v>40</v>
      </c>
    </row>
    <row r="40" spans="1:1" x14ac:dyDescent="0.35">
      <c r="A40" t="s">
        <v>3</v>
      </c>
    </row>
    <row r="41" spans="1:1" x14ac:dyDescent="0.35">
      <c r="A41" t="s">
        <v>41</v>
      </c>
    </row>
    <row r="42" spans="1:1" x14ac:dyDescent="0.35">
      <c r="A42" t="s">
        <v>42</v>
      </c>
    </row>
    <row r="43" spans="1:1" x14ac:dyDescent="0.35">
      <c r="A43" t="s">
        <v>43</v>
      </c>
    </row>
    <row r="44" spans="1:1" x14ac:dyDescent="0.35">
      <c r="A44" t="s">
        <v>44</v>
      </c>
    </row>
    <row r="45" spans="1:1" x14ac:dyDescent="0.35">
      <c r="A45" t="s">
        <v>45</v>
      </c>
    </row>
    <row r="46" spans="1:1" x14ac:dyDescent="0.35">
      <c r="A46" t="s">
        <v>46</v>
      </c>
    </row>
    <row r="47" spans="1:1" x14ac:dyDescent="0.35">
      <c r="A47" t="s">
        <v>47</v>
      </c>
    </row>
    <row r="48" spans="1:1" x14ac:dyDescent="0.35">
      <c r="A48" t="s">
        <v>48</v>
      </c>
    </row>
    <row r="49" spans="1:1" x14ac:dyDescent="0.35">
      <c r="A49" t="s">
        <v>49</v>
      </c>
    </row>
    <row r="50" spans="1:1" x14ac:dyDescent="0.35">
      <c r="A50" t="s">
        <v>50</v>
      </c>
    </row>
    <row r="51" spans="1:1" x14ac:dyDescent="0.35">
      <c r="A51" t="s">
        <v>51</v>
      </c>
    </row>
    <row r="52" spans="1:1" x14ac:dyDescent="0.35">
      <c r="A52" t="s">
        <v>52</v>
      </c>
    </row>
    <row r="53" spans="1:1" x14ac:dyDescent="0.35">
      <c r="A53" t="s">
        <v>53</v>
      </c>
    </row>
    <row r="54" spans="1:1" x14ac:dyDescent="0.35">
      <c r="A54" t="s">
        <v>54</v>
      </c>
    </row>
    <row r="55" spans="1:1" x14ac:dyDescent="0.35">
      <c r="A55" t="s">
        <v>55</v>
      </c>
    </row>
    <row r="56" spans="1:1" x14ac:dyDescent="0.35">
      <c r="A56" t="s">
        <v>3</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2850-41A0-483E-B58F-AB9686CF6265}">
  <dimension ref="A1:X122"/>
  <sheetViews>
    <sheetView topLeftCell="A100" zoomScale="70" zoomScaleNormal="70" workbookViewId="0">
      <selection activeCell="E113" sqref="E111:E113"/>
    </sheetView>
  </sheetViews>
  <sheetFormatPr defaultRowHeight="14.5" x14ac:dyDescent="0.35"/>
  <cols>
    <col min="1" max="1" width="21.08984375" customWidth="1"/>
    <col min="2" max="2" width="10.1796875" bestFit="1" customWidth="1"/>
    <col min="3" max="3" width="11.1796875" customWidth="1"/>
    <col min="4" max="4" width="12.7265625" customWidth="1"/>
    <col min="5" max="5" width="65.54296875" style="2" customWidth="1"/>
    <col min="6" max="6" width="54.453125" style="2" customWidth="1"/>
    <col min="7" max="7" width="5" bestFit="1" customWidth="1"/>
    <col min="8" max="8" width="5.26953125" customWidth="1"/>
    <col min="9" max="9" width="5" bestFit="1" customWidth="1"/>
    <col min="10" max="10" width="134.26953125" bestFit="1" customWidth="1"/>
    <col min="11" max="13" width="5" bestFit="1" customWidth="1"/>
    <col min="14" max="14" width="28.453125" bestFit="1" customWidth="1"/>
  </cols>
  <sheetData>
    <row r="1" spans="1:14" x14ac:dyDescent="0.35">
      <c r="A1" t="s">
        <v>63</v>
      </c>
      <c r="B1" t="s">
        <v>180</v>
      </c>
      <c r="C1" t="s">
        <v>64</v>
      </c>
      <c r="D1" t="s">
        <v>65</v>
      </c>
      <c r="E1" s="2" t="s">
        <v>66</v>
      </c>
      <c r="F1" s="2" t="s">
        <v>179</v>
      </c>
      <c r="G1" t="s">
        <v>67</v>
      </c>
      <c r="H1" t="s">
        <v>68</v>
      </c>
      <c r="I1" t="s">
        <v>69</v>
      </c>
      <c r="J1" t="s">
        <v>70</v>
      </c>
      <c r="K1" t="s">
        <v>71</v>
      </c>
      <c r="L1" t="s">
        <v>72</v>
      </c>
      <c r="M1" t="s">
        <v>73</v>
      </c>
      <c r="N1" t="s">
        <v>74</v>
      </c>
    </row>
    <row r="2" spans="1:14" ht="29" x14ac:dyDescent="0.35">
      <c r="A2" t="s">
        <v>75</v>
      </c>
      <c r="C2" s="1">
        <v>43838</v>
      </c>
      <c r="D2" s="1">
        <v>44112</v>
      </c>
      <c r="E2" s="2" t="s">
        <v>76</v>
      </c>
      <c r="F2" s="2" t="s">
        <v>77</v>
      </c>
      <c r="H2" t="s">
        <v>77</v>
      </c>
      <c r="I2" t="s">
        <v>77</v>
      </c>
      <c r="J2" t="s">
        <v>77</v>
      </c>
      <c r="K2" t="s">
        <v>77</v>
      </c>
      <c r="L2" t="s">
        <v>77</v>
      </c>
      <c r="M2" t="s">
        <v>77</v>
      </c>
      <c r="N2" t="s">
        <v>77</v>
      </c>
    </row>
    <row r="3" spans="1:14" x14ac:dyDescent="0.35">
      <c r="A3" t="s">
        <v>77</v>
      </c>
      <c r="C3" s="1"/>
      <c r="D3" s="1"/>
      <c r="E3" s="2" t="s">
        <v>77</v>
      </c>
      <c r="F3" s="2" t="s">
        <v>77</v>
      </c>
      <c r="H3" t="s">
        <v>77</v>
      </c>
      <c r="I3" t="s">
        <v>77</v>
      </c>
      <c r="J3" t="s">
        <v>77</v>
      </c>
      <c r="K3" t="s">
        <v>77</v>
      </c>
      <c r="L3" t="s">
        <v>77</v>
      </c>
      <c r="M3" t="s">
        <v>77</v>
      </c>
      <c r="N3" t="s">
        <v>77</v>
      </c>
    </row>
    <row r="4" spans="1:14" ht="29" x14ac:dyDescent="0.35">
      <c r="A4" t="s">
        <v>78</v>
      </c>
      <c r="B4" t="s">
        <v>181</v>
      </c>
      <c r="C4" s="1">
        <v>43831</v>
      </c>
      <c r="D4" s="1">
        <v>44561</v>
      </c>
      <c r="E4" s="2" t="s">
        <v>79</v>
      </c>
      <c r="F4" s="2" t="s">
        <v>77</v>
      </c>
      <c r="H4" t="s">
        <v>77</v>
      </c>
      <c r="I4" t="s">
        <v>77</v>
      </c>
      <c r="J4" t="s">
        <v>77</v>
      </c>
      <c r="K4" t="s">
        <v>77</v>
      </c>
      <c r="L4" t="s">
        <v>77</v>
      </c>
      <c r="M4" t="s">
        <v>77</v>
      </c>
      <c r="N4" t="s">
        <v>77</v>
      </c>
    </row>
    <row r="5" spans="1:14" ht="29" x14ac:dyDescent="0.35">
      <c r="A5" t="s">
        <v>80</v>
      </c>
      <c r="B5" t="s">
        <v>181</v>
      </c>
      <c r="C5" s="1">
        <v>43831</v>
      </c>
      <c r="D5" s="1">
        <v>44561</v>
      </c>
      <c r="E5" s="2" t="s">
        <v>81</v>
      </c>
      <c r="F5" s="2" t="s">
        <v>77</v>
      </c>
      <c r="H5" t="s">
        <v>77</v>
      </c>
      <c r="I5" t="s">
        <v>77</v>
      </c>
      <c r="J5" t="s">
        <v>77</v>
      </c>
      <c r="K5" t="s">
        <v>77</v>
      </c>
      <c r="L5" t="s">
        <v>77</v>
      </c>
      <c r="M5" t="s">
        <v>77</v>
      </c>
      <c r="N5" t="s">
        <v>77</v>
      </c>
    </row>
    <row r="6" spans="1:14" ht="58" x14ac:dyDescent="0.35">
      <c r="A6" t="s">
        <v>82</v>
      </c>
      <c r="B6" t="s">
        <v>181</v>
      </c>
      <c r="C6" s="1">
        <v>43831</v>
      </c>
      <c r="D6" s="1">
        <v>44561</v>
      </c>
      <c r="E6" s="2" t="s">
        <v>83</v>
      </c>
      <c r="F6" s="2" t="s">
        <v>77</v>
      </c>
      <c r="H6" t="s">
        <v>77</v>
      </c>
      <c r="I6" t="s">
        <v>77</v>
      </c>
      <c r="J6" t="s">
        <v>77</v>
      </c>
      <c r="K6" t="s">
        <v>77</v>
      </c>
      <c r="L6" t="s">
        <v>77</v>
      </c>
      <c r="M6" t="s">
        <v>77</v>
      </c>
      <c r="N6" t="s">
        <v>77</v>
      </c>
    </row>
    <row r="7" spans="1:14" ht="29" x14ac:dyDescent="0.35">
      <c r="A7" t="s">
        <v>84</v>
      </c>
      <c r="B7" t="s">
        <v>181</v>
      </c>
      <c r="C7" s="1">
        <v>43831</v>
      </c>
      <c r="D7" s="1">
        <v>44561</v>
      </c>
      <c r="E7" s="2" t="s">
        <v>85</v>
      </c>
      <c r="F7" s="2" t="s">
        <v>77</v>
      </c>
      <c r="H7" t="s">
        <v>77</v>
      </c>
      <c r="I7" t="s">
        <v>77</v>
      </c>
      <c r="J7" t="s">
        <v>77</v>
      </c>
      <c r="K7" t="s">
        <v>77</v>
      </c>
      <c r="L7" t="s">
        <v>77</v>
      </c>
      <c r="M7" t="s">
        <v>77</v>
      </c>
      <c r="N7" t="s">
        <v>77</v>
      </c>
    </row>
    <row r="8" spans="1:14" x14ac:dyDescent="0.35">
      <c r="A8" t="s">
        <v>77</v>
      </c>
      <c r="C8" s="1"/>
      <c r="D8" s="1"/>
      <c r="E8" s="2" t="s">
        <v>77</v>
      </c>
      <c r="F8" s="2" t="s">
        <v>77</v>
      </c>
      <c r="H8" t="s">
        <v>77</v>
      </c>
      <c r="I8" t="s">
        <v>77</v>
      </c>
      <c r="J8" t="s">
        <v>77</v>
      </c>
      <c r="K8" t="s">
        <v>77</v>
      </c>
      <c r="L8" t="s">
        <v>77</v>
      </c>
      <c r="M8" t="s">
        <v>77</v>
      </c>
      <c r="N8" t="s">
        <v>77</v>
      </c>
    </row>
    <row r="9" spans="1:14" x14ac:dyDescent="0.35">
      <c r="A9" t="s">
        <v>86</v>
      </c>
      <c r="B9" t="s">
        <v>181</v>
      </c>
      <c r="C9" s="1">
        <v>40725</v>
      </c>
      <c r="D9" s="1">
        <v>40817</v>
      </c>
      <c r="E9" s="2" t="s">
        <v>87</v>
      </c>
      <c r="F9" s="2" t="s">
        <v>77</v>
      </c>
      <c r="H9" t="s">
        <v>88</v>
      </c>
      <c r="I9" t="s">
        <v>77</v>
      </c>
      <c r="J9" t="s">
        <v>77</v>
      </c>
      <c r="K9" t="s">
        <v>77</v>
      </c>
    </row>
    <row r="10" spans="1:14" x14ac:dyDescent="0.35">
      <c r="A10" t="s">
        <v>89</v>
      </c>
      <c r="B10" t="s">
        <v>181</v>
      </c>
      <c r="C10" s="1">
        <v>40725</v>
      </c>
      <c r="D10" s="1">
        <v>40817</v>
      </c>
      <c r="E10" s="2" t="s">
        <v>90</v>
      </c>
      <c r="F10" s="2" t="s">
        <v>77</v>
      </c>
      <c r="H10" t="s">
        <v>91</v>
      </c>
      <c r="I10" t="s">
        <v>92</v>
      </c>
      <c r="J10" t="s">
        <v>93</v>
      </c>
      <c r="K10" t="s">
        <v>77</v>
      </c>
    </row>
    <row r="11" spans="1:14" ht="29" x14ac:dyDescent="0.35">
      <c r="A11" t="s">
        <v>94</v>
      </c>
      <c r="B11" t="s">
        <v>181</v>
      </c>
      <c r="C11" s="1">
        <v>40725</v>
      </c>
      <c r="D11" s="1">
        <v>40817</v>
      </c>
      <c r="E11" s="2" t="s">
        <v>95</v>
      </c>
      <c r="F11" s="2" t="s">
        <v>77</v>
      </c>
      <c r="H11" t="s">
        <v>77</v>
      </c>
      <c r="I11" t="s">
        <v>77</v>
      </c>
      <c r="J11" t="s">
        <v>77</v>
      </c>
      <c r="K11" t="s">
        <v>77</v>
      </c>
      <c r="L11" t="s">
        <v>77</v>
      </c>
      <c r="M11" t="s">
        <v>77</v>
      </c>
      <c r="N11" t="s">
        <v>77</v>
      </c>
    </row>
    <row r="12" spans="1:14" ht="29" x14ac:dyDescent="0.35">
      <c r="A12" t="s">
        <v>96</v>
      </c>
      <c r="B12" t="s">
        <v>181</v>
      </c>
      <c r="C12" s="1">
        <v>40725</v>
      </c>
      <c r="D12" s="1">
        <v>40817</v>
      </c>
      <c r="E12" s="2" t="s">
        <v>97</v>
      </c>
      <c r="F12" s="2" t="s">
        <v>77</v>
      </c>
      <c r="H12" t="s">
        <v>77</v>
      </c>
      <c r="I12" t="s">
        <v>77</v>
      </c>
      <c r="J12" t="s">
        <v>77</v>
      </c>
      <c r="K12" t="s">
        <v>77</v>
      </c>
      <c r="L12" t="s">
        <v>77</v>
      </c>
      <c r="M12" t="s">
        <v>77</v>
      </c>
      <c r="N12" t="s">
        <v>77</v>
      </c>
    </row>
    <row r="13" spans="1:14" ht="29" x14ac:dyDescent="0.35">
      <c r="A13" t="s">
        <v>98</v>
      </c>
      <c r="B13" t="s">
        <v>181</v>
      </c>
      <c r="C13" s="1">
        <v>40725</v>
      </c>
      <c r="D13" s="1">
        <v>40817</v>
      </c>
      <c r="E13" s="2" t="s">
        <v>99</v>
      </c>
      <c r="F13" s="2" t="s">
        <v>77</v>
      </c>
      <c r="H13" t="s">
        <v>77</v>
      </c>
      <c r="I13" t="s">
        <v>77</v>
      </c>
      <c r="J13" t="s">
        <v>77</v>
      </c>
      <c r="K13" t="s">
        <v>77</v>
      </c>
      <c r="L13" t="s">
        <v>77</v>
      </c>
      <c r="M13" t="s">
        <v>77</v>
      </c>
      <c r="N13" t="s">
        <v>77</v>
      </c>
    </row>
    <row r="14" spans="1:14" ht="29" x14ac:dyDescent="0.35">
      <c r="A14" t="s">
        <v>100</v>
      </c>
      <c r="B14" t="s">
        <v>181</v>
      </c>
      <c r="C14" s="1">
        <v>40725</v>
      </c>
      <c r="D14" s="1">
        <v>40817</v>
      </c>
      <c r="E14" s="2" t="s">
        <v>101</v>
      </c>
      <c r="F14" s="2" t="s">
        <v>77</v>
      </c>
      <c r="H14" t="s">
        <v>77</v>
      </c>
      <c r="I14" t="s">
        <v>77</v>
      </c>
      <c r="J14" t="s">
        <v>77</v>
      </c>
      <c r="K14" t="s">
        <v>77</v>
      </c>
      <c r="L14" t="s">
        <v>77</v>
      </c>
      <c r="M14" t="s">
        <v>77</v>
      </c>
      <c r="N14" t="s">
        <v>77</v>
      </c>
    </row>
    <row r="15" spans="1:14" ht="58" x14ac:dyDescent="0.35">
      <c r="A15" t="s">
        <v>102</v>
      </c>
      <c r="B15" t="s">
        <v>181</v>
      </c>
      <c r="C15" s="1">
        <v>43831</v>
      </c>
      <c r="D15" s="1">
        <v>44561</v>
      </c>
      <c r="E15" s="2" t="s">
        <v>103</v>
      </c>
      <c r="F15" s="2" t="s">
        <v>77</v>
      </c>
      <c r="H15" t="s">
        <v>77</v>
      </c>
      <c r="I15" t="s">
        <v>77</v>
      </c>
      <c r="J15" t="s">
        <v>77</v>
      </c>
      <c r="K15" t="s">
        <v>77</v>
      </c>
      <c r="L15" t="s">
        <v>77</v>
      </c>
      <c r="M15" t="s">
        <v>77</v>
      </c>
      <c r="N15" t="s">
        <v>77</v>
      </c>
    </row>
    <row r="16" spans="1:14" ht="58" x14ac:dyDescent="0.35">
      <c r="A16" t="s">
        <v>104</v>
      </c>
      <c r="B16" t="s">
        <v>181</v>
      </c>
      <c r="C16" s="1">
        <v>43831</v>
      </c>
      <c r="D16" s="1">
        <v>44561</v>
      </c>
      <c r="E16" s="2" t="s">
        <v>105</v>
      </c>
      <c r="F16" s="2" t="s">
        <v>77</v>
      </c>
      <c r="H16" t="s">
        <v>77</v>
      </c>
      <c r="I16" t="s">
        <v>77</v>
      </c>
      <c r="J16" t="s">
        <v>77</v>
      </c>
      <c r="K16" t="s">
        <v>77</v>
      </c>
      <c r="L16" t="s">
        <v>77</v>
      </c>
      <c r="M16" t="s">
        <v>77</v>
      </c>
      <c r="N16" t="s">
        <v>77</v>
      </c>
    </row>
    <row r="17" spans="1:14" x14ac:dyDescent="0.35">
      <c r="A17" t="s">
        <v>106</v>
      </c>
      <c r="B17" t="s">
        <v>181</v>
      </c>
      <c r="C17" s="1">
        <v>40806</v>
      </c>
      <c r="D17" s="1">
        <v>40817</v>
      </c>
      <c r="E17" s="2" t="s">
        <v>107</v>
      </c>
      <c r="F17" s="2" t="s">
        <v>77</v>
      </c>
      <c r="H17" t="s">
        <v>77</v>
      </c>
      <c r="I17" t="s">
        <v>77</v>
      </c>
      <c r="J17" t="s">
        <v>77</v>
      </c>
      <c r="K17" t="s">
        <v>77</v>
      </c>
      <c r="L17" t="s">
        <v>77</v>
      </c>
      <c r="M17" t="s">
        <v>77</v>
      </c>
      <c r="N17" t="s">
        <v>77</v>
      </c>
    </row>
    <row r="18" spans="1:14" x14ac:dyDescent="0.35">
      <c r="A18" t="s">
        <v>153</v>
      </c>
      <c r="B18" t="s">
        <v>181</v>
      </c>
      <c r="C18" s="1">
        <v>43831</v>
      </c>
      <c r="D18" s="1">
        <v>44561</v>
      </c>
      <c r="E18" s="2" t="s">
        <v>154</v>
      </c>
      <c r="F18" s="2" t="s">
        <v>77</v>
      </c>
      <c r="H18" t="s">
        <v>77</v>
      </c>
      <c r="I18" t="s">
        <v>77</v>
      </c>
      <c r="J18" t="s">
        <v>77</v>
      </c>
      <c r="K18" t="s">
        <v>77</v>
      </c>
      <c r="L18" t="s">
        <v>77</v>
      </c>
      <c r="M18" t="s">
        <v>77</v>
      </c>
      <c r="N18" t="s">
        <v>77</v>
      </c>
    </row>
    <row r="19" spans="1:14" ht="43.5" x14ac:dyDescent="0.35">
      <c r="A19" t="s">
        <v>151</v>
      </c>
      <c r="B19" t="s">
        <v>181</v>
      </c>
      <c r="C19" s="1">
        <v>43831</v>
      </c>
      <c r="D19" s="1">
        <v>44561</v>
      </c>
      <c r="E19" s="2" t="s">
        <v>152</v>
      </c>
      <c r="F19" s="2" t="s">
        <v>157</v>
      </c>
      <c r="H19" t="s">
        <v>77</v>
      </c>
      <c r="I19" t="s">
        <v>77</v>
      </c>
      <c r="J19" t="s">
        <v>77</v>
      </c>
      <c r="K19" t="s">
        <v>77</v>
      </c>
      <c r="L19" t="s">
        <v>77</v>
      </c>
      <c r="M19" t="s">
        <v>77</v>
      </c>
      <c r="N19" t="s">
        <v>77</v>
      </c>
    </row>
    <row r="20" spans="1:14" ht="43.5" x14ac:dyDescent="0.35">
      <c r="A20" t="s">
        <v>155</v>
      </c>
      <c r="B20" t="s">
        <v>181</v>
      </c>
      <c r="C20" s="1">
        <v>43831</v>
      </c>
      <c r="D20" s="1">
        <v>44561</v>
      </c>
      <c r="E20" s="2" t="s">
        <v>156</v>
      </c>
      <c r="F20" s="2" t="s">
        <v>158</v>
      </c>
      <c r="H20" t="s">
        <v>77</v>
      </c>
      <c r="I20" t="s">
        <v>77</v>
      </c>
      <c r="J20" t="s">
        <v>77</v>
      </c>
      <c r="K20" t="s">
        <v>77</v>
      </c>
      <c r="L20" t="s">
        <v>77</v>
      </c>
      <c r="M20" t="s">
        <v>77</v>
      </c>
      <c r="N20" t="s">
        <v>77</v>
      </c>
    </row>
    <row r="21" spans="1:14" ht="87" x14ac:dyDescent="0.35">
      <c r="A21" t="s">
        <v>159</v>
      </c>
      <c r="B21" t="s">
        <v>181</v>
      </c>
      <c r="C21" s="1">
        <v>43831</v>
      </c>
      <c r="D21" s="1">
        <v>44561</v>
      </c>
      <c r="E21" s="2" t="s">
        <v>160</v>
      </c>
      <c r="F21" s="2" t="s">
        <v>164</v>
      </c>
      <c r="H21" t="s">
        <v>77</v>
      </c>
      <c r="I21" t="s">
        <v>77</v>
      </c>
      <c r="J21" t="s">
        <v>77</v>
      </c>
      <c r="K21" t="s">
        <v>77</v>
      </c>
      <c r="L21" t="s">
        <v>77</v>
      </c>
      <c r="M21" t="s">
        <v>77</v>
      </c>
      <c r="N21" t="s">
        <v>77</v>
      </c>
    </row>
    <row r="22" spans="1:14" ht="43.5" x14ac:dyDescent="0.35">
      <c r="A22" t="s">
        <v>162</v>
      </c>
      <c r="B22" t="s">
        <v>181</v>
      </c>
      <c r="C22" s="1">
        <v>40806</v>
      </c>
      <c r="D22" s="1">
        <v>40817</v>
      </c>
      <c r="E22" s="2" t="s">
        <v>161</v>
      </c>
      <c r="F22" s="2" t="s">
        <v>163</v>
      </c>
      <c r="H22" t="s">
        <v>77</v>
      </c>
      <c r="I22" t="s">
        <v>77</v>
      </c>
      <c r="J22" t="s">
        <v>77</v>
      </c>
      <c r="K22" t="s">
        <v>77</v>
      </c>
      <c r="L22" t="s">
        <v>77</v>
      </c>
      <c r="M22" t="s">
        <v>77</v>
      </c>
      <c r="N22" t="s">
        <v>77</v>
      </c>
    </row>
    <row r="23" spans="1:14" ht="29" x14ac:dyDescent="0.35">
      <c r="A23" t="s">
        <v>165</v>
      </c>
      <c r="B23" t="s">
        <v>181</v>
      </c>
      <c r="C23" s="1">
        <v>40806</v>
      </c>
      <c r="D23" s="1">
        <v>40817</v>
      </c>
      <c r="E23" s="2" t="s">
        <v>166</v>
      </c>
      <c r="F23" s="3" t="s">
        <v>172</v>
      </c>
      <c r="H23" t="s">
        <v>77</v>
      </c>
      <c r="I23" t="s">
        <v>77</v>
      </c>
      <c r="J23" t="s">
        <v>77</v>
      </c>
      <c r="K23" t="s">
        <v>77</v>
      </c>
      <c r="L23" t="s">
        <v>77</v>
      </c>
      <c r="M23" t="s">
        <v>77</v>
      </c>
      <c r="N23" t="s">
        <v>77</v>
      </c>
    </row>
    <row r="24" spans="1:14" ht="130.5" x14ac:dyDescent="0.35">
      <c r="A24" t="s">
        <v>167</v>
      </c>
      <c r="B24" t="s">
        <v>181</v>
      </c>
      <c r="C24" s="1">
        <v>43831</v>
      </c>
      <c r="D24" s="1">
        <v>44561</v>
      </c>
      <c r="E24" s="2" t="s">
        <v>169</v>
      </c>
      <c r="F24" s="2" t="s">
        <v>173</v>
      </c>
      <c r="H24" t="s">
        <v>77</v>
      </c>
      <c r="I24" t="s">
        <v>77</v>
      </c>
      <c r="J24" t="s">
        <v>77</v>
      </c>
      <c r="K24" t="s">
        <v>77</v>
      </c>
      <c r="L24" t="s">
        <v>77</v>
      </c>
      <c r="M24" t="s">
        <v>77</v>
      </c>
      <c r="N24" t="s">
        <v>77</v>
      </c>
    </row>
    <row r="25" spans="1:14" ht="58" x14ac:dyDescent="0.35">
      <c r="A25" t="s">
        <v>171</v>
      </c>
      <c r="B25" t="s">
        <v>181</v>
      </c>
      <c r="C25" s="1">
        <v>40806</v>
      </c>
      <c r="D25" s="1">
        <v>40807</v>
      </c>
      <c r="E25" s="2" t="s">
        <v>168</v>
      </c>
      <c r="F25" s="3" t="s">
        <v>172</v>
      </c>
      <c r="H25" t="s">
        <v>77</v>
      </c>
      <c r="I25" t="s">
        <v>77</v>
      </c>
      <c r="J25" t="s">
        <v>77</v>
      </c>
      <c r="K25" t="s">
        <v>77</v>
      </c>
      <c r="L25" t="s">
        <v>77</v>
      </c>
      <c r="M25" t="s">
        <v>77</v>
      </c>
      <c r="N25" t="s">
        <v>77</v>
      </c>
    </row>
    <row r="26" spans="1:14" ht="43.5" x14ac:dyDescent="0.35">
      <c r="A26" t="s">
        <v>170</v>
      </c>
      <c r="B26" t="s">
        <v>181</v>
      </c>
      <c r="C26" s="1">
        <v>43101</v>
      </c>
      <c r="D26" s="1">
        <v>43466</v>
      </c>
      <c r="E26" s="2" t="s">
        <v>174</v>
      </c>
      <c r="F26" s="2" t="s">
        <v>77</v>
      </c>
      <c r="H26" t="s">
        <v>77</v>
      </c>
      <c r="I26" t="s">
        <v>77</v>
      </c>
      <c r="J26" t="s">
        <v>77</v>
      </c>
      <c r="K26" t="s">
        <v>77</v>
      </c>
      <c r="L26" t="s">
        <v>77</v>
      </c>
      <c r="M26" t="s">
        <v>77</v>
      </c>
      <c r="N26" t="s">
        <v>77</v>
      </c>
    </row>
    <row r="27" spans="1:14" ht="29" x14ac:dyDescent="0.35">
      <c r="A27" t="s">
        <v>175</v>
      </c>
      <c r="B27" t="s">
        <v>181</v>
      </c>
      <c r="C27" s="1">
        <v>43101</v>
      </c>
      <c r="D27" s="1">
        <v>43466</v>
      </c>
      <c r="E27" s="2" t="s">
        <v>176</v>
      </c>
      <c r="F27" s="2" t="s">
        <v>77</v>
      </c>
      <c r="H27" t="s">
        <v>77</v>
      </c>
      <c r="I27" t="s">
        <v>77</v>
      </c>
      <c r="J27" t="s">
        <v>77</v>
      </c>
      <c r="K27" t="s">
        <v>77</v>
      </c>
      <c r="L27" t="s">
        <v>77</v>
      </c>
      <c r="M27" t="s">
        <v>77</v>
      </c>
      <c r="N27" t="s">
        <v>77</v>
      </c>
    </row>
    <row r="28" spans="1:14" ht="29" x14ac:dyDescent="0.35">
      <c r="A28" t="s">
        <v>177</v>
      </c>
      <c r="B28" t="s">
        <v>181</v>
      </c>
      <c r="C28" s="1">
        <v>40806</v>
      </c>
      <c r="D28" s="1">
        <v>40817</v>
      </c>
      <c r="E28" s="2" t="s">
        <v>178</v>
      </c>
      <c r="F28" s="2" t="s">
        <v>77</v>
      </c>
      <c r="H28" t="s">
        <v>77</v>
      </c>
      <c r="I28" t="s">
        <v>77</v>
      </c>
      <c r="J28" t="s">
        <v>77</v>
      </c>
      <c r="K28" t="s">
        <v>77</v>
      </c>
      <c r="L28" t="s">
        <v>77</v>
      </c>
      <c r="M28" t="s">
        <v>77</v>
      </c>
      <c r="N28" t="s">
        <v>77</v>
      </c>
    </row>
    <row r="29" spans="1:14" x14ac:dyDescent="0.35">
      <c r="A29" t="s">
        <v>182</v>
      </c>
      <c r="B29" s="1" t="s">
        <v>181</v>
      </c>
      <c r="C29" s="1">
        <v>42736</v>
      </c>
      <c r="D29" s="1">
        <v>43466</v>
      </c>
      <c r="E29" s="2" t="s">
        <v>183</v>
      </c>
      <c r="F29" s="2" t="s">
        <v>77</v>
      </c>
      <c r="H29" t="s">
        <v>77</v>
      </c>
      <c r="I29" t="s">
        <v>77</v>
      </c>
      <c r="J29" t="s">
        <v>77</v>
      </c>
      <c r="K29" t="s">
        <v>77</v>
      </c>
      <c r="L29" t="s">
        <v>77</v>
      </c>
      <c r="M29" t="s">
        <v>77</v>
      </c>
      <c r="N29" t="s">
        <v>77</v>
      </c>
    </row>
    <row r="30" spans="1:14" ht="58" x14ac:dyDescent="0.35">
      <c r="A30" t="s">
        <v>184</v>
      </c>
      <c r="B30" s="1" t="s">
        <v>181</v>
      </c>
      <c r="C30" s="1">
        <v>40179</v>
      </c>
      <c r="D30" s="1">
        <v>40909</v>
      </c>
      <c r="E30" s="2" t="s">
        <v>185</v>
      </c>
      <c r="F30" s="2" t="s">
        <v>186</v>
      </c>
      <c r="H30" t="s">
        <v>77</v>
      </c>
      <c r="I30" t="s">
        <v>77</v>
      </c>
      <c r="J30" t="s">
        <v>77</v>
      </c>
      <c r="K30" t="s">
        <v>77</v>
      </c>
      <c r="L30" t="s">
        <v>77</v>
      </c>
      <c r="M30" t="s">
        <v>77</v>
      </c>
      <c r="N30" t="s">
        <v>77</v>
      </c>
    </row>
    <row r="31" spans="1:14" ht="58" x14ac:dyDescent="0.35">
      <c r="A31" t="s">
        <v>187</v>
      </c>
      <c r="B31" s="1" t="s">
        <v>181</v>
      </c>
      <c r="C31" s="1">
        <v>40731</v>
      </c>
      <c r="D31" s="1">
        <v>40813</v>
      </c>
      <c r="E31" s="2" t="s">
        <v>188</v>
      </c>
      <c r="F31" s="2" t="s">
        <v>189</v>
      </c>
      <c r="G31" t="s">
        <v>77</v>
      </c>
      <c r="H31" t="s">
        <v>77</v>
      </c>
      <c r="I31" t="s">
        <v>77</v>
      </c>
      <c r="J31" t="s">
        <v>77</v>
      </c>
      <c r="K31" t="s">
        <v>77</v>
      </c>
      <c r="L31" t="s">
        <v>77</v>
      </c>
      <c r="M31" t="s">
        <v>77</v>
      </c>
      <c r="N31" t="s">
        <v>77</v>
      </c>
    </row>
    <row r="32" spans="1:14" x14ac:dyDescent="0.35">
      <c r="A32" t="s">
        <v>190</v>
      </c>
      <c r="B32" s="1" t="s">
        <v>181</v>
      </c>
      <c r="C32" s="1">
        <v>40544</v>
      </c>
      <c r="D32" s="1">
        <v>41274</v>
      </c>
      <c r="E32" s="2" t="s">
        <v>191</v>
      </c>
      <c r="F32" s="2" t="s">
        <v>77</v>
      </c>
      <c r="G32" t="s">
        <v>77</v>
      </c>
      <c r="H32" t="s">
        <v>77</v>
      </c>
      <c r="I32" t="s">
        <v>77</v>
      </c>
      <c r="J32" t="s">
        <v>77</v>
      </c>
      <c r="K32" t="s">
        <v>77</v>
      </c>
      <c r="L32" t="s">
        <v>77</v>
      </c>
      <c r="M32" t="s">
        <v>77</v>
      </c>
      <c r="N32" t="s">
        <v>77</v>
      </c>
    </row>
    <row r="33" spans="1:24" ht="58" x14ac:dyDescent="0.35">
      <c r="A33" t="s">
        <v>192</v>
      </c>
      <c r="B33" s="1" t="s">
        <v>181</v>
      </c>
      <c r="C33" s="1">
        <v>40731</v>
      </c>
      <c r="D33" s="1">
        <v>40813</v>
      </c>
      <c r="E33" s="2" t="s">
        <v>194</v>
      </c>
      <c r="F33" s="2" t="s">
        <v>200</v>
      </c>
      <c r="G33" t="s">
        <v>77</v>
      </c>
      <c r="H33" t="s">
        <v>88</v>
      </c>
      <c r="I33" t="s">
        <v>77</v>
      </c>
      <c r="J33" t="s">
        <v>77</v>
      </c>
      <c r="K33" t="s">
        <v>77</v>
      </c>
      <c r="L33" t="s">
        <v>77</v>
      </c>
      <c r="M33" t="s">
        <v>77</v>
      </c>
      <c r="N33" t="s">
        <v>77</v>
      </c>
    </row>
    <row r="34" spans="1:24" ht="58" x14ac:dyDescent="0.35">
      <c r="A34" t="s">
        <v>193</v>
      </c>
      <c r="B34" s="1" t="s">
        <v>181</v>
      </c>
      <c r="C34" s="1">
        <v>40731</v>
      </c>
      <c r="D34" s="1">
        <v>40813</v>
      </c>
      <c r="E34" s="2" t="s">
        <v>195</v>
      </c>
      <c r="F34" s="2" t="s">
        <v>201</v>
      </c>
      <c r="G34" t="s">
        <v>77</v>
      </c>
      <c r="H34" s="10" t="s">
        <v>91</v>
      </c>
      <c r="I34" s="10" t="s">
        <v>92</v>
      </c>
      <c r="J34" t="s">
        <v>202</v>
      </c>
      <c r="K34" t="s">
        <v>77</v>
      </c>
      <c r="L34" t="s">
        <v>77</v>
      </c>
      <c r="M34" t="s">
        <v>77</v>
      </c>
      <c r="N34" t="s">
        <v>77</v>
      </c>
    </row>
    <row r="35" spans="1:24" ht="58" x14ac:dyDescent="0.35">
      <c r="A35" t="s">
        <v>196</v>
      </c>
      <c r="B35" s="1" t="s">
        <v>181</v>
      </c>
      <c r="C35" s="1">
        <v>40731</v>
      </c>
      <c r="D35" s="1">
        <v>40813</v>
      </c>
      <c r="E35" s="2" t="s">
        <v>198</v>
      </c>
      <c r="F35" s="2" t="s">
        <v>203</v>
      </c>
      <c r="G35" t="s">
        <v>77</v>
      </c>
      <c r="H35" t="s">
        <v>88</v>
      </c>
      <c r="I35" t="s">
        <v>77</v>
      </c>
      <c r="J35" t="s">
        <v>77</v>
      </c>
      <c r="K35" t="s">
        <v>77</v>
      </c>
      <c r="L35" t="s">
        <v>77</v>
      </c>
      <c r="M35" t="s">
        <v>77</v>
      </c>
      <c r="N35" t="s">
        <v>77</v>
      </c>
      <c r="U35" s="6" t="s">
        <v>86</v>
      </c>
      <c r="V35" s="8">
        <v>18302</v>
      </c>
      <c r="W35" s="8">
        <v>44111</v>
      </c>
      <c r="X35" s="7" t="s">
        <v>108</v>
      </c>
    </row>
    <row r="36" spans="1:24" ht="29" x14ac:dyDescent="0.35">
      <c r="A36" t="s">
        <v>197</v>
      </c>
      <c r="B36" s="1" t="s">
        <v>181</v>
      </c>
      <c r="C36" s="1">
        <v>40731</v>
      </c>
      <c r="D36" s="1">
        <v>40813</v>
      </c>
      <c r="E36" s="2" t="s">
        <v>199</v>
      </c>
      <c r="F36" s="2" t="s">
        <v>204</v>
      </c>
      <c r="G36" t="s">
        <v>77</v>
      </c>
      <c r="H36" s="10" t="s">
        <v>91</v>
      </c>
      <c r="I36" s="10" t="s">
        <v>92</v>
      </c>
      <c r="J36" t="s">
        <v>202</v>
      </c>
      <c r="K36" t="s">
        <v>77</v>
      </c>
      <c r="L36" t="s">
        <v>77</v>
      </c>
      <c r="M36" t="s">
        <v>77</v>
      </c>
      <c r="N36" t="s">
        <v>77</v>
      </c>
      <c r="U36" s="4" t="s">
        <v>94</v>
      </c>
      <c r="V36" s="9"/>
      <c r="W36" s="9"/>
      <c r="X36" s="5" t="s">
        <v>109</v>
      </c>
    </row>
    <row r="37" spans="1:24" ht="29" x14ac:dyDescent="0.35">
      <c r="A37" t="s">
        <v>205</v>
      </c>
      <c r="B37" s="1" t="s">
        <v>181</v>
      </c>
      <c r="C37" s="1">
        <v>40731</v>
      </c>
      <c r="D37" s="1">
        <v>40813</v>
      </c>
      <c r="E37" s="2" t="s">
        <v>206</v>
      </c>
      <c r="F37" s="3" t="s">
        <v>172</v>
      </c>
      <c r="G37" t="s">
        <v>77</v>
      </c>
      <c r="H37" t="s">
        <v>77</v>
      </c>
      <c r="I37" t="s">
        <v>77</v>
      </c>
      <c r="J37" t="s">
        <v>77</v>
      </c>
      <c r="K37" t="s">
        <v>77</v>
      </c>
      <c r="L37" t="s">
        <v>77</v>
      </c>
      <c r="M37" t="s">
        <v>77</v>
      </c>
      <c r="N37" t="s">
        <v>77</v>
      </c>
      <c r="U37" s="6" t="s">
        <v>96</v>
      </c>
      <c r="V37" s="8"/>
      <c r="W37" s="8"/>
      <c r="X37" s="7" t="s">
        <v>110</v>
      </c>
    </row>
    <row r="38" spans="1:24" ht="72.5" x14ac:dyDescent="0.35">
      <c r="A38" t="s">
        <v>209</v>
      </c>
      <c r="B38" s="1" t="s">
        <v>181</v>
      </c>
      <c r="C38" s="1">
        <v>40731</v>
      </c>
      <c r="D38" s="1">
        <v>40813</v>
      </c>
      <c r="E38" s="2" t="s">
        <v>207</v>
      </c>
      <c r="F38" s="2" t="s">
        <v>208</v>
      </c>
      <c r="G38" t="s">
        <v>77</v>
      </c>
      <c r="H38" t="s">
        <v>77</v>
      </c>
      <c r="I38" t="s">
        <v>77</v>
      </c>
      <c r="J38" t="s">
        <v>77</v>
      </c>
      <c r="K38" t="s">
        <v>77</v>
      </c>
      <c r="L38" t="s">
        <v>77</v>
      </c>
      <c r="M38" t="s">
        <v>77</v>
      </c>
      <c r="N38" t="s">
        <v>77</v>
      </c>
      <c r="U38" s="4" t="s">
        <v>98</v>
      </c>
      <c r="V38" s="9"/>
      <c r="W38" s="9"/>
      <c r="X38" s="5" t="s">
        <v>111</v>
      </c>
    </row>
    <row r="39" spans="1:24" ht="58" x14ac:dyDescent="0.35">
      <c r="A39" t="s">
        <v>210</v>
      </c>
      <c r="B39" s="1" t="s">
        <v>181</v>
      </c>
      <c r="C39" s="1">
        <v>40731</v>
      </c>
      <c r="D39" s="1">
        <v>40813</v>
      </c>
      <c r="E39" s="2" t="s">
        <v>222</v>
      </c>
      <c r="F39" s="2" t="s">
        <v>212</v>
      </c>
      <c r="G39" t="s">
        <v>77</v>
      </c>
      <c r="H39" t="s">
        <v>77</v>
      </c>
      <c r="I39" t="s">
        <v>77</v>
      </c>
      <c r="J39" t="s">
        <v>77</v>
      </c>
      <c r="K39" t="s">
        <v>77</v>
      </c>
      <c r="L39" t="s">
        <v>77</v>
      </c>
      <c r="M39" t="s">
        <v>77</v>
      </c>
      <c r="N39" t="s">
        <v>77</v>
      </c>
      <c r="U39" s="6" t="s">
        <v>102</v>
      </c>
      <c r="V39" s="8"/>
      <c r="W39" s="8"/>
      <c r="X39" s="7" t="s">
        <v>112</v>
      </c>
    </row>
    <row r="40" spans="1:24" ht="58" x14ac:dyDescent="0.35">
      <c r="A40" t="s">
        <v>211</v>
      </c>
      <c r="B40" s="1" t="s">
        <v>181</v>
      </c>
      <c r="C40" s="1">
        <v>40731</v>
      </c>
      <c r="D40" s="1">
        <v>40813</v>
      </c>
      <c r="E40" s="2" t="s">
        <v>223</v>
      </c>
      <c r="F40" s="2" t="s">
        <v>215</v>
      </c>
      <c r="G40" t="s">
        <v>77</v>
      </c>
      <c r="H40" t="s">
        <v>77</v>
      </c>
      <c r="I40" t="s">
        <v>77</v>
      </c>
      <c r="J40" t="s">
        <v>77</v>
      </c>
      <c r="K40" t="s">
        <v>77</v>
      </c>
      <c r="L40" t="s">
        <v>77</v>
      </c>
      <c r="M40" t="s">
        <v>77</v>
      </c>
      <c r="N40" t="s">
        <v>77</v>
      </c>
      <c r="U40" s="4" t="s">
        <v>113</v>
      </c>
      <c r="V40" s="9"/>
      <c r="W40" s="9"/>
      <c r="X40" s="5" t="s">
        <v>114</v>
      </c>
    </row>
    <row r="41" spans="1:24" ht="58" x14ac:dyDescent="0.35">
      <c r="A41" t="s">
        <v>213</v>
      </c>
      <c r="B41" s="1" t="s">
        <v>181</v>
      </c>
      <c r="C41" s="1">
        <v>40731</v>
      </c>
      <c r="D41" s="1">
        <v>40813</v>
      </c>
      <c r="E41" s="2" t="s">
        <v>214</v>
      </c>
      <c r="F41" s="2" t="s">
        <v>218</v>
      </c>
      <c r="G41" t="s">
        <v>77</v>
      </c>
      <c r="H41" t="s">
        <v>77</v>
      </c>
      <c r="I41" t="s">
        <v>77</v>
      </c>
      <c r="J41" t="s">
        <v>77</v>
      </c>
      <c r="K41" t="s">
        <v>77</v>
      </c>
      <c r="L41" t="s">
        <v>77</v>
      </c>
      <c r="M41" t="s">
        <v>77</v>
      </c>
      <c r="N41" t="s">
        <v>77</v>
      </c>
      <c r="U41" s="6" t="s">
        <v>77</v>
      </c>
      <c r="V41" s="8"/>
      <c r="W41" s="8"/>
      <c r="X41" s="7" t="s">
        <v>77</v>
      </c>
    </row>
    <row r="42" spans="1:24" x14ac:dyDescent="0.35">
      <c r="A42" t="s">
        <v>216</v>
      </c>
      <c r="B42" s="1" t="s">
        <v>181</v>
      </c>
      <c r="C42" s="1">
        <v>40731</v>
      </c>
      <c r="D42" s="1">
        <v>40813</v>
      </c>
      <c r="E42" s="2" t="s">
        <v>217</v>
      </c>
      <c r="F42" s="2" t="s">
        <v>77</v>
      </c>
      <c r="G42" t="s">
        <v>77</v>
      </c>
      <c r="H42" t="s">
        <v>77</v>
      </c>
      <c r="I42" t="s">
        <v>77</v>
      </c>
      <c r="J42" t="s">
        <v>77</v>
      </c>
      <c r="K42" t="s">
        <v>77</v>
      </c>
      <c r="L42" t="s">
        <v>77</v>
      </c>
      <c r="M42" t="s">
        <v>77</v>
      </c>
      <c r="N42" t="s">
        <v>77</v>
      </c>
      <c r="U42" s="4" t="s">
        <v>115</v>
      </c>
      <c r="V42" s="9">
        <v>43831</v>
      </c>
      <c r="W42" s="9">
        <v>44197</v>
      </c>
      <c r="X42" s="5" t="s">
        <v>116</v>
      </c>
    </row>
    <row r="43" spans="1:24" ht="58" x14ac:dyDescent="0.35">
      <c r="A43" t="s">
        <v>219</v>
      </c>
      <c r="B43" s="1" t="s">
        <v>181</v>
      </c>
      <c r="C43" s="1">
        <v>40731</v>
      </c>
      <c r="D43" s="1">
        <v>40813</v>
      </c>
      <c r="E43" s="2" t="s">
        <v>220</v>
      </c>
      <c r="F43" s="2" t="s">
        <v>221</v>
      </c>
      <c r="G43" t="s">
        <v>77</v>
      </c>
      <c r="H43" t="s">
        <v>77</v>
      </c>
      <c r="I43" t="s">
        <v>77</v>
      </c>
      <c r="J43" t="s">
        <v>77</v>
      </c>
      <c r="K43" t="s">
        <v>77</v>
      </c>
      <c r="L43" t="s">
        <v>77</v>
      </c>
      <c r="M43" t="s">
        <v>77</v>
      </c>
      <c r="N43" t="s">
        <v>77</v>
      </c>
      <c r="U43" s="6" t="s">
        <v>117</v>
      </c>
      <c r="V43" s="8"/>
      <c r="W43" s="8"/>
      <c r="X43" s="7" t="s">
        <v>118</v>
      </c>
    </row>
    <row r="44" spans="1:24" ht="116" x14ac:dyDescent="0.35">
      <c r="A44" t="s">
        <v>224</v>
      </c>
      <c r="B44" s="1" t="s">
        <v>181</v>
      </c>
      <c r="C44" s="1">
        <v>40544</v>
      </c>
      <c r="D44" s="1">
        <v>40909</v>
      </c>
      <c r="E44" s="2" t="s">
        <v>225</v>
      </c>
      <c r="G44" t="s">
        <v>77</v>
      </c>
      <c r="H44" t="s">
        <v>77</v>
      </c>
      <c r="I44" t="s">
        <v>77</v>
      </c>
      <c r="J44" t="s">
        <v>77</v>
      </c>
      <c r="K44" t="s">
        <v>77</v>
      </c>
      <c r="L44" t="s">
        <v>77</v>
      </c>
      <c r="M44" t="s">
        <v>77</v>
      </c>
      <c r="N44" t="s">
        <v>77</v>
      </c>
      <c r="U44" s="4" t="s">
        <v>119</v>
      </c>
      <c r="V44" s="9"/>
      <c r="W44" s="9"/>
      <c r="X44" s="5" t="s">
        <v>120</v>
      </c>
    </row>
    <row r="45" spans="1:24" ht="43.5" x14ac:dyDescent="0.35">
      <c r="A45" t="s">
        <v>226</v>
      </c>
      <c r="B45" s="1" t="s">
        <v>181</v>
      </c>
      <c r="C45" s="1">
        <v>40544</v>
      </c>
      <c r="D45" s="1">
        <v>40909</v>
      </c>
      <c r="E45" s="2" t="s">
        <v>227</v>
      </c>
      <c r="F45" s="2" t="s">
        <v>77</v>
      </c>
      <c r="G45" t="s">
        <v>77</v>
      </c>
      <c r="H45" t="s">
        <v>77</v>
      </c>
      <c r="I45" t="s">
        <v>77</v>
      </c>
      <c r="J45" t="s">
        <v>77</v>
      </c>
      <c r="K45" t="s">
        <v>77</v>
      </c>
      <c r="L45" t="s">
        <v>77</v>
      </c>
      <c r="M45" t="s">
        <v>77</v>
      </c>
      <c r="N45" t="s">
        <v>77</v>
      </c>
      <c r="U45" s="6" t="s">
        <v>121</v>
      </c>
      <c r="V45" s="8"/>
      <c r="W45" s="8"/>
      <c r="X45" s="7" t="s">
        <v>122</v>
      </c>
    </row>
    <row r="46" spans="1:24" ht="58" x14ac:dyDescent="0.35">
      <c r="A46" t="s">
        <v>228</v>
      </c>
      <c r="B46" s="1" t="s">
        <v>181</v>
      </c>
      <c r="C46" s="1">
        <v>40544</v>
      </c>
      <c r="D46" s="1">
        <v>40909</v>
      </c>
      <c r="E46" s="2" t="s">
        <v>230</v>
      </c>
      <c r="F46" s="2" t="s">
        <v>77</v>
      </c>
      <c r="G46" t="s">
        <v>77</v>
      </c>
      <c r="H46" t="s">
        <v>77</v>
      </c>
      <c r="I46" t="s">
        <v>77</v>
      </c>
      <c r="J46" t="s">
        <v>77</v>
      </c>
      <c r="K46" t="s">
        <v>77</v>
      </c>
      <c r="L46" t="s">
        <v>77</v>
      </c>
      <c r="M46" t="s">
        <v>77</v>
      </c>
      <c r="N46" t="s">
        <v>77</v>
      </c>
      <c r="U46" s="4" t="s">
        <v>123</v>
      </c>
      <c r="V46" s="9"/>
      <c r="W46" s="9"/>
      <c r="X46" s="5" t="s">
        <v>124</v>
      </c>
    </row>
    <row r="47" spans="1:24" ht="43.5" x14ac:dyDescent="0.35">
      <c r="A47" t="s">
        <v>229</v>
      </c>
      <c r="B47" s="1" t="s">
        <v>181</v>
      </c>
      <c r="C47" s="1">
        <v>40544</v>
      </c>
      <c r="D47" s="1">
        <v>40909</v>
      </c>
      <c r="E47" s="2" t="s">
        <v>231</v>
      </c>
      <c r="F47" s="2" t="s">
        <v>249</v>
      </c>
      <c r="G47" t="s">
        <v>77</v>
      </c>
      <c r="H47" t="s">
        <v>77</v>
      </c>
      <c r="I47" t="s">
        <v>77</v>
      </c>
      <c r="J47" t="s">
        <v>77</v>
      </c>
      <c r="K47" t="s">
        <v>77</v>
      </c>
      <c r="L47" t="s">
        <v>77</v>
      </c>
      <c r="M47" t="s">
        <v>77</v>
      </c>
      <c r="N47" t="s">
        <v>77</v>
      </c>
      <c r="U47" s="6" t="s">
        <v>125</v>
      </c>
      <c r="V47" s="8"/>
      <c r="W47" s="8"/>
      <c r="X47" s="7" t="s">
        <v>126</v>
      </c>
    </row>
    <row r="48" spans="1:24" ht="43.5" x14ac:dyDescent="0.35">
      <c r="A48" t="s">
        <v>232</v>
      </c>
      <c r="B48" s="1" t="s">
        <v>181</v>
      </c>
      <c r="C48" s="1">
        <v>40544</v>
      </c>
      <c r="D48" s="1">
        <v>40909</v>
      </c>
      <c r="E48" s="2" t="s">
        <v>234</v>
      </c>
      <c r="F48" s="2" t="s">
        <v>77</v>
      </c>
      <c r="G48" t="s">
        <v>77</v>
      </c>
      <c r="H48" t="s">
        <v>77</v>
      </c>
      <c r="I48" t="s">
        <v>77</v>
      </c>
      <c r="J48" t="s">
        <v>77</v>
      </c>
      <c r="K48" t="s">
        <v>77</v>
      </c>
      <c r="L48" t="s">
        <v>77</v>
      </c>
      <c r="M48" t="s">
        <v>77</v>
      </c>
      <c r="N48" t="s">
        <v>77</v>
      </c>
      <c r="U48" s="4" t="s">
        <v>127</v>
      </c>
      <c r="V48" s="9"/>
      <c r="W48" s="9"/>
      <c r="X48" s="5" t="s">
        <v>128</v>
      </c>
    </row>
    <row r="49" spans="1:24" ht="29" x14ac:dyDescent="0.35">
      <c r="A49" t="s">
        <v>233</v>
      </c>
      <c r="B49" s="1" t="s">
        <v>181</v>
      </c>
      <c r="C49" s="1">
        <v>42370</v>
      </c>
      <c r="D49" s="1">
        <v>42736</v>
      </c>
      <c r="E49" s="2" t="s">
        <v>235</v>
      </c>
      <c r="F49" s="2" t="s">
        <v>77</v>
      </c>
      <c r="G49" t="s">
        <v>77</v>
      </c>
      <c r="H49" t="s">
        <v>77</v>
      </c>
      <c r="I49" t="s">
        <v>77</v>
      </c>
      <c r="J49" t="s">
        <v>77</v>
      </c>
      <c r="K49" t="s">
        <v>77</v>
      </c>
      <c r="L49" t="s">
        <v>77</v>
      </c>
      <c r="M49" t="s">
        <v>77</v>
      </c>
      <c r="N49" t="s">
        <v>77</v>
      </c>
      <c r="U49" s="6" t="s">
        <v>129</v>
      </c>
      <c r="V49" s="8"/>
      <c r="W49" s="8"/>
      <c r="X49" s="7" t="s">
        <v>130</v>
      </c>
    </row>
    <row r="50" spans="1:24" ht="174" x14ac:dyDescent="0.35">
      <c r="A50" t="s">
        <v>236</v>
      </c>
      <c r="B50" s="1" t="s">
        <v>181</v>
      </c>
      <c r="C50" s="1">
        <v>42370</v>
      </c>
      <c r="D50" s="1">
        <v>42736</v>
      </c>
      <c r="E50" s="2" t="s">
        <v>237</v>
      </c>
      <c r="F50" s="2" t="s">
        <v>238</v>
      </c>
      <c r="G50" t="s">
        <v>77</v>
      </c>
      <c r="H50" t="s">
        <v>77</v>
      </c>
      <c r="I50" t="s">
        <v>77</v>
      </c>
      <c r="J50" t="s">
        <v>77</v>
      </c>
      <c r="K50" t="s">
        <v>77</v>
      </c>
      <c r="L50" t="s">
        <v>77</v>
      </c>
      <c r="M50" t="s">
        <v>77</v>
      </c>
      <c r="N50" t="s">
        <v>77</v>
      </c>
      <c r="U50" s="4" t="s">
        <v>131</v>
      </c>
      <c r="V50" s="9"/>
      <c r="W50" s="9"/>
      <c r="X50" s="5" t="s">
        <v>132</v>
      </c>
    </row>
    <row r="51" spans="1:24" ht="101.5" x14ac:dyDescent="0.35">
      <c r="A51" t="s">
        <v>239</v>
      </c>
      <c r="B51" s="1" t="s">
        <v>181</v>
      </c>
      <c r="C51" s="1">
        <v>42370</v>
      </c>
      <c r="D51" s="1">
        <v>42736</v>
      </c>
      <c r="E51" s="2" t="s">
        <v>243</v>
      </c>
      <c r="F51" s="2" t="s">
        <v>245</v>
      </c>
      <c r="G51" t="s">
        <v>77</v>
      </c>
      <c r="H51" t="s">
        <v>77</v>
      </c>
      <c r="I51" t="s">
        <v>77</v>
      </c>
      <c r="J51" t="s">
        <v>77</v>
      </c>
      <c r="K51" t="s">
        <v>77</v>
      </c>
      <c r="L51" t="s">
        <v>77</v>
      </c>
      <c r="M51" t="s">
        <v>77</v>
      </c>
      <c r="N51" t="s">
        <v>77</v>
      </c>
      <c r="U51" s="6" t="s">
        <v>133</v>
      </c>
      <c r="V51" s="8"/>
      <c r="W51" s="8"/>
      <c r="X51" s="7" t="s">
        <v>134</v>
      </c>
    </row>
    <row r="52" spans="1:24" ht="72.5" x14ac:dyDescent="0.35">
      <c r="A52" t="s">
        <v>240</v>
      </c>
      <c r="B52" s="1" t="s">
        <v>181</v>
      </c>
      <c r="C52" s="1">
        <v>42370</v>
      </c>
      <c r="D52" s="1">
        <v>42736</v>
      </c>
      <c r="E52" s="2" t="s">
        <v>242</v>
      </c>
      <c r="F52" s="2" t="s">
        <v>246</v>
      </c>
      <c r="G52" t="s">
        <v>77</v>
      </c>
      <c r="H52" t="s">
        <v>77</v>
      </c>
      <c r="I52" t="s">
        <v>77</v>
      </c>
      <c r="J52" t="s">
        <v>77</v>
      </c>
      <c r="K52" t="s">
        <v>77</v>
      </c>
      <c r="L52" t="s">
        <v>77</v>
      </c>
      <c r="M52" t="s">
        <v>77</v>
      </c>
      <c r="N52" t="s">
        <v>77</v>
      </c>
      <c r="U52" s="4" t="s">
        <v>135</v>
      </c>
      <c r="V52" s="9"/>
      <c r="W52" s="9"/>
      <c r="X52" s="5" t="s">
        <v>136</v>
      </c>
    </row>
    <row r="53" spans="1:24" ht="72.5" x14ac:dyDescent="0.35">
      <c r="A53" t="s">
        <v>241</v>
      </c>
      <c r="B53" s="1" t="s">
        <v>181</v>
      </c>
      <c r="C53" s="1">
        <v>42370</v>
      </c>
      <c r="D53" s="1">
        <v>42736</v>
      </c>
      <c r="E53" s="2" t="s">
        <v>244</v>
      </c>
      <c r="F53" s="2" t="s">
        <v>247</v>
      </c>
      <c r="G53" t="s">
        <v>77</v>
      </c>
      <c r="H53" t="s">
        <v>77</v>
      </c>
      <c r="I53" t="s">
        <v>77</v>
      </c>
      <c r="J53" t="s">
        <v>77</v>
      </c>
      <c r="K53" t="s">
        <v>77</v>
      </c>
      <c r="L53" t="s">
        <v>77</v>
      </c>
      <c r="M53" t="s">
        <v>77</v>
      </c>
      <c r="N53" t="s">
        <v>77</v>
      </c>
      <c r="U53" s="6" t="s">
        <v>137</v>
      </c>
      <c r="V53" s="8"/>
      <c r="W53" s="8"/>
      <c r="X53" s="7" t="s">
        <v>138</v>
      </c>
    </row>
    <row r="54" spans="1:24" x14ac:dyDescent="0.35">
      <c r="A54" t="s">
        <v>248</v>
      </c>
      <c r="B54" s="1" t="s">
        <v>181</v>
      </c>
      <c r="C54" s="1">
        <v>40544</v>
      </c>
      <c r="D54" s="1">
        <v>40909</v>
      </c>
      <c r="E54" s="2" t="s">
        <v>250</v>
      </c>
      <c r="F54" s="2" t="s">
        <v>77</v>
      </c>
      <c r="G54" t="s">
        <v>77</v>
      </c>
      <c r="H54" t="s">
        <v>77</v>
      </c>
      <c r="I54" t="s">
        <v>77</v>
      </c>
      <c r="J54" t="s">
        <v>77</v>
      </c>
      <c r="K54" t="s">
        <v>77</v>
      </c>
      <c r="L54" t="s">
        <v>77</v>
      </c>
      <c r="M54" t="s">
        <v>77</v>
      </c>
      <c r="N54" t="s">
        <v>77</v>
      </c>
      <c r="U54" s="4" t="s">
        <v>139</v>
      </c>
      <c r="V54" s="9"/>
      <c r="W54" s="9"/>
      <c r="X54" s="5" t="s">
        <v>140</v>
      </c>
    </row>
    <row r="55" spans="1:24" ht="29" x14ac:dyDescent="0.35">
      <c r="A55" t="s">
        <v>251</v>
      </c>
      <c r="B55" s="1" t="s">
        <v>181</v>
      </c>
      <c r="C55" s="1">
        <v>42370</v>
      </c>
      <c r="D55" s="1">
        <v>42736</v>
      </c>
      <c r="E55" s="2" t="s">
        <v>252</v>
      </c>
      <c r="F55" s="2" t="s">
        <v>77</v>
      </c>
      <c r="G55" t="s">
        <v>77</v>
      </c>
      <c r="H55" t="s">
        <v>77</v>
      </c>
      <c r="I55" t="s">
        <v>77</v>
      </c>
      <c r="J55" t="s">
        <v>77</v>
      </c>
      <c r="K55" t="s">
        <v>77</v>
      </c>
      <c r="L55" t="s">
        <v>77</v>
      </c>
      <c r="M55" t="s">
        <v>77</v>
      </c>
      <c r="N55" t="s">
        <v>77</v>
      </c>
      <c r="U55" s="6" t="s">
        <v>141</v>
      </c>
      <c r="V55" s="8"/>
      <c r="W55" s="8"/>
      <c r="X55" s="7" t="s">
        <v>142</v>
      </c>
    </row>
    <row r="56" spans="1:24" ht="29" x14ac:dyDescent="0.35">
      <c r="A56" t="s">
        <v>253</v>
      </c>
      <c r="B56" s="1" t="s">
        <v>181</v>
      </c>
      <c r="C56" s="1">
        <v>42370</v>
      </c>
      <c r="D56" s="1">
        <v>42736</v>
      </c>
      <c r="E56" s="2" t="s">
        <v>254</v>
      </c>
      <c r="F56" s="2" t="s">
        <v>255</v>
      </c>
      <c r="G56" t="s">
        <v>77</v>
      </c>
      <c r="H56" t="s">
        <v>77</v>
      </c>
      <c r="I56" t="s">
        <v>77</v>
      </c>
      <c r="J56" t="s">
        <v>77</v>
      </c>
      <c r="K56" t="s">
        <v>77</v>
      </c>
      <c r="L56" t="s">
        <v>77</v>
      </c>
      <c r="M56" t="s">
        <v>77</v>
      </c>
      <c r="N56" t="s">
        <v>77</v>
      </c>
      <c r="U56" s="4" t="s">
        <v>143</v>
      </c>
      <c r="V56" s="9"/>
      <c r="W56" s="9"/>
      <c r="X56" s="5" t="s">
        <v>144</v>
      </c>
    </row>
    <row r="57" spans="1:24" ht="43.5" x14ac:dyDescent="0.35">
      <c r="A57" t="s">
        <v>256</v>
      </c>
      <c r="B57" s="1" t="s">
        <v>181</v>
      </c>
      <c r="C57" s="1">
        <v>42370</v>
      </c>
      <c r="D57" s="1">
        <v>42736</v>
      </c>
      <c r="E57" s="2" t="s">
        <v>257</v>
      </c>
      <c r="F57" s="2" t="s">
        <v>77</v>
      </c>
      <c r="G57" t="s">
        <v>77</v>
      </c>
      <c r="H57" t="s">
        <v>77</v>
      </c>
      <c r="I57" t="s">
        <v>77</v>
      </c>
      <c r="J57" t="s">
        <v>77</v>
      </c>
      <c r="K57" t="s">
        <v>77</v>
      </c>
      <c r="L57" t="s">
        <v>77</v>
      </c>
      <c r="M57" t="s">
        <v>77</v>
      </c>
      <c r="N57" t="s">
        <v>77</v>
      </c>
      <c r="U57" s="6" t="s">
        <v>77</v>
      </c>
      <c r="V57" s="8"/>
      <c r="W57" s="8"/>
      <c r="X57" s="7" t="s">
        <v>77</v>
      </c>
    </row>
    <row r="58" spans="1:24" ht="72.5" x14ac:dyDescent="0.35">
      <c r="A58" t="s">
        <v>258</v>
      </c>
      <c r="B58" s="1" t="s">
        <v>259</v>
      </c>
      <c r="C58" s="1">
        <v>40544</v>
      </c>
      <c r="D58" s="1">
        <v>40909</v>
      </c>
      <c r="E58" s="2" t="s">
        <v>264</v>
      </c>
      <c r="F58" s="2" t="s">
        <v>77</v>
      </c>
      <c r="G58" t="s">
        <v>77</v>
      </c>
      <c r="H58" t="s">
        <v>77</v>
      </c>
      <c r="I58" t="s">
        <v>77</v>
      </c>
      <c r="J58" t="s">
        <v>77</v>
      </c>
      <c r="K58" t="s">
        <v>77</v>
      </c>
      <c r="L58" t="s">
        <v>77</v>
      </c>
      <c r="M58" t="s">
        <v>77</v>
      </c>
      <c r="N58" t="s">
        <v>77</v>
      </c>
      <c r="U58" s="4" t="s">
        <v>145</v>
      </c>
      <c r="V58" s="9">
        <v>43831</v>
      </c>
      <c r="W58" s="9">
        <v>73051</v>
      </c>
      <c r="X58" s="5" t="s">
        <v>146</v>
      </c>
    </row>
    <row r="59" spans="1:24" x14ac:dyDescent="0.35">
      <c r="A59" t="s">
        <v>260</v>
      </c>
      <c r="B59" s="1" t="s">
        <v>172</v>
      </c>
      <c r="C59" s="1">
        <v>40744</v>
      </c>
      <c r="D59" s="1">
        <v>40745</v>
      </c>
      <c r="E59" s="2" t="s">
        <v>261</v>
      </c>
      <c r="F59" s="2" t="s">
        <v>77</v>
      </c>
      <c r="G59" t="s">
        <v>77</v>
      </c>
      <c r="H59" t="s">
        <v>77</v>
      </c>
      <c r="I59" t="s">
        <v>77</v>
      </c>
      <c r="J59" t="s">
        <v>77</v>
      </c>
      <c r="K59" t="s">
        <v>77</v>
      </c>
      <c r="L59" t="s">
        <v>77</v>
      </c>
      <c r="M59" t="s">
        <v>77</v>
      </c>
      <c r="N59" t="s">
        <v>77</v>
      </c>
      <c r="U59" s="6" t="s">
        <v>147</v>
      </c>
      <c r="V59" s="8"/>
      <c r="W59" s="8"/>
      <c r="X59" s="7" t="s">
        <v>77</v>
      </c>
    </row>
    <row r="60" spans="1:24" x14ac:dyDescent="0.35">
      <c r="A60" t="s">
        <v>263</v>
      </c>
      <c r="B60" s="1" t="s">
        <v>181</v>
      </c>
      <c r="C60" s="1">
        <v>40544</v>
      </c>
      <c r="D60" s="1">
        <v>40909</v>
      </c>
      <c r="E60" s="2" t="s">
        <v>266</v>
      </c>
      <c r="F60" s="2" t="s">
        <v>77</v>
      </c>
      <c r="G60" t="s">
        <v>77</v>
      </c>
      <c r="H60" t="s">
        <v>77</v>
      </c>
      <c r="I60" t="s">
        <v>77</v>
      </c>
      <c r="J60" t="s">
        <v>77</v>
      </c>
      <c r="K60" t="s">
        <v>77</v>
      </c>
      <c r="L60" t="s">
        <v>77</v>
      </c>
      <c r="M60" t="s">
        <v>77</v>
      </c>
      <c r="N60" t="s">
        <v>77</v>
      </c>
      <c r="U60" s="4" t="s">
        <v>139</v>
      </c>
      <c r="V60" s="9"/>
      <c r="W60" s="9"/>
      <c r="X60" s="5" t="s">
        <v>140</v>
      </c>
    </row>
    <row r="61" spans="1:24" ht="101.5" x14ac:dyDescent="0.35">
      <c r="A61" t="s">
        <v>272</v>
      </c>
      <c r="B61" t="s">
        <v>181</v>
      </c>
      <c r="C61" s="1">
        <v>40544</v>
      </c>
      <c r="D61" s="1">
        <v>40909</v>
      </c>
      <c r="E61" s="2" t="s">
        <v>273</v>
      </c>
      <c r="F61" s="2" t="s">
        <v>275</v>
      </c>
    </row>
    <row r="62" spans="1:24" ht="101.5" x14ac:dyDescent="0.35">
      <c r="A62" t="s">
        <v>274</v>
      </c>
      <c r="B62" s="1" t="s">
        <v>181</v>
      </c>
      <c r="C62" s="1">
        <v>39814</v>
      </c>
      <c r="D62" s="1">
        <v>40179</v>
      </c>
      <c r="E62" s="2" t="s">
        <v>276</v>
      </c>
      <c r="F62" s="2" t="s">
        <v>285</v>
      </c>
      <c r="G62" t="s">
        <v>77</v>
      </c>
      <c r="H62" t="s">
        <v>77</v>
      </c>
      <c r="I62" t="s">
        <v>77</v>
      </c>
      <c r="J62" t="s">
        <v>77</v>
      </c>
      <c r="K62" t="s">
        <v>77</v>
      </c>
      <c r="L62" t="s">
        <v>77</v>
      </c>
      <c r="M62" t="s">
        <v>77</v>
      </c>
      <c r="N62" t="s">
        <v>77</v>
      </c>
      <c r="U62" s="4" t="s">
        <v>148</v>
      </c>
      <c r="V62" s="9"/>
      <c r="W62" s="9"/>
      <c r="X62" s="5" t="s">
        <v>77</v>
      </c>
    </row>
    <row r="63" spans="1:24" ht="43.5" x14ac:dyDescent="0.35">
      <c r="A63" t="s">
        <v>277</v>
      </c>
      <c r="B63" s="1" t="s">
        <v>181</v>
      </c>
      <c r="C63" s="1">
        <v>39814</v>
      </c>
      <c r="D63" s="1">
        <v>40179</v>
      </c>
      <c r="E63" s="2" t="s">
        <v>278</v>
      </c>
      <c r="F63" s="2" t="s">
        <v>77</v>
      </c>
      <c r="G63" t="s">
        <v>77</v>
      </c>
      <c r="H63" t="s">
        <v>77</v>
      </c>
      <c r="I63" t="s">
        <v>77</v>
      </c>
      <c r="J63" t="s">
        <v>77</v>
      </c>
      <c r="K63" t="s">
        <v>77</v>
      </c>
      <c r="L63" t="s">
        <v>77</v>
      </c>
      <c r="M63" t="s">
        <v>77</v>
      </c>
      <c r="N63" t="s">
        <v>77</v>
      </c>
      <c r="U63" s="6" t="s">
        <v>149</v>
      </c>
      <c r="V63" s="8"/>
      <c r="W63" s="8"/>
      <c r="X63" s="7" t="s">
        <v>77</v>
      </c>
    </row>
    <row r="64" spans="1:24" x14ac:dyDescent="0.35">
      <c r="A64" t="s">
        <v>283</v>
      </c>
      <c r="B64" s="1" t="s">
        <v>181</v>
      </c>
      <c r="C64" s="1">
        <v>39814</v>
      </c>
      <c r="D64" s="1">
        <v>40179</v>
      </c>
      <c r="E64" s="2" t="s">
        <v>284</v>
      </c>
      <c r="U64" s="4" t="s">
        <v>150</v>
      </c>
      <c r="V64" s="9"/>
      <c r="W64" s="9"/>
      <c r="X64" s="5" t="s">
        <v>77</v>
      </c>
    </row>
    <row r="71" spans="1:10" x14ac:dyDescent="0.35">
      <c r="A71" s="6" t="s">
        <v>265</v>
      </c>
      <c r="B71" s="8" t="s">
        <v>181</v>
      </c>
      <c r="C71" s="8">
        <v>39814</v>
      </c>
      <c r="D71" s="8">
        <v>40909</v>
      </c>
      <c r="E71" s="11" t="s">
        <v>262</v>
      </c>
      <c r="F71" s="12" t="s">
        <v>88</v>
      </c>
    </row>
    <row r="72" spans="1:10" ht="58" x14ac:dyDescent="0.35">
      <c r="A72" s="6" t="s">
        <v>267</v>
      </c>
      <c r="B72" t="s">
        <v>181</v>
      </c>
      <c r="C72" s="1">
        <v>40909</v>
      </c>
      <c r="D72" s="1">
        <v>42370</v>
      </c>
      <c r="E72" s="11" t="s">
        <v>269</v>
      </c>
      <c r="F72" s="2" t="s">
        <v>271</v>
      </c>
    </row>
    <row r="73" spans="1:10" ht="58" x14ac:dyDescent="0.35">
      <c r="A73" s="6" t="s">
        <v>268</v>
      </c>
      <c r="B73" t="s">
        <v>181</v>
      </c>
      <c r="C73" s="1">
        <v>42370</v>
      </c>
      <c r="D73" s="1">
        <v>43466</v>
      </c>
      <c r="E73" s="11" t="s">
        <v>270</v>
      </c>
      <c r="F73" s="2" t="s">
        <v>282</v>
      </c>
    </row>
    <row r="74" spans="1:10" ht="130.5" x14ac:dyDescent="0.35">
      <c r="A74" s="6" t="s">
        <v>279</v>
      </c>
      <c r="B74" s="8" t="s">
        <v>181</v>
      </c>
      <c r="C74" s="8">
        <v>39814</v>
      </c>
      <c r="D74" s="8">
        <v>40909</v>
      </c>
      <c r="E74" s="11" t="s">
        <v>262</v>
      </c>
      <c r="F74" s="2" t="s">
        <v>286</v>
      </c>
    </row>
    <row r="75" spans="1:10" ht="29" x14ac:dyDescent="0.35">
      <c r="A75" s="6" t="s">
        <v>280</v>
      </c>
      <c r="B75" t="s">
        <v>181</v>
      </c>
      <c r="C75" s="1">
        <v>40909</v>
      </c>
      <c r="D75" s="1">
        <v>42370</v>
      </c>
      <c r="E75" s="11" t="s">
        <v>269</v>
      </c>
      <c r="F75" t="s">
        <v>295</v>
      </c>
    </row>
    <row r="76" spans="1:10" x14ac:dyDescent="0.35">
      <c r="A76" s="6" t="s">
        <v>281</v>
      </c>
      <c r="B76" t="s">
        <v>181</v>
      </c>
      <c r="C76" s="1">
        <v>42370</v>
      </c>
      <c r="D76" s="1">
        <v>43466</v>
      </c>
      <c r="E76" s="11" t="s">
        <v>270</v>
      </c>
      <c r="F76" t="s">
        <v>296</v>
      </c>
    </row>
    <row r="77" spans="1:10" ht="29" x14ac:dyDescent="0.35">
      <c r="A77" s="13" t="s">
        <v>287</v>
      </c>
      <c r="B77" s="8" t="s">
        <v>181</v>
      </c>
      <c r="C77" s="8">
        <v>39814</v>
      </c>
      <c r="D77" s="8">
        <v>40909</v>
      </c>
      <c r="E77" s="2" t="s">
        <v>291</v>
      </c>
      <c r="F77" t="s">
        <v>297</v>
      </c>
      <c r="G77" s="14" t="s">
        <v>88</v>
      </c>
    </row>
    <row r="78" spans="1:10" ht="29" x14ac:dyDescent="0.35">
      <c r="A78" s="13" t="s">
        <v>288</v>
      </c>
      <c r="B78" s="8" t="s">
        <v>181</v>
      </c>
      <c r="C78" s="8">
        <v>39814</v>
      </c>
      <c r="D78" s="8">
        <v>40909</v>
      </c>
      <c r="E78" s="2" t="s">
        <v>292</v>
      </c>
      <c r="F78" t="s">
        <v>297</v>
      </c>
      <c r="G78" s="15" t="s">
        <v>91</v>
      </c>
      <c r="H78" s="10" t="s">
        <v>92</v>
      </c>
      <c r="J78" t="s">
        <v>316</v>
      </c>
    </row>
    <row r="79" spans="1:10" ht="130.5" x14ac:dyDescent="0.35">
      <c r="A79" s="13" t="s">
        <v>289</v>
      </c>
      <c r="B79" s="8" t="s">
        <v>181</v>
      </c>
      <c r="C79" s="8">
        <v>39814</v>
      </c>
      <c r="D79" s="8">
        <v>40909</v>
      </c>
      <c r="E79" s="2" t="s">
        <v>293</v>
      </c>
      <c r="F79" s="2" t="s">
        <v>298</v>
      </c>
    </row>
    <row r="80" spans="1:10" ht="101.5" x14ac:dyDescent="0.35">
      <c r="A80" s="13" t="s">
        <v>290</v>
      </c>
      <c r="B80" s="16" t="s">
        <v>181</v>
      </c>
      <c r="C80" s="16">
        <v>39814</v>
      </c>
      <c r="D80" s="16">
        <v>40909</v>
      </c>
      <c r="E80" s="2" t="s">
        <v>294</v>
      </c>
      <c r="F80" s="2" t="s">
        <v>299</v>
      </c>
    </row>
    <row r="81" spans="1:6" ht="146.5" customHeight="1" x14ac:dyDescent="0.35">
      <c r="A81" s="17" t="s">
        <v>300</v>
      </c>
      <c r="B81" s="18" t="s">
        <v>181</v>
      </c>
      <c r="C81" s="18">
        <v>39814</v>
      </c>
      <c r="D81" s="18">
        <v>40909</v>
      </c>
      <c r="E81" s="19" t="s">
        <v>301</v>
      </c>
      <c r="F81" s="19" t="s">
        <v>317</v>
      </c>
    </row>
    <row r="82" spans="1:6" ht="29" x14ac:dyDescent="0.35">
      <c r="A82" s="13" t="s">
        <v>302</v>
      </c>
      <c r="B82" s="8" t="s">
        <v>181</v>
      </c>
      <c r="C82" s="8">
        <v>39814</v>
      </c>
      <c r="D82" s="8">
        <v>40909</v>
      </c>
      <c r="E82" s="2" t="s">
        <v>303</v>
      </c>
    </row>
    <row r="83" spans="1:6" ht="29" x14ac:dyDescent="0.35">
      <c r="A83" s="13" t="s">
        <v>304</v>
      </c>
      <c r="B83" s="8" t="s">
        <v>181</v>
      </c>
      <c r="C83" s="8">
        <v>39814</v>
      </c>
      <c r="D83" s="8">
        <v>40909</v>
      </c>
      <c r="E83" s="2" t="s">
        <v>305</v>
      </c>
    </row>
    <row r="84" spans="1:6" ht="29" x14ac:dyDescent="0.35">
      <c r="A84" s="13" t="s">
        <v>307</v>
      </c>
      <c r="B84" s="8" t="s">
        <v>181</v>
      </c>
      <c r="C84" s="8">
        <v>39814</v>
      </c>
      <c r="D84" s="8">
        <v>40909</v>
      </c>
      <c r="E84" s="2" t="s">
        <v>306</v>
      </c>
    </row>
    <row r="85" spans="1:6" ht="29" x14ac:dyDescent="0.35">
      <c r="A85" s="13" t="s">
        <v>308</v>
      </c>
      <c r="B85" s="8" t="s">
        <v>181</v>
      </c>
      <c r="C85" s="8">
        <v>39814</v>
      </c>
      <c r="D85" s="8">
        <v>40909</v>
      </c>
      <c r="E85" s="2" t="s">
        <v>309</v>
      </c>
    </row>
    <row r="86" spans="1:6" ht="29" x14ac:dyDescent="0.35">
      <c r="A86" s="13" t="s">
        <v>311</v>
      </c>
      <c r="B86" s="8" t="s">
        <v>181</v>
      </c>
      <c r="C86" s="8">
        <v>39814</v>
      </c>
      <c r="D86" s="8">
        <v>40909</v>
      </c>
      <c r="E86" s="2" t="s">
        <v>310</v>
      </c>
    </row>
    <row r="87" spans="1:6" ht="29" x14ac:dyDescent="0.35">
      <c r="A87" s="13" t="s">
        <v>312</v>
      </c>
      <c r="B87" s="8" t="s">
        <v>181</v>
      </c>
      <c r="C87" s="8">
        <v>39814</v>
      </c>
      <c r="D87" s="8">
        <v>40909</v>
      </c>
      <c r="E87" s="2" t="s">
        <v>313</v>
      </c>
    </row>
    <row r="88" spans="1:6" ht="72.5" x14ac:dyDescent="0.35">
      <c r="A88" s="13" t="s">
        <v>314</v>
      </c>
      <c r="B88" s="16" t="s">
        <v>181</v>
      </c>
      <c r="C88" s="16">
        <v>39814</v>
      </c>
      <c r="D88" s="16">
        <v>40909</v>
      </c>
      <c r="E88" s="2" t="s">
        <v>315</v>
      </c>
      <c r="F88" s="2" t="s">
        <v>334</v>
      </c>
    </row>
    <row r="89" spans="1:6" ht="29" x14ac:dyDescent="0.35">
      <c r="A89" s="17" t="s">
        <v>318</v>
      </c>
      <c r="B89" s="20"/>
      <c r="C89" s="20">
        <v>39814</v>
      </c>
      <c r="D89" s="20">
        <v>40909</v>
      </c>
      <c r="E89" s="19" t="s">
        <v>322</v>
      </c>
      <c r="F89" s="19" t="s">
        <v>88</v>
      </c>
    </row>
    <row r="90" spans="1:6" ht="72.5" x14ac:dyDescent="0.35">
      <c r="A90" s="21" t="s">
        <v>319</v>
      </c>
      <c r="B90" s="14"/>
      <c r="C90" s="14">
        <v>39814</v>
      </c>
      <c r="D90" s="14">
        <v>40909</v>
      </c>
      <c r="E90" s="2" t="s">
        <v>323</v>
      </c>
      <c r="F90" s="3" t="s">
        <v>357</v>
      </c>
    </row>
    <row r="91" spans="1:6" ht="43.5" x14ac:dyDescent="0.35">
      <c r="A91" s="21" t="s">
        <v>320</v>
      </c>
      <c r="B91" s="14"/>
      <c r="C91" s="14">
        <v>39814</v>
      </c>
      <c r="D91" s="14">
        <v>40909</v>
      </c>
      <c r="E91" s="2" t="s">
        <v>324</v>
      </c>
      <c r="F91" s="2" t="s">
        <v>356</v>
      </c>
    </row>
    <row r="92" spans="1:6" ht="43.5" x14ac:dyDescent="0.35">
      <c r="A92" s="21" t="s">
        <v>321</v>
      </c>
      <c r="B92" s="14"/>
      <c r="C92" s="14">
        <v>39814</v>
      </c>
      <c r="D92" s="14">
        <v>40909</v>
      </c>
      <c r="E92" s="2" t="s">
        <v>325</v>
      </c>
      <c r="F92" s="3" t="s">
        <v>91</v>
      </c>
    </row>
    <row r="93" spans="1:6" ht="29" x14ac:dyDescent="0.35">
      <c r="A93" s="21" t="s">
        <v>330</v>
      </c>
      <c r="B93" s="14" t="s">
        <v>181</v>
      </c>
      <c r="C93" s="14">
        <v>39814</v>
      </c>
      <c r="D93" s="14">
        <v>40909</v>
      </c>
      <c r="E93" s="2" t="s">
        <v>326</v>
      </c>
      <c r="F93" s="2" t="s">
        <v>351</v>
      </c>
    </row>
    <row r="94" spans="1:6" ht="29" x14ac:dyDescent="0.35">
      <c r="A94" s="21" t="s">
        <v>331</v>
      </c>
      <c r="B94" s="14" t="s">
        <v>181</v>
      </c>
      <c r="C94" s="14">
        <v>39814</v>
      </c>
      <c r="D94" s="14">
        <v>40909</v>
      </c>
      <c r="E94" s="2" t="s">
        <v>327</v>
      </c>
      <c r="F94" s="2" t="s">
        <v>351</v>
      </c>
    </row>
    <row r="95" spans="1:6" ht="43.5" x14ac:dyDescent="0.35">
      <c r="A95" s="21" t="s">
        <v>332</v>
      </c>
      <c r="B95" s="14" t="s">
        <v>181</v>
      </c>
      <c r="C95" s="14">
        <v>39814</v>
      </c>
      <c r="D95" s="14">
        <v>40909</v>
      </c>
      <c r="E95" s="2" t="s">
        <v>328</v>
      </c>
      <c r="F95" s="2" t="s">
        <v>351</v>
      </c>
    </row>
    <row r="96" spans="1:6" ht="43.5" x14ac:dyDescent="0.35">
      <c r="A96" s="21" t="s">
        <v>333</v>
      </c>
      <c r="B96" s="14" t="s">
        <v>181</v>
      </c>
      <c r="C96" s="14">
        <v>39814</v>
      </c>
      <c r="D96" s="14">
        <v>40909</v>
      </c>
      <c r="E96" s="2" t="s">
        <v>329</v>
      </c>
      <c r="F96" s="2" t="s">
        <v>351</v>
      </c>
    </row>
    <row r="97" spans="1:7" ht="43.5" x14ac:dyDescent="0.35">
      <c r="A97" s="22" t="s">
        <v>335</v>
      </c>
      <c r="B97" s="23" t="s">
        <v>181</v>
      </c>
      <c r="C97" s="23">
        <v>40909</v>
      </c>
      <c r="D97" s="23">
        <v>42370</v>
      </c>
      <c r="E97" s="24" t="s">
        <v>339</v>
      </c>
      <c r="F97" s="24" t="s">
        <v>351</v>
      </c>
    </row>
    <row r="98" spans="1:7" ht="130.5" x14ac:dyDescent="0.35">
      <c r="A98" s="21" t="s">
        <v>337</v>
      </c>
      <c r="B98" s="14" t="s">
        <v>181</v>
      </c>
      <c r="C98" s="1">
        <v>40909</v>
      </c>
      <c r="D98" s="1">
        <v>42370</v>
      </c>
      <c r="E98" s="2" t="s">
        <v>336</v>
      </c>
      <c r="F98" s="2" t="s">
        <v>362</v>
      </c>
    </row>
    <row r="99" spans="1:7" ht="43.5" x14ac:dyDescent="0.35">
      <c r="A99" s="21" t="s">
        <v>342</v>
      </c>
      <c r="B99" s="14"/>
      <c r="C99" s="1">
        <v>40909</v>
      </c>
      <c r="D99" s="1">
        <v>42370</v>
      </c>
      <c r="E99" s="2" t="s">
        <v>340</v>
      </c>
    </row>
    <row r="100" spans="1:7" ht="43.5" x14ac:dyDescent="0.35">
      <c r="A100" s="21" t="s">
        <v>341</v>
      </c>
      <c r="B100" s="14"/>
      <c r="C100" s="1">
        <v>40909</v>
      </c>
      <c r="D100" s="1">
        <v>42370</v>
      </c>
      <c r="E100" s="2" t="s">
        <v>338</v>
      </c>
      <c r="F100" s="2" t="s">
        <v>351</v>
      </c>
    </row>
    <row r="101" spans="1:7" ht="43.5" x14ac:dyDescent="0.35">
      <c r="A101" s="21" t="s">
        <v>343</v>
      </c>
      <c r="B101" s="14" t="s">
        <v>181</v>
      </c>
      <c r="C101" s="1">
        <v>40909</v>
      </c>
      <c r="D101" s="1">
        <v>42370</v>
      </c>
      <c r="E101" s="2" t="s">
        <v>344</v>
      </c>
      <c r="F101" s="2" t="s">
        <v>351</v>
      </c>
    </row>
    <row r="102" spans="1:7" ht="43.5" x14ac:dyDescent="0.35">
      <c r="A102" s="21" t="s">
        <v>346</v>
      </c>
      <c r="B102" s="14"/>
      <c r="C102" s="1">
        <v>40909</v>
      </c>
      <c r="D102" s="1">
        <v>42370</v>
      </c>
      <c r="E102" s="2" t="s">
        <v>345</v>
      </c>
    </row>
    <row r="103" spans="1:7" ht="43.5" x14ac:dyDescent="0.35">
      <c r="A103" s="21" t="s">
        <v>349</v>
      </c>
      <c r="B103" s="14" t="s">
        <v>181</v>
      </c>
      <c r="C103" s="1">
        <v>40909</v>
      </c>
      <c r="D103" s="1">
        <v>42370</v>
      </c>
      <c r="E103" s="2" t="s">
        <v>347</v>
      </c>
      <c r="F103" s="2" t="s">
        <v>351</v>
      </c>
    </row>
    <row r="104" spans="1:7" ht="43.5" x14ac:dyDescent="0.35">
      <c r="A104" s="21" t="s">
        <v>350</v>
      </c>
      <c r="B104" s="14" t="s">
        <v>181</v>
      </c>
      <c r="C104" s="1">
        <v>40909</v>
      </c>
      <c r="D104" s="1">
        <v>42370</v>
      </c>
      <c r="E104" s="2" t="s">
        <v>348</v>
      </c>
    </row>
    <row r="105" spans="1:7" ht="43.5" x14ac:dyDescent="0.35">
      <c r="A105" s="21" t="s">
        <v>352</v>
      </c>
      <c r="B105" s="14" t="s">
        <v>181</v>
      </c>
      <c r="C105" s="25">
        <v>40909</v>
      </c>
      <c r="D105" s="25">
        <v>42370</v>
      </c>
      <c r="E105" s="24" t="s">
        <v>358</v>
      </c>
      <c r="F105" s="24" t="s">
        <v>351</v>
      </c>
    </row>
    <row r="106" spans="1:7" ht="43.5" x14ac:dyDescent="0.35">
      <c r="A106" s="21" t="s">
        <v>353</v>
      </c>
      <c r="B106" s="14" t="s">
        <v>181</v>
      </c>
      <c r="C106" s="1">
        <v>40909</v>
      </c>
      <c r="D106" s="1">
        <v>42370</v>
      </c>
      <c r="E106" s="2" t="s">
        <v>359</v>
      </c>
      <c r="F106" s="2" t="s">
        <v>351</v>
      </c>
    </row>
    <row r="107" spans="1:7" ht="43.5" x14ac:dyDescent="0.35">
      <c r="A107" s="21" t="s">
        <v>354</v>
      </c>
      <c r="B107" s="14" t="s">
        <v>181</v>
      </c>
      <c r="C107" s="1">
        <v>40909</v>
      </c>
      <c r="D107" s="1">
        <v>42370</v>
      </c>
      <c r="E107" s="2" t="s">
        <v>361</v>
      </c>
      <c r="F107" s="2" t="s">
        <v>351</v>
      </c>
    </row>
    <row r="108" spans="1:7" ht="87" x14ac:dyDescent="0.35">
      <c r="A108" s="26" t="s">
        <v>355</v>
      </c>
      <c r="B108" s="14" t="s">
        <v>181</v>
      </c>
      <c r="C108" s="27">
        <v>40909</v>
      </c>
      <c r="D108" s="27">
        <v>42370</v>
      </c>
      <c r="E108" s="28" t="s">
        <v>360</v>
      </c>
      <c r="F108" s="2" t="s">
        <v>367</v>
      </c>
      <c r="G108" t="s">
        <v>554</v>
      </c>
    </row>
    <row r="109" spans="1:7" ht="43.5" x14ac:dyDescent="0.35">
      <c r="A109" s="21" t="s">
        <v>363</v>
      </c>
      <c r="B109" s="14" t="s">
        <v>181</v>
      </c>
      <c r="C109" s="1">
        <v>40909</v>
      </c>
      <c r="D109" s="1">
        <v>42370</v>
      </c>
      <c r="E109" s="2" t="s">
        <v>365</v>
      </c>
    </row>
    <row r="110" spans="1:7" ht="43.5" x14ac:dyDescent="0.35">
      <c r="A110" s="21" t="s">
        <v>364</v>
      </c>
      <c r="B110" s="14" t="s">
        <v>181</v>
      </c>
      <c r="C110" s="1">
        <v>40909</v>
      </c>
      <c r="D110" s="1">
        <v>42370</v>
      </c>
      <c r="E110" s="2" t="s">
        <v>366</v>
      </c>
    </row>
    <row r="111" spans="1:7" ht="58" x14ac:dyDescent="0.35">
      <c r="A111" s="21" t="s">
        <v>553</v>
      </c>
      <c r="C111" s="1">
        <v>40909</v>
      </c>
      <c r="D111" s="1">
        <v>42370</v>
      </c>
      <c r="E111" s="2" t="s">
        <v>557</v>
      </c>
    </row>
    <row r="112" spans="1:7" ht="58" x14ac:dyDescent="0.35">
      <c r="A112" s="21" t="s">
        <v>555</v>
      </c>
      <c r="C112" s="1">
        <v>40909</v>
      </c>
      <c r="D112" s="1">
        <v>42370</v>
      </c>
      <c r="E112" s="2" t="s">
        <v>558</v>
      </c>
    </row>
    <row r="113" spans="1:6" ht="58" x14ac:dyDescent="0.35">
      <c r="A113" s="21" t="s">
        <v>556</v>
      </c>
      <c r="C113" s="1">
        <v>40909</v>
      </c>
      <c r="D113" s="1">
        <v>42370</v>
      </c>
      <c r="E113" s="2" t="s">
        <v>559</v>
      </c>
    </row>
    <row r="116" spans="1:6" x14ac:dyDescent="0.35">
      <c r="A116" t="s">
        <v>370</v>
      </c>
    </row>
    <row r="117" spans="1:6" x14ac:dyDescent="0.35">
      <c r="A117" s="21" t="s">
        <v>368</v>
      </c>
      <c r="C117" s="14">
        <v>39814</v>
      </c>
      <c r="D117" s="14">
        <v>40909</v>
      </c>
    </row>
    <row r="118" spans="1:6" x14ac:dyDescent="0.35">
      <c r="A118" s="21" t="s">
        <v>369</v>
      </c>
      <c r="C118" s="1">
        <v>42370</v>
      </c>
      <c r="D118" s="1">
        <v>43466</v>
      </c>
    </row>
    <row r="119" spans="1:6" x14ac:dyDescent="0.35">
      <c r="A119" s="21"/>
      <c r="C119" s="14"/>
      <c r="D119" s="14"/>
    </row>
    <row r="120" spans="1:6" ht="43.5" x14ac:dyDescent="0.35">
      <c r="A120" s="21" t="s">
        <v>563</v>
      </c>
      <c r="C120" s="14">
        <v>39814</v>
      </c>
      <c r="D120" s="14">
        <v>40909</v>
      </c>
      <c r="E120" s="2" t="s">
        <v>565</v>
      </c>
    </row>
    <row r="121" spans="1:6" s="30" customFormat="1" x14ac:dyDescent="0.35">
      <c r="A121" t="s">
        <v>562</v>
      </c>
      <c r="C121" s="1">
        <v>40909</v>
      </c>
      <c r="D121" s="1">
        <v>42370</v>
      </c>
      <c r="F121" s="29"/>
    </row>
    <row r="122" spans="1:6" x14ac:dyDescent="0.35">
      <c r="A122" s="21" t="s">
        <v>564</v>
      </c>
      <c r="C122" s="1">
        <v>42370</v>
      </c>
      <c r="D122" s="1">
        <v>43466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9AE4-E009-4C46-8040-45DAE518B9F1}">
  <dimension ref="A1:N113"/>
  <sheetViews>
    <sheetView zoomScale="70" zoomScaleNormal="70" workbookViewId="0">
      <selection activeCell="N18" sqref="A1:XFD1048576"/>
    </sheetView>
  </sheetViews>
  <sheetFormatPr defaultRowHeight="14.5" x14ac:dyDescent="0.35"/>
  <cols>
    <col min="1" max="1" width="25.54296875" customWidth="1"/>
    <col min="2" max="2" width="19.453125" customWidth="1"/>
    <col min="3" max="3" width="10.81640625" customWidth="1"/>
    <col min="4" max="4" width="9.36328125" bestFit="1" customWidth="1"/>
    <col min="5" max="5" width="11.26953125" customWidth="1"/>
    <col min="6" max="6" width="8.81640625" customWidth="1"/>
    <col min="7" max="7" width="10.81640625" customWidth="1"/>
    <col min="8" max="8" width="11.453125" customWidth="1"/>
    <col min="9" max="9" width="10.453125" customWidth="1"/>
    <col min="10" max="10" width="11.08984375" customWidth="1"/>
  </cols>
  <sheetData>
    <row r="1" spans="1:14" x14ac:dyDescent="0.35">
      <c r="A1" s="30" t="s">
        <v>372</v>
      </c>
      <c r="M1" s="38" t="s">
        <v>430</v>
      </c>
    </row>
    <row r="2" spans="1:14" ht="29.5" thickBot="1" x14ac:dyDescent="0.4">
      <c r="A2" s="45" t="s">
        <v>371</v>
      </c>
      <c r="B2" s="41" t="s">
        <v>387</v>
      </c>
      <c r="C2" s="42" t="s">
        <v>390</v>
      </c>
      <c r="D2" s="41" t="s">
        <v>400</v>
      </c>
      <c r="E2" s="41" t="s">
        <v>388</v>
      </c>
      <c r="F2" s="41" t="s">
        <v>375</v>
      </c>
      <c r="G2" s="41" t="s">
        <v>376</v>
      </c>
      <c r="H2" s="41" t="s">
        <v>377</v>
      </c>
      <c r="I2" s="41" t="s">
        <v>63</v>
      </c>
      <c r="J2" s="42" t="s">
        <v>374</v>
      </c>
      <c r="K2" s="41" t="s">
        <v>389</v>
      </c>
      <c r="M2" s="39" t="s">
        <v>431</v>
      </c>
    </row>
    <row r="3" spans="1:14" ht="15" thickTop="1" x14ac:dyDescent="0.35">
      <c r="A3" s="46" t="s">
        <v>373</v>
      </c>
      <c r="B3" s="32" t="s">
        <v>386</v>
      </c>
      <c r="C3">
        <v>12</v>
      </c>
      <c r="D3" t="s">
        <v>401</v>
      </c>
      <c r="E3" s="33">
        <f>C3*0.8</f>
        <v>9.6000000000000014</v>
      </c>
      <c r="F3" s="67" t="s">
        <v>552</v>
      </c>
      <c r="G3" s="31">
        <v>42736</v>
      </c>
      <c r="H3" s="31">
        <v>43101</v>
      </c>
      <c r="I3" s="3" t="s">
        <v>444</v>
      </c>
    </row>
    <row r="4" spans="1:14" x14ac:dyDescent="0.35">
      <c r="A4" s="55" t="s">
        <v>530</v>
      </c>
      <c r="E4" s="34">
        <f>C3*1.2</f>
        <v>14.399999999999999</v>
      </c>
      <c r="F4" s="35" t="s">
        <v>552</v>
      </c>
      <c r="G4" s="31">
        <v>42736</v>
      </c>
      <c r="H4" s="31">
        <v>43101</v>
      </c>
      <c r="I4" t="s">
        <v>445</v>
      </c>
    </row>
    <row r="5" spans="1:14" x14ac:dyDescent="0.35">
      <c r="A5" s="47"/>
      <c r="B5" s="32" t="s">
        <v>385</v>
      </c>
      <c r="C5">
        <v>1</v>
      </c>
      <c r="D5" t="s">
        <v>172</v>
      </c>
      <c r="E5" s="33">
        <f>C5*0.8</f>
        <v>0.8</v>
      </c>
      <c r="F5" s="35" t="s">
        <v>552</v>
      </c>
      <c r="G5" s="31">
        <v>42736</v>
      </c>
      <c r="H5" s="31">
        <v>43101</v>
      </c>
      <c r="I5" t="s">
        <v>446</v>
      </c>
      <c r="M5" s="69" t="s">
        <v>560</v>
      </c>
      <c r="N5" s="68" t="s">
        <v>561</v>
      </c>
    </row>
    <row r="6" spans="1:14" x14ac:dyDescent="0.35">
      <c r="A6" s="47"/>
      <c r="E6" s="34">
        <f>C5*1.2</f>
        <v>1.2</v>
      </c>
      <c r="F6" s="35" t="s">
        <v>552</v>
      </c>
      <c r="G6" s="31">
        <v>42736</v>
      </c>
      <c r="H6" s="31">
        <v>43101</v>
      </c>
      <c r="I6" s="3" t="s">
        <v>447</v>
      </c>
    </row>
    <row r="7" spans="1:14" x14ac:dyDescent="0.35">
      <c r="A7" s="47"/>
      <c r="B7" s="32" t="s">
        <v>384</v>
      </c>
      <c r="C7">
        <v>12.5</v>
      </c>
      <c r="D7" t="s">
        <v>401</v>
      </c>
      <c r="E7" s="33">
        <f>C7*0.8</f>
        <v>10</v>
      </c>
      <c r="F7" s="35" t="s">
        <v>552</v>
      </c>
      <c r="G7" s="31">
        <v>42736</v>
      </c>
      <c r="H7" s="31">
        <v>43101</v>
      </c>
      <c r="I7" t="s">
        <v>448</v>
      </c>
    </row>
    <row r="8" spans="1:14" x14ac:dyDescent="0.35">
      <c r="A8" s="55"/>
      <c r="E8" s="34">
        <f>C7*1.2</f>
        <v>15</v>
      </c>
      <c r="F8" s="35" t="s">
        <v>552</v>
      </c>
      <c r="G8" s="31">
        <v>42736</v>
      </c>
      <c r="H8" s="31">
        <v>43101</v>
      </c>
      <c r="I8" t="s">
        <v>449</v>
      </c>
    </row>
    <row r="9" spans="1:14" x14ac:dyDescent="0.35">
      <c r="A9" s="47"/>
      <c r="B9" s="32" t="s">
        <v>383</v>
      </c>
      <c r="C9">
        <v>0.1</v>
      </c>
      <c r="D9" t="s">
        <v>172</v>
      </c>
      <c r="E9" s="33">
        <f t="shared" ref="E9" si="0">C9*0.8</f>
        <v>8.0000000000000016E-2</v>
      </c>
      <c r="F9" s="35" t="s">
        <v>552</v>
      </c>
      <c r="G9" s="31">
        <v>42736</v>
      </c>
      <c r="H9" s="31">
        <v>43101</v>
      </c>
      <c r="I9" s="3" t="s">
        <v>450</v>
      </c>
    </row>
    <row r="10" spans="1:14" x14ac:dyDescent="0.35">
      <c r="A10" s="47"/>
      <c r="E10" s="34">
        <f t="shared" ref="E10" si="1">C9*1.2</f>
        <v>0.12</v>
      </c>
      <c r="F10" s="35" t="s">
        <v>552</v>
      </c>
      <c r="G10" s="31">
        <v>42736</v>
      </c>
      <c r="H10" s="31">
        <v>43101</v>
      </c>
      <c r="I10" t="s">
        <v>451</v>
      </c>
    </row>
    <row r="11" spans="1:14" x14ac:dyDescent="0.35">
      <c r="A11" s="47"/>
      <c r="B11" s="32" t="s">
        <v>382</v>
      </c>
      <c r="C11">
        <v>3</v>
      </c>
      <c r="D11" t="s">
        <v>401</v>
      </c>
      <c r="E11" s="33">
        <f t="shared" ref="E11" si="2">C11*0.8</f>
        <v>2.4000000000000004</v>
      </c>
      <c r="F11" s="35" t="s">
        <v>552</v>
      </c>
      <c r="G11" s="31">
        <v>42736</v>
      </c>
      <c r="H11" s="31">
        <v>43101</v>
      </c>
      <c r="I11" t="s">
        <v>452</v>
      </c>
    </row>
    <row r="12" spans="1:14" x14ac:dyDescent="0.35">
      <c r="A12" s="47"/>
      <c r="E12" s="34">
        <f t="shared" ref="E12" si="3">C11*1.2</f>
        <v>3.5999999999999996</v>
      </c>
      <c r="F12" s="35" t="s">
        <v>552</v>
      </c>
      <c r="G12" s="31">
        <v>42736</v>
      </c>
      <c r="H12" s="31">
        <v>43101</v>
      </c>
      <c r="I12" s="3" t="s">
        <v>453</v>
      </c>
    </row>
    <row r="13" spans="1:14" x14ac:dyDescent="0.35">
      <c r="A13" s="47"/>
      <c r="B13" s="32" t="s">
        <v>381</v>
      </c>
      <c r="C13">
        <v>0.03</v>
      </c>
      <c r="D13" t="s">
        <v>172</v>
      </c>
      <c r="E13" s="33">
        <f t="shared" ref="E13" si="4">C13*0.8</f>
        <v>2.4E-2</v>
      </c>
      <c r="F13" s="35" t="s">
        <v>552</v>
      </c>
      <c r="G13" s="31">
        <v>42736</v>
      </c>
      <c r="H13" s="31">
        <v>43101</v>
      </c>
      <c r="I13" t="s">
        <v>454</v>
      </c>
    </row>
    <row r="14" spans="1:14" x14ac:dyDescent="0.35">
      <c r="A14" s="47"/>
      <c r="E14" s="34">
        <f t="shared" ref="E14" si="5">C13*1.2</f>
        <v>3.5999999999999997E-2</v>
      </c>
      <c r="F14" s="35" t="s">
        <v>552</v>
      </c>
      <c r="G14" s="31">
        <v>42736</v>
      </c>
      <c r="H14" s="31">
        <v>43101</v>
      </c>
      <c r="I14" t="s">
        <v>455</v>
      </c>
    </row>
    <row r="15" spans="1:14" x14ac:dyDescent="0.35">
      <c r="A15" s="47"/>
      <c r="B15" s="32" t="s">
        <v>380</v>
      </c>
      <c r="C15">
        <v>5</v>
      </c>
      <c r="D15" t="s">
        <v>401</v>
      </c>
      <c r="E15" s="33">
        <f t="shared" ref="E15" si="6">C15*0.8</f>
        <v>4</v>
      </c>
      <c r="F15" s="35" t="s">
        <v>552</v>
      </c>
      <c r="G15" s="31">
        <v>42736</v>
      </c>
      <c r="H15" s="31">
        <v>43101</v>
      </c>
      <c r="I15" s="3" t="s">
        <v>456</v>
      </c>
    </row>
    <row r="16" spans="1:14" x14ac:dyDescent="0.35">
      <c r="A16" s="47"/>
      <c r="E16" s="34">
        <f t="shared" ref="E16" si="7">C15*1.2</f>
        <v>6</v>
      </c>
      <c r="F16" s="35" t="s">
        <v>552</v>
      </c>
      <c r="G16" s="31">
        <v>42736</v>
      </c>
      <c r="H16" s="31">
        <v>43101</v>
      </c>
      <c r="I16" t="s">
        <v>457</v>
      </c>
    </row>
    <row r="17" spans="1:10" x14ac:dyDescent="0.35">
      <c r="A17" s="47"/>
      <c r="B17" s="32" t="s">
        <v>379</v>
      </c>
      <c r="C17">
        <v>7.0000000000000001E-3</v>
      </c>
      <c r="D17" t="s">
        <v>172</v>
      </c>
      <c r="E17" s="33">
        <f t="shared" ref="E17" si="8">C17*0.8</f>
        <v>5.6000000000000008E-3</v>
      </c>
      <c r="F17" s="35" t="s">
        <v>552</v>
      </c>
      <c r="G17" s="31">
        <v>42736</v>
      </c>
      <c r="H17" s="31">
        <v>43101</v>
      </c>
      <c r="I17" t="s">
        <v>458</v>
      </c>
    </row>
    <row r="18" spans="1:10" x14ac:dyDescent="0.35">
      <c r="A18" s="47"/>
      <c r="E18" s="34">
        <f t="shared" ref="E18" si="9">C17*1.2</f>
        <v>8.3999999999999995E-3</v>
      </c>
      <c r="F18" s="35" t="s">
        <v>552</v>
      </c>
      <c r="G18" s="31">
        <v>42736</v>
      </c>
      <c r="H18" s="31">
        <v>43101</v>
      </c>
      <c r="I18" s="3" t="s">
        <v>459</v>
      </c>
    </row>
    <row r="19" spans="1:10" x14ac:dyDescent="0.35">
      <c r="A19" s="47"/>
      <c r="B19" s="32" t="s">
        <v>378</v>
      </c>
      <c r="C19">
        <v>400</v>
      </c>
      <c r="D19" t="s">
        <v>401</v>
      </c>
      <c r="E19" s="33">
        <f t="shared" ref="E19" si="10">C19*0.8</f>
        <v>320</v>
      </c>
      <c r="F19" s="35" t="s">
        <v>552</v>
      </c>
      <c r="G19" s="31">
        <v>42736</v>
      </c>
      <c r="H19" s="31">
        <v>43101</v>
      </c>
      <c r="I19" t="s">
        <v>460</v>
      </c>
    </row>
    <row r="20" spans="1:10" x14ac:dyDescent="0.35">
      <c r="A20" s="47"/>
      <c r="B20" s="37"/>
      <c r="D20" s="37"/>
      <c r="E20" s="65">
        <f t="shared" ref="E20" si="11">C19*1.2</f>
        <v>480</v>
      </c>
      <c r="F20" s="35" t="s">
        <v>552</v>
      </c>
      <c r="G20" s="54">
        <v>42736</v>
      </c>
      <c r="H20" s="54">
        <v>43101</v>
      </c>
      <c r="I20" s="37" t="s">
        <v>461</v>
      </c>
      <c r="J20" s="37"/>
    </row>
    <row r="21" spans="1:10" x14ac:dyDescent="0.35">
      <c r="A21" s="48" t="s">
        <v>391</v>
      </c>
      <c r="B21" s="36" t="s">
        <v>392</v>
      </c>
      <c r="C21" s="36">
        <v>0.85</v>
      </c>
      <c r="D21" t="s">
        <v>172</v>
      </c>
      <c r="E21" s="33">
        <f>C21 *0.9</f>
        <v>0.76500000000000001</v>
      </c>
      <c r="F21" s="61" t="s">
        <v>552</v>
      </c>
      <c r="G21" s="31">
        <v>42736</v>
      </c>
      <c r="H21" s="31">
        <v>43101</v>
      </c>
      <c r="I21" s="3" t="s">
        <v>462</v>
      </c>
    </row>
    <row r="22" spans="1:10" x14ac:dyDescent="0.35">
      <c r="A22" s="55" t="s">
        <v>531</v>
      </c>
      <c r="E22" s="34">
        <f>C21*1.1</f>
        <v>0.93500000000000005</v>
      </c>
      <c r="F22" s="35" t="s">
        <v>552</v>
      </c>
      <c r="G22" s="31">
        <v>42736</v>
      </c>
      <c r="H22" s="31">
        <v>43101</v>
      </c>
      <c r="I22" t="s">
        <v>463</v>
      </c>
    </row>
    <row r="23" spans="1:10" x14ac:dyDescent="0.35">
      <c r="A23" s="55" t="s">
        <v>551</v>
      </c>
      <c r="B23" t="s">
        <v>397</v>
      </c>
      <c r="C23">
        <v>1</v>
      </c>
      <c r="D23" t="s">
        <v>401</v>
      </c>
      <c r="E23" s="33">
        <f>C23*0.9</f>
        <v>0.9</v>
      </c>
      <c r="F23" s="35" t="s">
        <v>552</v>
      </c>
      <c r="G23" s="31">
        <v>42736</v>
      </c>
      <c r="H23" s="31">
        <v>43101</v>
      </c>
      <c r="I23" t="s">
        <v>464</v>
      </c>
    </row>
    <row r="24" spans="1:10" x14ac:dyDescent="0.35">
      <c r="A24" s="47"/>
      <c r="E24" s="34">
        <f>C23*1.1</f>
        <v>1.1000000000000001</v>
      </c>
      <c r="F24" s="35" t="s">
        <v>552</v>
      </c>
      <c r="G24" s="31">
        <v>42736</v>
      </c>
      <c r="H24" s="31">
        <v>43101</v>
      </c>
      <c r="I24" s="3" t="s">
        <v>465</v>
      </c>
    </row>
    <row r="25" spans="1:10" x14ac:dyDescent="0.35">
      <c r="A25" s="56"/>
      <c r="B25" s="57" t="s">
        <v>393</v>
      </c>
      <c r="C25" s="57">
        <v>1</v>
      </c>
      <c r="D25" s="57" t="s">
        <v>172</v>
      </c>
      <c r="E25" s="33">
        <f t="shared" ref="E25" si="12">C25*0.9</f>
        <v>0.9</v>
      </c>
      <c r="F25" s="35" t="s">
        <v>552</v>
      </c>
      <c r="G25" s="58">
        <v>42736</v>
      </c>
      <c r="H25" s="58">
        <v>43101</v>
      </c>
      <c r="I25" s="57" t="s">
        <v>466</v>
      </c>
      <c r="J25" s="57"/>
    </row>
    <row r="26" spans="1:10" x14ac:dyDescent="0.35">
      <c r="A26" s="56"/>
      <c r="B26" s="57"/>
      <c r="C26" s="57"/>
      <c r="D26" s="57"/>
      <c r="E26" s="34">
        <f t="shared" ref="E26" si="13">C25*1.1</f>
        <v>1.1000000000000001</v>
      </c>
      <c r="F26" s="35" t="s">
        <v>552</v>
      </c>
      <c r="G26" s="58">
        <v>42736</v>
      </c>
      <c r="H26" s="58">
        <v>43101</v>
      </c>
      <c r="I26" s="57" t="s">
        <v>467</v>
      </c>
      <c r="J26" s="57"/>
    </row>
    <row r="27" spans="1:10" x14ac:dyDescent="0.35">
      <c r="A27" s="56"/>
      <c r="B27" s="57" t="s">
        <v>394</v>
      </c>
      <c r="C27" s="57">
        <v>20</v>
      </c>
      <c r="D27" s="57" t="s">
        <v>402</v>
      </c>
      <c r="E27" s="33">
        <f t="shared" ref="E27" si="14">C27*0.9</f>
        <v>18</v>
      </c>
      <c r="F27" s="35" t="s">
        <v>552</v>
      </c>
      <c r="G27" s="58">
        <v>42736</v>
      </c>
      <c r="H27" s="58">
        <v>43101</v>
      </c>
      <c r="I27" s="59" t="s">
        <v>468</v>
      </c>
      <c r="J27" s="57"/>
    </row>
    <row r="28" spans="1:10" x14ac:dyDescent="0.35">
      <c r="A28" s="56"/>
      <c r="B28" s="57"/>
      <c r="C28" s="57"/>
      <c r="D28" s="57"/>
      <c r="E28" s="34">
        <f t="shared" ref="E28" si="15">C27*1.1</f>
        <v>22</v>
      </c>
      <c r="F28" s="35" t="s">
        <v>552</v>
      </c>
      <c r="G28" s="58">
        <v>42736</v>
      </c>
      <c r="H28" s="58">
        <v>43101</v>
      </c>
      <c r="I28" s="57" t="s">
        <v>469</v>
      </c>
      <c r="J28" s="57"/>
    </row>
    <row r="29" spans="1:10" x14ac:dyDescent="0.35">
      <c r="A29" s="47"/>
      <c r="B29" t="s">
        <v>398</v>
      </c>
      <c r="C29">
        <v>40</v>
      </c>
      <c r="D29" t="s">
        <v>403</v>
      </c>
      <c r="E29" s="33">
        <f t="shared" ref="E29" si="16">C29*0.9</f>
        <v>36</v>
      </c>
      <c r="F29" s="35" t="s">
        <v>552</v>
      </c>
      <c r="G29" s="31">
        <v>42736</v>
      </c>
      <c r="H29" s="31">
        <v>43101</v>
      </c>
      <c r="I29" t="s">
        <v>470</v>
      </c>
    </row>
    <row r="30" spans="1:10" x14ac:dyDescent="0.35">
      <c r="A30" s="47"/>
      <c r="E30" s="34">
        <f t="shared" ref="E30" si="17">C29*1.1</f>
        <v>44</v>
      </c>
      <c r="F30" s="35" t="s">
        <v>552</v>
      </c>
      <c r="G30" s="31">
        <v>42736</v>
      </c>
      <c r="H30" s="31">
        <v>43101</v>
      </c>
      <c r="I30" s="3" t="s">
        <v>471</v>
      </c>
    </row>
    <row r="31" spans="1:10" x14ac:dyDescent="0.35">
      <c r="A31" s="47"/>
      <c r="B31" s="32" t="s">
        <v>399</v>
      </c>
      <c r="C31">
        <v>150</v>
      </c>
      <c r="D31" t="s">
        <v>404</v>
      </c>
      <c r="E31" s="33">
        <f t="shared" ref="E31" si="18">C31*0.9</f>
        <v>135</v>
      </c>
      <c r="F31" s="35" t="s">
        <v>552</v>
      </c>
      <c r="G31" s="31">
        <v>42736</v>
      </c>
      <c r="H31" s="31">
        <v>43101</v>
      </c>
      <c r="I31" t="s">
        <v>472</v>
      </c>
    </row>
    <row r="32" spans="1:10" x14ac:dyDescent="0.35">
      <c r="A32" s="47"/>
      <c r="E32" s="34">
        <f t="shared" ref="E32" si="19">C31*1.1</f>
        <v>165</v>
      </c>
      <c r="F32" s="35" t="s">
        <v>552</v>
      </c>
      <c r="G32" s="31">
        <v>42736</v>
      </c>
      <c r="H32" s="31">
        <v>43101</v>
      </c>
      <c r="I32" t="s">
        <v>473</v>
      </c>
    </row>
    <row r="33" spans="1:10" x14ac:dyDescent="0.35">
      <c r="A33" s="47"/>
      <c r="B33" s="32" t="s">
        <v>395</v>
      </c>
      <c r="C33">
        <v>15</v>
      </c>
      <c r="D33" t="s">
        <v>401</v>
      </c>
      <c r="E33" s="33">
        <f t="shared" ref="E33" si="20">C33*0.9</f>
        <v>13.5</v>
      </c>
      <c r="F33" s="35" t="s">
        <v>552</v>
      </c>
      <c r="G33" s="31">
        <v>42736</v>
      </c>
      <c r="H33" s="31">
        <v>43101</v>
      </c>
      <c r="I33" s="3" t="s">
        <v>474</v>
      </c>
    </row>
    <row r="34" spans="1:10" x14ac:dyDescent="0.35">
      <c r="A34" s="47"/>
      <c r="E34" s="34">
        <f t="shared" ref="E34" si="21">C33*1.1</f>
        <v>16.5</v>
      </c>
      <c r="F34" s="35" t="s">
        <v>552</v>
      </c>
      <c r="G34" s="31">
        <v>42736</v>
      </c>
      <c r="H34" s="31">
        <v>43101</v>
      </c>
      <c r="I34" t="s">
        <v>475</v>
      </c>
    </row>
    <row r="35" spans="1:10" x14ac:dyDescent="0.35">
      <c r="A35" s="47"/>
      <c r="B35" s="32" t="s">
        <v>396</v>
      </c>
      <c r="C35">
        <v>3</v>
      </c>
      <c r="D35" t="s">
        <v>404</v>
      </c>
      <c r="E35" s="33">
        <f>C35*2/3</f>
        <v>2</v>
      </c>
      <c r="F35" s="35" t="s">
        <v>552</v>
      </c>
      <c r="G35" s="31">
        <v>42736</v>
      </c>
      <c r="H35" s="31">
        <v>43101</v>
      </c>
      <c r="I35" t="s">
        <v>476</v>
      </c>
    </row>
    <row r="36" spans="1:10" x14ac:dyDescent="0.35">
      <c r="A36" s="47"/>
      <c r="E36" s="34">
        <f>C35*4/3</f>
        <v>4</v>
      </c>
      <c r="F36" s="35" t="s">
        <v>552</v>
      </c>
      <c r="G36" s="31">
        <v>42736</v>
      </c>
      <c r="H36" s="31">
        <v>43101</v>
      </c>
      <c r="I36" s="3" t="s">
        <v>477</v>
      </c>
    </row>
    <row r="37" spans="1:10" x14ac:dyDescent="0.35">
      <c r="A37" s="47"/>
      <c r="B37" t="s">
        <v>439</v>
      </c>
      <c r="C37">
        <v>168</v>
      </c>
      <c r="D37" t="s">
        <v>440</v>
      </c>
      <c r="E37" s="33">
        <f>C37*0.9</f>
        <v>151.20000000000002</v>
      </c>
      <c r="F37" s="35" t="s">
        <v>552</v>
      </c>
      <c r="G37" s="31">
        <v>42736</v>
      </c>
      <c r="H37" s="31">
        <v>43101</v>
      </c>
      <c r="I37" t="s">
        <v>478</v>
      </c>
    </row>
    <row r="38" spans="1:10" x14ac:dyDescent="0.35">
      <c r="A38" s="49"/>
      <c r="B38" s="37"/>
      <c r="C38" s="37"/>
      <c r="D38" s="37"/>
      <c r="E38" s="65">
        <f>C37*1.1</f>
        <v>184.8</v>
      </c>
      <c r="F38" s="62" t="s">
        <v>552</v>
      </c>
      <c r="G38" s="54">
        <v>42736</v>
      </c>
      <c r="H38" s="54">
        <v>43101</v>
      </c>
      <c r="I38" s="37" t="s">
        <v>479</v>
      </c>
      <c r="J38" s="37"/>
    </row>
    <row r="39" spans="1:10" x14ac:dyDescent="0.35">
      <c r="A39" s="46" t="s">
        <v>405</v>
      </c>
      <c r="B39" s="43" t="s">
        <v>415</v>
      </c>
      <c r="C39">
        <v>1</v>
      </c>
      <c r="D39" t="s">
        <v>172</v>
      </c>
      <c r="E39" s="33">
        <f>C39*0.8</f>
        <v>0.8</v>
      </c>
      <c r="F39" s="35" t="s">
        <v>552</v>
      </c>
      <c r="G39" s="31">
        <v>42736</v>
      </c>
      <c r="H39" s="31">
        <v>43101</v>
      </c>
      <c r="I39" s="3" t="s">
        <v>480</v>
      </c>
    </row>
    <row r="40" spans="1:10" x14ac:dyDescent="0.35">
      <c r="A40" s="55" t="s">
        <v>532</v>
      </c>
      <c r="E40" s="34">
        <f>C39*1.2</f>
        <v>1.2</v>
      </c>
      <c r="F40" s="35" t="s">
        <v>552</v>
      </c>
      <c r="G40" s="31">
        <v>42736</v>
      </c>
      <c r="H40" s="31">
        <v>43101</v>
      </c>
      <c r="I40" t="s">
        <v>481</v>
      </c>
    </row>
    <row r="41" spans="1:10" x14ac:dyDescent="0.35">
      <c r="A41" s="55" t="s">
        <v>533</v>
      </c>
      <c r="B41" s="32" t="s">
        <v>414</v>
      </c>
      <c r="C41">
        <v>0.1</v>
      </c>
      <c r="D41" t="s">
        <v>172</v>
      </c>
      <c r="E41" s="33">
        <f t="shared" ref="E41" si="22">C41*0.8</f>
        <v>8.0000000000000016E-2</v>
      </c>
      <c r="F41" s="35" t="s">
        <v>552</v>
      </c>
      <c r="G41" s="31">
        <v>42736</v>
      </c>
      <c r="H41" s="31">
        <v>43101</v>
      </c>
      <c r="I41" t="s">
        <v>482</v>
      </c>
    </row>
    <row r="42" spans="1:10" x14ac:dyDescent="0.35">
      <c r="A42" s="47"/>
      <c r="E42" s="34">
        <f t="shared" ref="E42" si="23">C41*1.2</f>
        <v>0.12</v>
      </c>
      <c r="F42" s="35" t="s">
        <v>552</v>
      </c>
      <c r="G42" s="31">
        <v>42736</v>
      </c>
      <c r="H42" s="31">
        <v>43101</v>
      </c>
      <c r="I42" s="3" t="s">
        <v>483</v>
      </c>
    </row>
    <row r="43" spans="1:10" x14ac:dyDescent="0.35">
      <c r="A43" s="47"/>
      <c r="B43" s="32" t="s">
        <v>413</v>
      </c>
      <c r="C43">
        <v>3.6000000000000001E-5</v>
      </c>
      <c r="D43" t="s">
        <v>401</v>
      </c>
      <c r="E43" s="33">
        <f t="shared" ref="E43" si="24">C43*0.8</f>
        <v>2.8800000000000002E-5</v>
      </c>
      <c r="F43" s="35" t="s">
        <v>552</v>
      </c>
      <c r="G43" s="31">
        <v>42736</v>
      </c>
      <c r="H43" s="31">
        <v>43101</v>
      </c>
      <c r="I43" t="s">
        <v>484</v>
      </c>
    </row>
    <row r="44" spans="1:10" x14ac:dyDescent="0.35">
      <c r="A44" s="47"/>
      <c r="E44" s="34">
        <f t="shared" ref="E44" si="25">C43*1.2</f>
        <v>4.32E-5</v>
      </c>
      <c r="F44" s="35" t="s">
        <v>552</v>
      </c>
      <c r="G44" s="31">
        <v>42736</v>
      </c>
      <c r="H44" s="31">
        <v>43101</v>
      </c>
      <c r="I44" t="s">
        <v>485</v>
      </c>
    </row>
    <row r="45" spans="1:10" x14ac:dyDescent="0.35">
      <c r="A45" s="47"/>
      <c r="B45" s="32" t="s">
        <v>412</v>
      </c>
      <c r="C45">
        <v>0.02</v>
      </c>
      <c r="D45" t="s">
        <v>172</v>
      </c>
      <c r="E45" s="33">
        <f t="shared" ref="E45" si="26">C45*0.8</f>
        <v>1.6E-2</v>
      </c>
      <c r="F45" s="35" t="s">
        <v>552</v>
      </c>
      <c r="G45" s="31">
        <v>42736</v>
      </c>
      <c r="H45" s="31">
        <v>43101</v>
      </c>
      <c r="I45" s="3" t="s">
        <v>486</v>
      </c>
    </row>
    <row r="46" spans="1:10" x14ac:dyDescent="0.35">
      <c r="A46" s="47"/>
      <c r="E46" s="34">
        <f t="shared" ref="E46" si="27">C45*1.2</f>
        <v>2.4E-2</v>
      </c>
      <c r="F46" s="35" t="s">
        <v>552</v>
      </c>
      <c r="G46" s="31">
        <v>42736</v>
      </c>
      <c r="H46" s="31">
        <v>43101</v>
      </c>
      <c r="I46" t="s">
        <v>487</v>
      </c>
    </row>
    <row r="47" spans="1:10" x14ac:dyDescent="0.35">
      <c r="A47" s="47"/>
      <c r="B47" s="32" t="s">
        <v>411</v>
      </c>
      <c r="C47">
        <v>0</v>
      </c>
      <c r="D47" t="s">
        <v>421</v>
      </c>
      <c r="E47" s="33">
        <f>C47-0.01</f>
        <v>-0.01</v>
      </c>
      <c r="F47" s="35" t="s">
        <v>552</v>
      </c>
      <c r="G47" s="31">
        <v>42736</v>
      </c>
      <c r="H47" s="31">
        <v>43101</v>
      </c>
      <c r="I47" t="s">
        <v>488</v>
      </c>
    </row>
    <row r="48" spans="1:10" x14ac:dyDescent="0.35">
      <c r="A48" s="47"/>
      <c r="E48" s="34">
        <f>C47+0.01</f>
        <v>0.01</v>
      </c>
      <c r="F48" s="35" t="s">
        <v>552</v>
      </c>
      <c r="G48" s="31">
        <v>42736</v>
      </c>
      <c r="H48" s="31">
        <v>43101</v>
      </c>
      <c r="I48" s="3" t="s">
        <v>489</v>
      </c>
    </row>
    <row r="49" spans="1:9" x14ac:dyDescent="0.35">
      <c r="A49" s="47"/>
      <c r="B49" s="32" t="s">
        <v>410</v>
      </c>
      <c r="C49">
        <v>2650</v>
      </c>
      <c r="D49" t="s">
        <v>422</v>
      </c>
      <c r="E49" s="33">
        <f>C49*0.8</f>
        <v>2120</v>
      </c>
      <c r="F49" s="35" t="s">
        <v>552</v>
      </c>
      <c r="G49" s="31">
        <v>42736</v>
      </c>
      <c r="H49" s="31">
        <v>43101</v>
      </c>
      <c r="I49" t="s">
        <v>490</v>
      </c>
    </row>
    <row r="50" spans="1:9" x14ac:dyDescent="0.35">
      <c r="A50" s="47"/>
      <c r="E50" s="34">
        <f>C49*1.2</f>
        <v>3180</v>
      </c>
      <c r="F50" s="35" t="s">
        <v>552</v>
      </c>
      <c r="G50" s="31">
        <v>42736</v>
      </c>
      <c r="H50" s="31">
        <v>43101</v>
      </c>
      <c r="I50" t="s">
        <v>491</v>
      </c>
    </row>
    <row r="51" spans="1:9" x14ac:dyDescent="0.35">
      <c r="A51" s="47"/>
      <c r="B51" s="32" t="s">
        <v>409</v>
      </c>
      <c r="C51">
        <v>0.65</v>
      </c>
      <c r="D51" t="s">
        <v>172</v>
      </c>
      <c r="E51" s="33">
        <f t="shared" ref="E51" si="28">C51*0.8</f>
        <v>0.52</v>
      </c>
      <c r="F51" s="35" t="s">
        <v>552</v>
      </c>
      <c r="G51" s="31">
        <v>42736</v>
      </c>
      <c r="H51" s="31">
        <v>43101</v>
      </c>
      <c r="I51" s="3" t="s">
        <v>492</v>
      </c>
    </row>
    <row r="52" spans="1:9" x14ac:dyDescent="0.35">
      <c r="A52" s="47"/>
      <c r="E52" s="34">
        <f t="shared" ref="E52" si="29">C51*1.2</f>
        <v>0.78</v>
      </c>
      <c r="F52" s="35" t="s">
        <v>552</v>
      </c>
      <c r="G52" s="31">
        <v>42736</v>
      </c>
      <c r="H52" s="31">
        <v>43101</v>
      </c>
      <c r="I52" t="s">
        <v>493</v>
      </c>
    </row>
    <row r="53" spans="1:9" x14ac:dyDescent="0.35">
      <c r="A53" s="47"/>
      <c r="B53" s="32" t="s">
        <v>408</v>
      </c>
      <c r="C53">
        <v>4600000</v>
      </c>
      <c r="D53" t="s">
        <v>423</v>
      </c>
      <c r="E53" s="33">
        <f t="shared" ref="E53" si="30">C53*0.8</f>
        <v>3680000</v>
      </c>
      <c r="F53" s="35" t="s">
        <v>552</v>
      </c>
      <c r="G53" s="31">
        <v>42736</v>
      </c>
      <c r="H53" s="31">
        <v>43101</v>
      </c>
      <c r="I53" t="s">
        <v>494</v>
      </c>
    </row>
    <row r="54" spans="1:9" x14ac:dyDescent="0.35">
      <c r="A54" s="47"/>
      <c r="E54" s="34">
        <f t="shared" ref="E54" si="31">C53*1.2</f>
        <v>5520000</v>
      </c>
      <c r="F54" s="35" t="s">
        <v>552</v>
      </c>
      <c r="G54" s="31">
        <v>42736</v>
      </c>
      <c r="H54" s="31">
        <v>43101</v>
      </c>
      <c r="I54" s="3" t="s">
        <v>495</v>
      </c>
    </row>
    <row r="55" spans="1:9" x14ac:dyDescent="0.35">
      <c r="A55" s="47"/>
      <c r="B55" s="32" t="s">
        <v>407</v>
      </c>
      <c r="C55">
        <v>7000000</v>
      </c>
      <c r="D55" t="s">
        <v>423</v>
      </c>
      <c r="E55" s="33">
        <f t="shared" ref="E55" si="32">C55*0.8</f>
        <v>5600000</v>
      </c>
      <c r="F55" s="35" t="s">
        <v>552</v>
      </c>
      <c r="G55" s="31">
        <v>42736</v>
      </c>
      <c r="H55" s="31">
        <v>43101</v>
      </c>
      <c r="I55" t="s">
        <v>496</v>
      </c>
    </row>
    <row r="56" spans="1:9" x14ac:dyDescent="0.35">
      <c r="A56" s="47"/>
      <c r="E56" s="34">
        <f t="shared" ref="E56" si="33">C55*1.2</f>
        <v>8400000</v>
      </c>
      <c r="F56" s="35" t="s">
        <v>552</v>
      </c>
      <c r="G56" s="31">
        <v>42736</v>
      </c>
      <c r="H56" s="31">
        <v>43101</v>
      </c>
      <c r="I56" t="s">
        <v>497</v>
      </c>
    </row>
    <row r="57" spans="1:9" x14ac:dyDescent="0.35">
      <c r="A57" s="47"/>
      <c r="B57" s="32" t="s">
        <v>419</v>
      </c>
      <c r="C57">
        <v>2.7</v>
      </c>
      <c r="D57" t="s">
        <v>424</v>
      </c>
      <c r="E57" s="33">
        <f t="shared" ref="E57" si="34">C57*0.8</f>
        <v>2.16</v>
      </c>
      <c r="F57" s="35" t="s">
        <v>552</v>
      </c>
      <c r="G57" s="31">
        <v>42736</v>
      </c>
      <c r="H57" s="31">
        <v>43101</v>
      </c>
      <c r="I57" s="3" t="s">
        <v>498</v>
      </c>
    </row>
    <row r="58" spans="1:9" x14ac:dyDescent="0.35">
      <c r="A58" s="47"/>
      <c r="E58" s="34">
        <f t="shared" ref="E58" si="35">C57*1.2</f>
        <v>3.24</v>
      </c>
      <c r="F58" s="35" t="s">
        <v>552</v>
      </c>
      <c r="G58" s="31">
        <v>42736</v>
      </c>
      <c r="H58" s="31">
        <v>43101</v>
      </c>
      <c r="I58" t="s">
        <v>499</v>
      </c>
    </row>
    <row r="59" spans="1:9" x14ac:dyDescent="0.35">
      <c r="A59" s="47"/>
      <c r="B59" s="32" t="s">
        <v>420</v>
      </c>
      <c r="C59">
        <v>0.6</v>
      </c>
      <c r="D59" t="s">
        <v>424</v>
      </c>
      <c r="E59" s="33">
        <f t="shared" ref="E59" si="36">C59*0.8</f>
        <v>0.48</v>
      </c>
      <c r="F59" s="35" t="s">
        <v>552</v>
      </c>
      <c r="G59" s="31">
        <v>42736</v>
      </c>
      <c r="H59" s="31">
        <v>43101</v>
      </c>
      <c r="I59" t="s">
        <v>500</v>
      </c>
    </row>
    <row r="60" spans="1:9" x14ac:dyDescent="0.35">
      <c r="A60" s="47"/>
      <c r="E60" s="34">
        <f t="shared" ref="E60" si="37">C59*1.2</f>
        <v>0.72</v>
      </c>
      <c r="F60" s="35" t="s">
        <v>552</v>
      </c>
      <c r="G60" s="31">
        <v>42736</v>
      </c>
      <c r="H60" s="31">
        <v>43101</v>
      </c>
      <c r="I60" s="3" t="s">
        <v>501</v>
      </c>
    </row>
    <row r="61" spans="1:9" x14ac:dyDescent="0.35">
      <c r="A61" s="47"/>
      <c r="B61" s="44" t="s">
        <v>418</v>
      </c>
      <c r="C61">
        <v>334000</v>
      </c>
      <c r="D61" t="s">
        <v>425</v>
      </c>
      <c r="E61" s="33">
        <f t="shared" ref="E61" si="38">C61*0.8</f>
        <v>267200</v>
      </c>
      <c r="F61" s="35" t="s">
        <v>552</v>
      </c>
      <c r="G61" s="31">
        <v>42736</v>
      </c>
      <c r="H61" s="31">
        <v>43101</v>
      </c>
      <c r="I61" t="s">
        <v>502</v>
      </c>
    </row>
    <row r="62" spans="1:9" x14ac:dyDescent="0.35">
      <c r="A62" s="47"/>
      <c r="E62" s="34">
        <f t="shared" ref="E62" si="39">C61*1.2</f>
        <v>400800</v>
      </c>
      <c r="F62" s="35" t="s">
        <v>552</v>
      </c>
      <c r="G62" s="31">
        <v>42736</v>
      </c>
      <c r="H62" s="31">
        <v>43101</v>
      </c>
      <c r="I62" t="s">
        <v>503</v>
      </c>
    </row>
    <row r="63" spans="1:9" x14ac:dyDescent="0.35">
      <c r="A63" s="47"/>
      <c r="B63" t="s">
        <v>417</v>
      </c>
      <c r="C63">
        <v>1000</v>
      </c>
      <c r="D63" t="s">
        <v>422</v>
      </c>
      <c r="E63" s="33">
        <f t="shared" ref="E63" si="40">C63*0.8</f>
        <v>800</v>
      </c>
      <c r="F63" s="35" t="s">
        <v>552</v>
      </c>
      <c r="G63" s="31">
        <v>42736</v>
      </c>
      <c r="H63" s="31">
        <v>43101</v>
      </c>
      <c r="I63" s="3" t="s">
        <v>504</v>
      </c>
    </row>
    <row r="64" spans="1:9" x14ac:dyDescent="0.35">
      <c r="A64" s="47"/>
      <c r="E64" s="34">
        <f t="shared" ref="E64" si="41">C63*1.2</f>
        <v>1200</v>
      </c>
      <c r="F64" s="35" t="s">
        <v>552</v>
      </c>
      <c r="G64" s="31">
        <v>42736</v>
      </c>
      <c r="H64" s="31">
        <v>43101</v>
      </c>
      <c r="I64" t="s">
        <v>505</v>
      </c>
    </row>
    <row r="65" spans="1:10" x14ac:dyDescent="0.35">
      <c r="A65" s="47"/>
      <c r="B65" t="s">
        <v>416</v>
      </c>
      <c r="C65">
        <v>273.14999999999998</v>
      </c>
      <c r="D65" t="s">
        <v>426</v>
      </c>
      <c r="E65" s="33">
        <f>C65*0.99</f>
        <v>270.41849999999999</v>
      </c>
      <c r="F65" s="35" t="s">
        <v>552</v>
      </c>
      <c r="G65" s="31">
        <v>42736</v>
      </c>
      <c r="H65" s="31">
        <v>43101</v>
      </c>
      <c r="I65" t="s">
        <v>506</v>
      </c>
    </row>
    <row r="66" spans="1:10" x14ac:dyDescent="0.35">
      <c r="A66" s="47"/>
      <c r="E66" s="34">
        <f>C65*1.01</f>
        <v>275.88149999999996</v>
      </c>
      <c r="F66" s="35" t="s">
        <v>552</v>
      </c>
      <c r="G66" s="31">
        <v>42736</v>
      </c>
      <c r="H66" s="31">
        <v>43101</v>
      </c>
      <c r="I66" s="3" t="s">
        <v>507</v>
      </c>
    </row>
    <row r="67" spans="1:10" ht="13.5" customHeight="1" x14ac:dyDescent="0.35">
      <c r="A67" s="47"/>
      <c r="B67" s="32" t="s">
        <v>406</v>
      </c>
      <c r="C67">
        <v>2.5000000000000001E-2</v>
      </c>
      <c r="D67" t="s">
        <v>427</v>
      </c>
      <c r="E67" s="33">
        <f>C67*0.8</f>
        <v>2.0000000000000004E-2</v>
      </c>
      <c r="F67" s="35" t="s">
        <v>552</v>
      </c>
      <c r="G67" s="31">
        <v>42736</v>
      </c>
      <c r="H67" s="31">
        <v>43101</v>
      </c>
      <c r="I67" t="s">
        <v>508</v>
      </c>
    </row>
    <row r="68" spans="1:10" x14ac:dyDescent="0.35">
      <c r="A68" s="47"/>
      <c r="E68" s="34">
        <f>C67*1.2</f>
        <v>0.03</v>
      </c>
      <c r="F68" s="35" t="s">
        <v>552</v>
      </c>
      <c r="G68" s="31">
        <v>42736</v>
      </c>
      <c r="H68" s="31">
        <v>43101</v>
      </c>
      <c r="I68" t="s">
        <v>509</v>
      </c>
    </row>
    <row r="69" spans="1:10" x14ac:dyDescent="0.35">
      <c r="A69" s="47"/>
      <c r="B69" t="s">
        <v>441</v>
      </c>
      <c r="C69">
        <v>70.13</v>
      </c>
      <c r="D69" t="s">
        <v>402</v>
      </c>
      <c r="E69" s="33">
        <f>C69*0.95</f>
        <v>66.623499999999993</v>
      </c>
      <c r="F69" s="35" t="s">
        <v>552</v>
      </c>
      <c r="G69" s="31">
        <v>42736</v>
      </c>
      <c r="H69" s="31">
        <v>43101</v>
      </c>
      <c r="I69" s="3" t="s">
        <v>510</v>
      </c>
    </row>
    <row r="70" spans="1:10" ht="15" thickBot="1" x14ac:dyDescent="0.4">
      <c r="A70" s="50"/>
      <c r="B70" s="40"/>
      <c r="C70" s="40"/>
      <c r="D70" s="40"/>
      <c r="E70" s="66">
        <f>C69*1.05</f>
        <v>73.636499999999998</v>
      </c>
      <c r="F70" s="63" t="s">
        <v>552</v>
      </c>
      <c r="G70" s="53">
        <v>42736</v>
      </c>
      <c r="H70" s="53">
        <v>43101</v>
      </c>
      <c r="I70" s="40" t="s">
        <v>511</v>
      </c>
      <c r="J70" s="40"/>
    </row>
    <row r="71" spans="1:10" ht="18" customHeight="1" thickTop="1" x14ac:dyDescent="0.35">
      <c r="A71" s="51" t="s">
        <v>428</v>
      </c>
      <c r="B71" t="s">
        <v>542</v>
      </c>
      <c r="C71">
        <v>0</v>
      </c>
      <c r="D71" t="s">
        <v>172</v>
      </c>
      <c r="E71" s="38" t="s">
        <v>535</v>
      </c>
      <c r="F71" s="35" t="s">
        <v>552</v>
      </c>
      <c r="G71" s="31">
        <v>42736</v>
      </c>
      <c r="H71" s="31">
        <v>43101</v>
      </c>
      <c r="I71" t="s">
        <v>512</v>
      </c>
    </row>
    <row r="72" spans="1:10" x14ac:dyDescent="0.35">
      <c r="A72" s="46" t="s">
        <v>437</v>
      </c>
      <c r="E72" s="60" t="s">
        <v>534</v>
      </c>
      <c r="F72" s="35" t="s">
        <v>552</v>
      </c>
      <c r="G72" s="31">
        <v>42736</v>
      </c>
      <c r="H72" s="31">
        <v>43101</v>
      </c>
      <c r="I72" t="s">
        <v>513</v>
      </c>
    </row>
    <row r="73" spans="1:10" x14ac:dyDescent="0.35">
      <c r="A73" s="47"/>
      <c r="B73" t="s">
        <v>536</v>
      </c>
      <c r="C73">
        <v>1</v>
      </c>
      <c r="D73" t="s">
        <v>172</v>
      </c>
      <c r="E73" s="38" t="s">
        <v>547</v>
      </c>
      <c r="F73" s="35" t="s">
        <v>552</v>
      </c>
      <c r="G73" s="31">
        <v>42736</v>
      </c>
      <c r="H73" s="31">
        <v>43101</v>
      </c>
      <c r="I73" t="s">
        <v>514</v>
      </c>
    </row>
    <row r="74" spans="1:10" x14ac:dyDescent="0.35">
      <c r="A74" s="52" t="s">
        <v>541</v>
      </c>
      <c r="E74" s="60" t="s">
        <v>548</v>
      </c>
      <c r="F74" s="35" t="s">
        <v>552</v>
      </c>
      <c r="G74" s="31">
        <v>42736</v>
      </c>
      <c r="H74" s="31">
        <v>43101</v>
      </c>
      <c r="I74" t="s">
        <v>515</v>
      </c>
    </row>
    <row r="75" spans="1:10" x14ac:dyDescent="0.35">
      <c r="A75" s="52" t="s">
        <v>545</v>
      </c>
      <c r="B75" t="s">
        <v>537</v>
      </c>
      <c r="C75">
        <v>1</v>
      </c>
      <c r="D75" t="s">
        <v>172</v>
      </c>
      <c r="E75" s="38" t="s">
        <v>547</v>
      </c>
      <c r="F75" s="35" t="s">
        <v>552</v>
      </c>
      <c r="G75" s="31">
        <v>42736</v>
      </c>
      <c r="H75" s="31">
        <v>43101</v>
      </c>
      <c r="I75" t="s">
        <v>516</v>
      </c>
    </row>
    <row r="76" spans="1:10" x14ac:dyDescent="0.35">
      <c r="A76" s="52" t="s">
        <v>546</v>
      </c>
      <c r="E76" s="64" t="s">
        <v>548</v>
      </c>
      <c r="F76" s="35" t="s">
        <v>552</v>
      </c>
      <c r="G76" s="54">
        <v>42736</v>
      </c>
      <c r="H76" s="54">
        <v>43101</v>
      </c>
      <c r="I76" s="37" t="s">
        <v>517</v>
      </c>
      <c r="J76" s="37"/>
    </row>
    <row r="77" spans="1:10" x14ac:dyDescent="0.35">
      <c r="A77" s="48" t="s">
        <v>429</v>
      </c>
      <c r="B77" s="36" t="s">
        <v>538</v>
      </c>
      <c r="C77" s="36">
        <v>1</v>
      </c>
      <c r="D77" s="36" t="s">
        <v>172</v>
      </c>
      <c r="E77" s="38" t="s">
        <v>547</v>
      </c>
      <c r="F77" s="61" t="s">
        <v>552</v>
      </c>
      <c r="G77" s="31">
        <v>42736</v>
      </c>
      <c r="H77" s="31">
        <v>43101</v>
      </c>
      <c r="I77" t="s">
        <v>518</v>
      </c>
    </row>
    <row r="78" spans="1:10" x14ac:dyDescent="0.35">
      <c r="A78" s="46" t="s">
        <v>438</v>
      </c>
      <c r="E78" s="60" t="s">
        <v>548</v>
      </c>
      <c r="F78" s="35" t="s">
        <v>552</v>
      </c>
      <c r="G78" s="31">
        <v>42736</v>
      </c>
      <c r="H78" s="31">
        <v>43101</v>
      </c>
      <c r="I78" t="s">
        <v>519</v>
      </c>
    </row>
    <row r="79" spans="1:10" x14ac:dyDescent="0.35">
      <c r="A79" s="47"/>
      <c r="B79" t="s">
        <v>539</v>
      </c>
      <c r="C79">
        <v>1</v>
      </c>
      <c r="D79" t="s">
        <v>172</v>
      </c>
      <c r="E79" s="38" t="s">
        <v>547</v>
      </c>
      <c r="F79" s="35" t="s">
        <v>552</v>
      </c>
      <c r="G79" s="31">
        <v>42736</v>
      </c>
      <c r="H79" s="31">
        <v>43101</v>
      </c>
      <c r="I79" t="s">
        <v>520</v>
      </c>
    </row>
    <row r="80" spans="1:10" x14ac:dyDescent="0.35">
      <c r="A80" s="47"/>
      <c r="E80" s="60" t="s">
        <v>548</v>
      </c>
      <c r="F80" s="35" t="s">
        <v>552</v>
      </c>
      <c r="G80" s="31">
        <v>42736</v>
      </c>
      <c r="H80" s="31">
        <v>43101</v>
      </c>
      <c r="I80" t="s">
        <v>521</v>
      </c>
    </row>
    <row r="81" spans="1:10" x14ac:dyDescent="0.35">
      <c r="A81" s="47"/>
      <c r="B81" t="s">
        <v>540</v>
      </c>
      <c r="C81">
        <v>1</v>
      </c>
      <c r="D81" t="s">
        <v>172</v>
      </c>
      <c r="E81" s="38" t="s">
        <v>547</v>
      </c>
      <c r="F81" s="35" t="s">
        <v>552</v>
      </c>
      <c r="G81" s="31">
        <v>42736</v>
      </c>
      <c r="H81" s="31">
        <v>43101</v>
      </c>
      <c r="I81" t="s">
        <v>522</v>
      </c>
    </row>
    <row r="82" spans="1:10" x14ac:dyDescent="0.35">
      <c r="A82" s="52" t="s">
        <v>541</v>
      </c>
      <c r="E82" s="60" t="s">
        <v>548</v>
      </c>
      <c r="F82" s="35" t="s">
        <v>552</v>
      </c>
      <c r="G82" s="31">
        <v>42736</v>
      </c>
      <c r="H82" s="31">
        <v>43101</v>
      </c>
      <c r="I82" t="s">
        <v>523</v>
      </c>
    </row>
    <row r="83" spans="1:10" x14ac:dyDescent="0.35">
      <c r="A83" s="52" t="s">
        <v>442</v>
      </c>
      <c r="B83" t="s">
        <v>543</v>
      </c>
      <c r="C83">
        <v>0</v>
      </c>
      <c r="D83" t="s">
        <v>172</v>
      </c>
      <c r="E83" s="38" t="s">
        <v>549</v>
      </c>
      <c r="F83" s="35" t="s">
        <v>552</v>
      </c>
      <c r="G83" s="31">
        <v>42736</v>
      </c>
      <c r="H83" s="31">
        <v>43101</v>
      </c>
      <c r="I83" t="s">
        <v>524</v>
      </c>
    </row>
    <row r="84" spans="1:10" x14ac:dyDescent="0.35">
      <c r="A84" s="52" t="s">
        <v>443</v>
      </c>
      <c r="E84" s="60" t="s">
        <v>550</v>
      </c>
      <c r="F84" s="35" t="s">
        <v>552</v>
      </c>
      <c r="G84" s="31">
        <v>42736</v>
      </c>
      <c r="H84" s="31">
        <v>43101</v>
      </c>
      <c r="I84" t="s">
        <v>525</v>
      </c>
    </row>
    <row r="85" spans="1:10" x14ac:dyDescent="0.35">
      <c r="A85" s="47"/>
      <c r="B85" t="s">
        <v>544</v>
      </c>
      <c r="C85">
        <v>0</v>
      </c>
      <c r="D85" t="s">
        <v>172</v>
      </c>
      <c r="E85" s="38" t="s">
        <v>549</v>
      </c>
      <c r="F85" s="35" t="s">
        <v>552</v>
      </c>
      <c r="G85" s="31">
        <v>42736</v>
      </c>
      <c r="H85" s="31">
        <v>43101</v>
      </c>
      <c r="I85" t="s">
        <v>526</v>
      </c>
    </row>
    <row r="86" spans="1:10" x14ac:dyDescent="0.35">
      <c r="B86" s="70"/>
      <c r="E86" s="60" t="s">
        <v>550</v>
      </c>
      <c r="F86" s="35" t="s">
        <v>552</v>
      </c>
      <c r="G86" s="31">
        <v>42736</v>
      </c>
      <c r="H86" s="31">
        <v>43101</v>
      </c>
      <c r="I86" t="s">
        <v>527</v>
      </c>
    </row>
    <row r="87" spans="1:10" x14ac:dyDescent="0.35">
      <c r="B87" s="70" t="s">
        <v>566</v>
      </c>
      <c r="C87">
        <v>1</v>
      </c>
      <c r="D87" t="s">
        <v>172</v>
      </c>
      <c r="E87" s="33" t="s">
        <v>547</v>
      </c>
      <c r="F87" s="35" t="s">
        <v>552</v>
      </c>
      <c r="G87" s="31">
        <v>42736</v>
      </c>
      <c r="H87" s="31">
        <v>43101</v>
      </c>
      <c r="I87" t="s">
        <v>567</v>
      </c>
    </row>
    <row r="88" spans="1:10" ht="15" thickBot="1" x14ac:dyDescent="0.4">
      <c r="A88" s="40" t="s">
        <v>88</v>
      </c>
      <c r="B88" s="71"/>
      <c r="C88" s="40"/>
      <c r="D88" s="40"/>
      <c r="E88" s="66" t="s">
        <v>548</v>
      </c>
      <c r="F88" s="72" t="s">
        <v>552</v>
      </c>
      <c r="G88" s="73">
        <v>42736</v>
      </c>
      <c r="H88" s="73">
        <v>43101</v>
      </c>
      <c r="I88" s="40" t="s">
        <v>568</v>
      </c>
      <c r="J88" s="40"/>
    </row>
    <row r="89" spans="1:10" ht="15" thickTop="1" x14ac:dyDescent="0.35">
      <c r="A89" s="46" t="s">
        <v>432</v>
      </c>
      <c r="B89" t="s">
        <v>433</v>
      </c>
      <c r="C89" t="s">
        <v>435</v>
      </c>
      <c r="D89" t="s">
        <v>172</v>
      </c>
      <c r="E89" s="33" t="s">
        <v>436</v>
      </c>
      <c r="F89" s="35" t="s">
        <v>181</v>
      </c>
      <c r="G89" s="31">
        <v>42736</v>
      </c>
      <c r="H89" s="31">
        <v>43101</v>
      </c>
      <c r="I89" t="s">
        <v>528</v>
      </c>
    </row>
    <row r="90" spans="1:10" x14ac:dyDescent="0.35">
      <c r="A90" s="47"/>
      <c r="B90" t="s">
        <v>434</v>
      </c>
      <c r="C90" t="s">
        <v>435</v>
      </c>
      <c r="D90" t="s">
        <v>172</v>
      </c>
      <c r="E90" s="33" t="s">
        <v>436</v>
      </c>
      <c r="F90" s="35" t="s">
        <v>181</v>
      </c>
      <c r="G90" s="31">
        <v>42736</v>
      </c>
      <c r="H90" s="31">
        <v>43101</v>
      </c>
      <c r="I90" t="s">
        <v>529</v>
      </c>
    </row>
    <row r="91" spans="1:10" x14ac:dyDescent="0.35">
      <c r="A91" s="47"/>
    </row>
    <row r="92" spans="1:10" x14ac:dyDescent="0.35">
      <c r="A92" s="47"/>
    </row>
    <row r="93" spans="1:10" x14ac:dyDescent="0.35">
      <c r="A93" s="47"/>
    </row>
    <row r="94" spans="1:10" x14ac:dyDescent="0.35">
      <c r="A94" s="47"/>
    </row>
    <row r="95" spans="1:10" x14ac:dyDescent="0.35">
      <c r="A95" s="47"/>
    </row>
    <row r="96" spans="1:10" x14ac:dyDescent="0.35">
      <c r="A96" s="47"/>
    </row>
    <row r="97" spans="1:1" x14ac:dyDescent="0.35">
      <c r="A97" s="47"/>
    </row>
    <row r="98" spans="1:1" x14ac:dyDescent="0.35">
      <c r="A98" s="47"/>
    </row>
    <row r="99" spans="1:1" x14ac:dyDescent="0.35">
      <c r="A99" s="47"/>
    </row>
    <row r="100" spans="1:1" x14ac:dyDescent="0.35">
      <c r="A100" s="47"/>
    </row>
    <row r="101" spans="1:1" x14ac:dyDescent="0.35">
      <c r="A101" s="47"/>
    </row>
    <row r="102" spans="1:1" x14ac:dyDescent="0.35">
      <c r="A102" s="47"/>
    </row>
    <row r="103" spans="1:1" x14ac:dyDescent="0.35">
      <c r="A103" s="47"/>
    </row>
    <row r="104" spans="1:1" x14ac:dyDescent="0.35">
      <c r="A104" s="47"/>
    </row>
    <row r="105" spans="1:1" x14ac:dyDescent="0.35">
      <c r="A105" s="47"/>
    </row>
    <row r="106" spans="1:1" x14ac:dyDescent="0.35">
      <c r="A106" s="47"/>
    </row>
    <row r="107" spans="1:1" x14ac:dyDescent="0.35">
      <c r="A107" s="47"/>
    </row>
    <row r="108" spans="1:1" x14ac:dyDescent="0.35">
      <c r="A108" s="47"/>
    </row>
    <row r="109" spans="1:1" x14ac:dyDescent="0.35">
      <c r="A109" s="47"/>
    </row>
    <row r="110" spans="1:1" x14ac:dyDescent="0.35">
      <c r="A110" s="47"/>
    </row>
    <row r="111" spans="1:1" x14ac:dyDescent="0.35">
      <c r="A111" s="47"/>
    </row>
    <row r="112" spans="1:1" x14ac:dyDescent="0.35">
      <c r="A112" s="47"/>
    </row>
    <row r="113" spans="1:1" x14ac:dyDescent="0.35">
      <c r="A113" s="47"/>
    </row>
  </sheetData>
  <phoneticPr fontId="18" type="noConversion"/>
  <conditionalFormatting sqref="F1:F87 F89:F1048576">
    <cfRule type="containsText" dxfId="3" priority="1" operator="containsText" text="yes">
      <formula>NOT(ISERROR(SEARCH("yes",F1)))</formula>
    </cfRule>
    <cfRule type="containsText" dxfId="2" priority="2" operator="containsText" text="no">
      <formula>NOT(ISERROR(SEARCH("no",F1)))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17F6-A185-493C-BD06-78633BFFA252}">
  <dimension ref="A1:N88"/>
  <sheetViews>
    <sheetView tabSelected="1" topLeftCell="A11" zoomScale="55" zoomScaleNormal="55" workbookViewId="0">
      <selection activeCell="Q28" sqref="Q28"/>
    </sheetView>
  </sheetViews>
  <sheetFormatPr defaultRowHeight="14.5" x14ac:dyDescent="0.35"/>
  <cols>
    <col min="1" max="1" width="20.453125" bestFit="1" customWidth="1"/>
    <col min="2" max="2" width="4.90625" bestFit="1" customWidth="1"/>
    <col min="3" max="3" width="14.6328125" bestFit="1" customWidth="1"/>
    <col min="4" max="4" width="10.81640625" customWidth="1"/>
    <col min="5" max="5" width="11.36328125" bestFit="1" customWidth="1"/>
    <col min="6" max="6" width="12.90625" customWidth="1"/>
    <col min="7" max="7" width="7.36328125" bestFit="1" customWidth="1"/>
    <col min="8" max="8" width="8.1796875" bestFit="1" customWidth="1"/>
    <col min="9" max="9" width="13.453125" bestFit="1" customWidth="1"/>
    <col min="10" max="10" width="14.1796875" bestFit="1" customWidth="1"/>
    <col min="11" max="11" width="11" bestFit="1" customWidth="1"/>
    <col min="12" max="12" width="11" customWidth="1"/>
    <col min="13" max="13" width="9.81640625" bestFit="1" customWidth="1"/>
    <col min="14" max="15" width="10.54296875" bestFit="1" customWidth="1"/>
  </cols>
  <sheetData>
    <row r="1" spans="1:14" ht="29.5" thickBot="1" x14ac:dyDescent="0.4">
      <c r="A1" s="41" t="s">
        <v>569</v>
      </c>
      <c r="B1" s="41" t="s">
        <v>585</v>
      </c>
      <c r="C1" s="41" t="s">
        <v>586</v>
      </c>
      <c r="D1" s="41" t="s">
        <v>593</v>
      </c>
      <c r="E1" s="41" t="s">
        <v>594</v>
      </c>
      <c r="F1" s="42" t="s">
        <v>575</v>
      </c>
      <c r="G1" s="41" t="s">
        <v>574</v>
      </c>
      <c r="H1" s="41" t="s">
        <v>576</v>
      </c>
      <c r="I1" s="41" t="s">
        <v>570</v>
      </c>
      <c r="J1" s="41" t="s">
        <v>571</v>
      </c>
      <c r="K1" s="41" t="s">
        <v>376</v>
      </c>
      <c r="L1" s="41" t="s">
        <v>377</v>
      </c>
      <c r="M1" s="41" t="s">
        <v>572</v>
      </c>
      <c r="N1" s="41" t="s">
        <v>573</v>
      </c>
    </row>
    <row r="2" spans="1:14" ht="15" thickTop="1" x14ac:dyDescent="0.35">
      <c r="A2" s="32" t="s">
        <v>595</v>
      </c>
      <c r="B2">
        <v>1</v>
      </c>
      <c r="C2" t="s">
        <v>587</v>
      </c>
      <c r="D2">
        <v>1</v>
      </c>
      <c r="E2">
        <v>2</v>
      </c>
      <c r="F2">
        <v>12</v>
      </c>
      <c r="G2" t="s">
        <v>401</v>
      </c>
      <c r="H2" s="10" t="s">
        <v>577</v>
      </c>
      <c r="I2">
        <f t="shared" ref="I2:I10" si="0">F2*0.8</f>
        <v>9.6000000000000014</v>
      </c>
      <c r="J2">
        <f t="shared" ref="J2:J10" si="1">F2*1.2</f>
        <v>14.399999999999999</v>
      </c>
      <c r="K2" s="31">
        <v>42736</v>
      </c>
      <c r="L2" s="31">
        <v>43101</v>
      </c>
      <c r="M2" s="3" t="s">
        <v>444</v>
      </c>
      <c r="N2" t="s">
        <v>445</v>
      </c>
    </row>
    <row r="3" spans="1:14" x14ac:dyDescent="0.35">
      <c r="A3" s="32" t="s">
        <v>596</v>
      </c>
      <c r="B3">
        <v>1</v>
      </c>
      <c r="C3" t="s">
        <v>587</v>
      </c>
      <c r="D3">
        <v>3</v>
      </c>
      <c r="E3">
        <v>4</v>
      </c>
      <c r="F3">
        <v>0.6</v>
      </c>
      <c r="G3" t="s">
        <v>172</v>
      </c>
      <c r="H3" s="10" t="s">
        <v>577</v>
      </c>
      <c r="I3">
        <f t="shared" si="0"/>
        <v>0.48</v>
      </c>
      <c r="J3">
        <f t="shared" si="1"/>
        <v>0.72</v>
      </c>
      <c r="K3" s="31">
        <v>42736</v>
      </c>
      <c r="L3" s="31">
        <v>43101</v>
      </c>
      <c r="M3" t="s">
        <v>446</v>
      </c>
      <c r="N3" s="3" t="s">
        <v>447</v>
      </c>
    </row>
    <row r="4" spans="1:14" x14ac:dyDescent="0.35">
      <c r="A4" s="32" t="s">
        <v>597</v>
      </c>
      <c r="B4">
        <v>1</v>
      </c>
      <c r="C4" t="s">
        <v>587</v>
      </c>
      <c r="D4">
        <v>5</v>
      </c>
      <c r="E4">
        <v>6</v>
      </c>
      <c r="F4">
        <v>12.5</v>
      </c>
      <c r="G4" t="s">
        <v>401</v>
      </c>
      <c r="H4" s="10" t="s">
        <v>577</v>
      </c>
      <c r="I4">
        <f t="shared" si="0"/>
        <v>10</v>
      </c>
      <c r="J4">
        <f t="shared" si="1"/>
        <v>15</v>
      </c>
      <c r="K4" s="31">
        <v>42736</v>
      </c>
      <c r="L4" s="31">
        <v>43101</v>
      </c>
      <c r="M4" t="s">
        <v>448</v>
      </c>
      <c r="N4" t="s">
        <v>449</v>
      </c>
    </row>
    <row r="5" spans="1:14" x14ac:dyDescent="0.35">
      <c r="A5" s="32" t="s">
        <v>598</v>
      </c>
      <c r="B5">
        <v>1</v>
      </c>
      <c r="C5" t="s">
        <v>587</v>
      </c>
      <c r="D5">
        <v>7</v>
      </c>
      <c r="E5">
        <v>8</v>
      </c>
      <c r="F5">
        <v>0.1</v>
      </c>
      <c r="G5" t="s">
        <v>172</v>
      </c>
      <c r="H5" s="10" t="s">
        <v>577</v>
      </c>
      <c r="I5">
        <f t="shared" si="0"/>
        <v>8.0000000000000016E-2</v>
      </c>
      <c r="J5">
        <f t="shared" si="1"/>
        <v>0.12</v>
      </c>
      <c r="K5" s="31">
        <v>42736</v>
      </c>
      <c r="L5" s="31">
        <v>43101</v>
      </c>
      <c r="M5" s="3" t="s">
        <v>450</v>
      </c>
      <c r="N5" t="s">
        <v>451</v>
      </c>
    </row>
    <row r="6" spans="1:14" x14ac:dyDescent="0.35">
      <c r="A6" s="32" t="s">
        <v>599</v>
      </c>
      <c r="B6">
        <v>1</v>
      </c>
      <c r="C6" t="s">
        <v>587</v>
      </c>
      <c r="D6">
        <v>9</v>
      </c>
      <c r="E6">
        <v>10</v>
      </c>
      <c r="F6">
        <v>3</v>
      </c>
      <c r="G6" t="s">
        <v>401</v>
      </c>
      <c r="H6" s="10" t="s">
        <v>577</v>
      </c>
      <c r="I6">
        <f t="shared" si="0"/>
        <v>2.4000000000000004</v>
      </c>
      <c r="J6">
        <f t="shared" si="1"/>
        <v>3.5999999999999996</v>
      </c>
      <c r="K6" s="31">
        <v>42736</v>
      </c>
      <c r="L6" s="31">
        <v>43101</v>
      </c>
      <c r="M6" t="s">
        <v>452</v>
      </c>
      <c r="N6" s="3" t="s">
        <v>453</v>
      </c>
    </row>
    <row r="7" spans="1:14" x14ac:dyDescent="0.35">
      <c r="A7" s="32" t="s">
        <v>601</v>
      </c>
      <c r="B7">
        <v>1</v>
      </c>
      <c r="C7" t="s">
        <v>587</v>
      </c>
      <c r="D7">
        <v>11</v>
      </c>
      <c r="E7">
        <v>12</v>
      </c>
      <c r="F7">
        <v>0.03</v>
      </c>
      <c r="G7" t="s">
        <v>172</v>
      </c>
      <c r="H7" s="10" t="s">
        <v>577</v>
      </c>
      <c r="I7">
        <f t="shared" si="0"/>
        <v>2.4E-2</v>
      </c>
      <c r="J7">
        <f t="shared" si="1"/>
        <v>3.5999999999999997E-2</v>
      </c>
      <c r="K7" s="31">
        <v>42736</v>
      </c>
      <c r="L7" s="31">
        <v>43101</v>
      </c>
      <c r="M7" t="s">
        <v>454</v>
      </c>
      <c r="N7" t="s">
        <v>455</v>
      </c>
    </row>
    <row r="8" spans="1:14" x14ac:dyDescent="0.35">
      <c r="A8" s="32" t="s">
        <v>600</v>
      </c>
      <c r="B8">
        <v>1</v>
      </c>
      <c r="C8" t="s">
        <v>587</v>
      </c>
      <c r="D8">
        <v>13</v>
      </c>
      <c r="E8">
        <v>14</v>
      </c>
      <c r="F8">
        <v>5</v>
      </c>
      <c r="G8" t="s">
        <v>401</v>
      </c>
      <c r="H8" s="10" t="s">
        <v>577</v>
      </c>
      <c r="I8">
        <f t="shared" si="0"/>
        <v>4</v>
      </c>
      <c r="J8">
        <f t="shared" si="1"/>
        <v>6</v>
      </c>
      <c r="K8" s="31">
        <v>42736</v>
      </c>
      <c r="L8" s="31">
        <v>43101</v>
      </c>
      <c r="M8" s="3" t="s">
        <v>456</v>
      </c>
      <c r="N8" t="s">
        <v>457</v>
      </c>
    </row>
    <row r="9" spans="1:14" x14ac:dyDescent="0.35">
      <c r="A9" s="32" t="s">
        <v>602</v>
      </c>
      <c r="B9">
        <v>1</v>
      </c>
      <c r="C9" t="s">
        <v>587</v>
      </c>
      <c r="D9">
        <v>15</v>
      </c>
      <c r="E9">
        <v>16</v>
      </c>
      <c r="F9">
        <v>7.0000000000000001E-3</v>
      </c>
      <c r="G9" t="s">
        <v>172</v>
      </c>
      <c r="H9" s="10" t="s">
        <v>577</v>
      </c>
      <c r="I9">
        <f t="shared" si="0"/>
        <v>5.6000000000000008E-3</v>
      </c>
      <c r="J9">
        <f t="shared" si="1"/>
        <v>8.3999999999999995E-3</v>
      </c>
      <c r="K9" s="31">
        <v>42736</v>
      </c>
      <c r="L9" s="31">
        <v>43101</v>
      </c>
      <c r="M9" t="s">
        <v>458</v>
      </c>
      <c r="N9" s="3" t="s">
        <v>459</v>
      </c>
    </row>
    <row r="10" spans="1:14" x14ac:dyDescent="0.35">
      <c r="A10" s="76" t="s">
        <v>603</v>
      </c>
      <c r="B10" s="37">
        <v>1</v>
      </c>
      <c r="C10" s="37" t="s">
        <v>587</v>
      </c>
      <c r="D10" s="37">
        <v>17</v>
      </c>
      <c r="E10" s="37">
        <v>18</v>
      </c>
      <c r="F10" s="37">
        <v>400</v>
      </c>
      <c r="G10" s="37" t="s">
        <v>401</v>
      </c>
      <c r="H10" s="74" t="s">
        <v>577</v>
      </c>
      <c r="I10" s="37">
        <f t="shared" si="0"/>
        <v>320</v>
      </c>
      <c r="J10" s="37">
        <f t="shared" si="1"/>
        <v>480</v>
      </c>
      <c r="K10" s="54">
        <v>42736</v>
      </c>
      <c r="L10" s="54">
        <v>43101</v>
      </c>
      <c r="M10" s="37" t="s">
        <v>460</v>
      </c>
      <c r="N10" s="37" t="s">
        <v>461</v>
      </c>
    </row>
    <row r="11" spans="1:14" x14ac:dyDescent="0.35">
      <c r="A11" t="s">
        <v>604</v>
      </c>
      <c r="B11">
        <v>1</v>
      </c>
      <c r="C11" t="s">
        <v>588</v>
      </c>
      <c r="D11">
        <v>19</v>
      </c>
      <c r="E11">
        <v>20</v>
      </c>
      <c r="F11">
        <v>0.3</v>
      </c>
      <c r="G11" t="s">
        <v>172</v>
      </c>
      <c r="H11" s="10" t="s">
        <v>577</v>
      </c>
      <c r="I11">
        <f>F11*0.8</f>
        <v>0.24</v>
      </c>
      <c r="J11">
        <f>F11*1.2</f>
        <v>0.36</v>
      </c>
      <c r="K11" s="31">
        <v>42736</v>
      </c>
      <c r="L11" s="31">
        <v>43101</v>
      </c>
      <c r="M11" s="3" t="s">
        <v>462</v>
      </c>
      <c r="N11" t="s">
        <v>463</v>
      </c>
    </row>
    <row r="12" spans="1:14" x14ac:dyDescent="0.35">
      <c r="A12" t="s">
        <v>605</v>
      </c>
      <c r="B12">
        <v>1</v>
      </c>
      <c r="C12" t="s">
        <v>588</v>
      </c>
      <c r="D12">
        <v>21</v>
      </c>
      <c r="E12">
        <v>22</v>
      </c>
      <c r="F12">
        <v>1</v>
      </c>
      <c r="G12" t="s">
        <v>401</v>
      </c>
      <c r="H12" s="10" t="s">
        <v>577</v>
      </c>
      <c r="I12">
        <f>F12*0.8</f>
        <v>0.8</v>
      </c>
      <c r="J12">
        <f t="shared" ref="J12:J17" si="2">F12*1.2</f>
        <v>1.2</v>
      </c>
      <c r="K12" s="31">
        <v>42736</v>
      </c>
      <c r="L12" s="31">
        <v>43101</v>
      </c>
      <c r="M12" t="s">
        <v>464</v>
      </c>
      <c r="N12" s="3" t="s">
        <v>465</v>
      </c>
    </row>
    <row r="13" spans="1:14" x14ac:dyDescent="0.35">
      <c r="A13" t="s">
        <v>606</v>
      </c>
      <c r="B13">
        <v>1</v>
      </c>
      <c r="C13" t="s">
        <v>588</v>
      </c>
      <c r="D13">
        <v>23</v>
      </c>
      <c r="E13">
        <v>24</v>
      </c>
      <c r="F13">
        <v>1</v>
      </c>
      <c r="G13" t="s">
        <v>172</v>
      </c>
      <c r="H13" s="10" t="s">
        <v>577</v>
      </c>
      <c r="I13">
        <f t="shared" ref="I13:I17" si="3">F13*0.8</f>
        <v>0.8</v>
      </c>
      <c r="J13">
        <f t="shared" si="2"/>
        <v>1.2</v>
      </c>
      <c r="K13" s="31">
        <v>42736</v>
      </c>
      <c r="L13" s="31">
        <v>43101</v>
      </c>
      <c r="M13" t="s">
        <v>466</v>
      </c>
      <c r="N13" t="s">
        <v>467</v>
      </c>
    </row>
    <row r="14" spans="1:14" x14ac:dyDescent="0.35">
      <c r="A14" t="s">
        <v>607</v>
      </c>
      <c r="B14">
        <v>1</v>
      </c>
      <c r="C14" t="s">
        <v>588</v>
      </c>
      <c r="D14">
        <v>25</v>
      </c>
      <c r="E14">
        <v>26</v>
      </c>
      <c r="F14">
        <v>20</v>
      </c>
      <c r="G14" t="s">
        <v>402</v>
      </c>
      <c r="H14" s="10" t="s">
        <v>577</v>
      </c>
      <c r="I14">
        <f t="shared" si="3"/>
        <v>16</v>
      </c>
      <c r="J14">
        <f t="shared" si="2"/>
        <v>24</v>
      </c>
      <c r="K14" s="31">
        <v>42736</v>
      </c>
      <c r="L14" s="31">
        <v>43101</v>
      </c>
      <c r="M14" s="3" t="s">
        <v>468</v>
      </c>
      <c r="N14" t="s">
        <v>469</v>
      </c>
    </row>
    <row r="15" spans="1:14" x14ac:dyDescent="0.35">
      <c r="A15" t="s">
        <v>608</v>
      </c>
      <c r="B15">
        <v>1</v>
      </c>
      <c r="C15" t="s">
        <v>588</v>
      </c>
      <c r="D15">
        <v>27</v>
      </c>
      <c r="E15">
        <v>28</v>
      </c>
      <c r="F15">
        <v>40</v>
      </c>
      <c r="G15" t="s">
        <v>403</v>
      </c>
      <c r="H15" s="10" t="s">
        <v>577</v>
      </c>
      <c r="I15">
        <f t="shared" si="3"/>
        <v>32</v>
      </c>
      <c r="J15">
        <f t="shared" si="2"/>
        <v>48</v>
      </c>
      <c r="K15" s="31">
        <v>42736</v>
      </c>
      <c r="L15" s="31">
        <v>43101</v>
      </c>
      <c r="M15" t="s">
        <v>470</v>
      </c>
      <c r="N15" s="3" t="s">
        <v>471</v>
      </c>
    </row>
    <row r="16" spans="1:14" x14ac:dyDescent="0.35">
      <c r="A16" s="32" t="s">
        <v>609</v>
      </c>
      <c r="B16">
        <v>1</v>
      </c>
      <c r="C16" t="s">
        <v>588</v>
      </c>
      <c r="D16">
        <v>29</v>
      </c>
      <c r="E16">
        <v>30</v>
      </c>
      <c r="F16">
        <v>150</v>
      </c>
      <c r="G16" t="s">
        <v>404</v>
      </c>
      <c r="H16" s="10" t="s">
        <v>577</v>
      </c>
      <c r="I16">
        <f t="shared" si="3"/>
        <v>120</v>
      </c>
      <c r="J16">
        <f t="shared" si="2"/>
        <v>180</v>
      </c>
      <c r="K16" s="31">
        <v>42736</v>
      </c>
      <c r="L16" s="31">
        <v>43101</v>
      </c>
      <c r="M16" t="s">
        <v>472</v>
      </c>
      <c r="N16" t="s">
        <v>473</v>
      </c>
    </row>
    <row r="17" spans="1:14" x14ac:dyDescent="0.35">
      <c r="A17" s="32" t="s">
        <v>610</v>
      </c>
      <c r="B17">
        <v>1</v>
      </c>
      <c r="C17" t="s">
        <v>588</v>
      </c>
      <c r="D17">
        <v>31</v>
      </c>
      <c r="E17">
        <v>32</v>
      </c>
      <c r="F17">
        <v>15</v>
      </c>
      <c r="G17" t="s">
        <v>401</v>
      </c>
      <c r="H17" s="10" t="s">
        <v>577</v>
      </c>
      <c r="I17">
        <f t="shared" si="3"/>
        <v>12</v>
      </c>
      <c r="J17">
        <f t="shared" si="2"/>
        <v>18</v>
      </c>
      <c r="K17" s="31">
        <v>42736</v>
      </c>
      <c r="L17" s="31">
        <v>43101</v>
      </c>
      <c r="M17" s="3" t="s">
        <v>474</v>
      </c>
      <c r="N17" t="s">
        <v>475</v>
      </c>
    </row>
    <row r="18" spans="1:14" x14ac:dyDescent="0.35">
      <c r="A18" s="32" t="s">
        <v>638</v>
      </c>
      <c r="B18">
        <v>1</v>
      </c>
      <c r="C18" t="s">
        <v>588</v>
      </c>
      <c r="D18">
        <v>33</v>
      </c>
      <c r="E18">
        <v>34</v>
      </c>
      <c r="F18">
        <v>3</v>
      </c>
      <c r="G18" t="s">
        <v>404</v>
      </c>
      <c r="H18" s="10" t="s">
        <v>579</v>
      </c>
      <c r="I18">
        <f>F18*2/3</f>
        <v>2</v>
      </c>
      <c r="J18">
        <f>F18*4/3</f>
        <v>4</v>
      </c>
      <c r="K18" s="31">
        <v>42736</v>
      </c>
      <c r="L18" s="31">
        <v>43101</v>
      </c>
      <c r="M18" t="s">
        <v>476</v>
      </c>
      <c r="N18" s="3" t="s">
        <v>477</v>
      </c>
    </row>
    <row r="19" spans="1:14" x14ac:dyDescent="0.35">
      <c r="A19" s="37" t="s">
        <v>611</v>
      </c>
      <c r="B19" s="37">
        <v>1</v>
      </c>
      <c r="C19" s="37" t="s">
        <v>588</v>
      </c>
      <c r="D19" s="37">
        <v>35</v>
      </c>
      <c r="E19" s="37">
        <v>36</v>
      </c>
      <c r="F19" s="37">
        <v>168</v>
      </c>
      <c r="G19" s="37" t="s">
        <v>440</v>
      </c>
      <c r="H19" s="10" t="s">
        <v>577</v>
      </c>
      <c r="I19" s="37">
        <f>F19*0.8</f>
        <v>134.4</v>
      </c>
      <c r="J19" s="37">
        <f>F19*1.2</f>
        <v>201.6</v>
      </c>
      <c r="K19" s="54">
        <v>42736</v>
      </c>
      <c r="L19" s="54">
        <v>43101</v>
      </c>
      <c r="M19" s="37" t="s">
        <v>478</v>
      </c>
      <c r="N19" s="37" t="s">
        <v>479</v>
      </c>
    </row>
    <row r="20" spans="1:14" x14ac:dyDescent="0.35">
      <c r="A20" s="32" t="s">
        <v>612</v>
      </c>
      <c r="B20">
        <v>1</v>
      </c>
      <c r="C20" t="s">
        <v>589</v>
      </c>
      <c r="D20">
        <v>37</v>
      </c>
      <c r="E20">
        <v>38</v>
      </c>
      <c r="F20">
        <v>0.6</v>
      </c>
      <c r="G20" t="s">
        <v>172</v>
      </c>
      <c r="H20" s="10" t="s">
        <v>577</v>
      </c>
      <c r="I20">
        <f>F20*0.8</f>
        <v>0.48</v>
      </c>
      <c r="J20">
        <f>F20*1.2</f>
        <v>0.72</v>
      </c>
      <c r="K20" s="31">
        <v>42736</v>
      </c>
      <c r="L20" s="31">
        <v>43101</v>
      </c>
      <c r="M20" s="3" t="s">
        <v>480</v>
      </c>
      <c r="N20" t="s">
        <v>481</v>
      </c>
    </row>
    <row r="21" spans="1:14" x14ac:dyDescent="0.35">
      <c r="A21" s="32" t="s">
        <v>613</v>
      </c>
      <c r="B21">
        <v>1</v>
      </c>
      <c r="C21" t="s">
        <v>589</v>
      </c>
      <c r="D21">
        <v>39</v>
      </c>
      <c r="E21">
        <v>40</v>
      </c>
      <c r="F21">
        <v>0.1</v>
      </c>
      <c r="G21" t="s">
        <v>172</v>
      </c>
      <c r="H21" s="10" t="s">
        <v>577</v>
      </c>
      <c r="I21">
        <f>F21*0.8</f>
        <v>8.0000000000000016E-2</v>
      </c>
      <c r="J21">
        <f>F21*1.2</f>
        <v>0.12</v>
      </c>
      <c r="K21" s="31">
        <v>42736</v>
      </c>
      <c r="L21" s="31">
        <v>43101</v>
      </c>
      <c r="M21" t="s">
        <v>482</v>
      </c>
      <c r="N21" s="3" t="s">
        <v>483</v>
      </c>
    </row>
    <row r="22" spans="1:14" x14ac:dyDescent="0.35">
      <c r="A22" s="32" t="s">
        <v>413</v>
      </c>
      <c r="B22">
        <v>1</v>
      </c>
      <c r="C22" t="s">
        <v>589</v>
      </c>
      <c r="D22">
        <v>41</v>
      </c>
      <c r="E22">
        <v>42</v>
      </c>
      <c r="F22">
        <f>0.000036 * 10^3</f>
        <v>3.6000000000000004E-2</v>
      </c>
      <c r="G22" t="s">
        <v>635</v>
      </c>
      <c r="H22" s="10" t="s">
        <v>577</v>
      </c>
      <c r="I22">
        <f>F22*0.8</f>
        <v>2.8800000000000006E-2</v>
      </c>
      <c r="J22">
        <f>F22*1.2</f>
        <v>4.3200000000000002E-2</v>
      </c>
      <c r="K22" s="31">
        <v>42736</v>
      </c>
      <c r="L22" s="31">
        <v>43101</v>
      </c>
      <c r="M22" t="s">
        <v>484</v>
      </c>
      <c r="N22" t="s">
        <v>485</v>
      </c>
    </row>
    <row r="23" spans="1:14" x14ac:dyDescent="0.35">
      <c r="A23" s="32" t="s">
        <v>614</v>
      </c>
      <c r="B23">
        <v>1</v>
      </c>
      <c r="C23" t="s">
        <v>589</v>
      </c>
      <c r="D23">
        <v>43</v>
      </c>
      <c r="E23">
        <v>44</v>
      </c>
      <c r="F23">
        <v>0.02</v>
      </c>
      <c r="G23" t="s">
        <v>172</v>
      </c>
      <c r="H23" s="10" t="s">
        <v>577</v>
      </c>
      <c r="I23">
        <f>F23*0.8</f>
        <v>1.6E-2</v>
      </c>
      <c r="J23">
        <f>F23*1.2</f>
        <v>2.4E-2</v>
      </c>
      <c r="K23" s="31">
        <v>42736</v>
      </c>
      <c r="L23" s="31">
        <v>43101</v>
      </c>
      <c r="M23" s="3" t="s">
        <v>486</v>
      </c>
      <c r="N23" t="s">
        <v>487</v>
      </c>
    </row>
    <row r="24" spans="1:14" x14ac:dyDescent="0.35">
      <c r="A24" s="32" t="s">
        <v>615</v>
      </c>
      <c r="B24">
        <v>1</v>
      </c>
      <c r="C24" t="s">
        <v>589</v>
      </c>
      <c r="D24">
        <v>45</v>
      </c>
      <c r="E24">
        <v>46</v>
      </c>
      <c r="F24">
        <v>0</v>
      </c>
      <c r="G24" t="s">
        <v>421</v>
      </c>
      <c r="H24" s="10" t="s">
        <v>580</v>
      </c>
      <c r="I24">
        <f>F24-0.01</f>
        <v>-0.01</v>
      </c>
      <c r="J24">
        <f>F24+0.01</f>
        <v>0.01</v>
      </c>
      <c r="K24" s="31">
        <v>42736</v>
      </c>
      <c r="L24" s="31">
        <v>43101</v>
      </c>
      <c r="M24" t="s">
        <v>488</v>
      </c>
      <c r="N24" s="3" t="s">
        <v>489</v>
      </c>
    </row>
    <row r="25" spans="1:14" x14ac:dyDescent="0.35">
      <c r="A25" s="32" t="s">
        <v>616</v>
      </c>
      <c r="B25">
        <v>1</v>
      </c>
      <c r="C25" t="s">
        <v>589</v>
      </c>
      <c r="D25">
        <v>47</v>
      </c>
      <c r="E25">
        <v>48</v>
      </c>
      <c r="F25">
        <v>2650</v>
      </c>
      <c r="G25" t="s">
        <v>422</v>
      </c>
      <c r="H25" s="10" t="s">
        <v>577</v>
      </c>
      <c r="I25">
        <f t="shared" ref="I25:I32" si="4">F25*0.8</f>
        <v>2120</v>
      </c>
      <c r="J25">
        <f t="shared" ref="J25:J32" si="5">F25*1.2</f>
        <v>3180</v>
      </c>
      <c r="K25" s="31">
        <v>42736</v>
      </c>
      <c r="L25" s="31">
        <v>43101</v>
      </c>
      <c r="M25" t="s">
        <v>490</v>
      </c>
      <c r="N25" t="s">
        <v>491</v>
      </c>
    </row>
    <row r="26" spans="1:14" x14ac:dyDescent="0.35">
      <c r="A26" s="32" t="s">
        <v>617</v>
      </c>
      <c r="B26">
        <v>1</v>
      </c>
      <c r="C26" t="s">
        <v>589</v>
      </c>
      <c r="D26">
        <v>49</v>
      </c>
      <c r="E26">
        <v>50</v>
      </c>
      <c r="F26">
        <v>0.65</v>
      </c>
      <c r="G26" t="s">
        <v>172</v>
      </c>
      <c r="H26" s="10" t="s">
        <v>577</v>
      </c>
      <c r="I26">
        <f t="shared" si="4"/>
        <v>0.52</v>
      </c>
      <c r="J26">
        <f t="shared" si="5"/>
        <v>0.78</v>
      </c>
      <c r="K26" s="31">
        <v>42736</v>
      </c>
      <c r="L26" s="31">
        <v>43101</v>
      </c>
      <c r="M26" s="3" t="s">
        <v>492</v>
      </c>
      <c r="N26" t="s">
        <v>493</v>
      </c>
    </row>
    <row r="27" spans="1:14" x14ac:dyDescent="0.35">
      <c r="A27" s="32" t="s">
        <v>618</v>
      </c>
      <c r="B27">
        <v>1</v>
      </c>
      <c r="C27" t="s">
        <v>589</v>
      </c>
      <c r="D27">
        <v>51</v>
      </c>
      <c r="E27">
        <v>52</v>
      </c>
      <c r="F27">
        <v>4600000</v>
      </c>
      <c r="G27" t="s">
        <v>423</v>
      </c>
      <c r="H27" s="10" t="s">
        <v>577</v>
      </c>
      <c r="I27">
        <f t="shared" si="4"/>
        <v>3680000</v>
      </c>
      <c r="J27">
        <f t="shared" si="5"/>
        <v>5520000</v>
      </c>
      <c r="K27" s="31">
        <v>42736</v>
      </c>
      <c r="L27" s="31">
        <v>43101</v>
      </c>
      <c r="M27" t="s">
        <v>494</v>
      </c>
      <c r="N27" s="3" t="s">
        <v>495</v>
      </c>
    </row>
    <row r="28" spans="1:14" x14ac:dyDescent="0.35">
      <c r="A28" s="32" t="s">
        <v>619</v>
      </c>
      <c r="B28">
        <v>1</v>
      </c>
      <c r="C28" t="s">
        <v>589</v>
      </c>
      <c r="D28">
        <v>53</v>
      </c>
      <c r="E28">
        <v>54</v>
      </c>
      <c r="F28">
        <v>7000000</v>
      </c>
      <c r="G28" t="s">
        <v>423</v>
      </c>
      <c r="H28" s="10" t="s">
        <v>577</v>
      </c>
      <c r="I28">
        <f t="shared" si="4"/>
        <v>5600000</v>
      </c>
      <c r="J28">
        <f t="shared" si="5"/>
        <v>8400000</v>
      </c>
      <c r="K28" s="31">
        <v>42736</v>
      </c>
      <c r="L28" s="31">
        <v>43101</v>
      </c>
      <c r="M28" t="s">
        <v>496</v>
      </c>
      <c r="N28" t="s">
        <v>497</v>
      </c>
    </row>
    <row r="29" spans="1:14" x14ac:dyDescent="0.35">
      <c r="A29" s="32" t="s">
        <v>620</v>
      </c>
      <c r="B29">
        <v>1</v>
      </c>
      <c r="C29" t="s">
        <v>589</v>
      </c>
      <c r="D29">
        <v>55</v>
      </c>
      <c r="E29">
        <v>56</v>
      </c>
      <c r="F29">
        <v>2.7</v>
      </c>
      <c r="G29" t="s">
        <v>424</v>
      </c>
      <c r="H29" s="10" t="s">
        <v>577</v>
      </c>
      <c r="I29">
        <f t="shared" si="4"/>
        <v>2.16</v>
      </c>
      <c r="J29">
        <f t="shared" si="5"/>
        <v>3.24</v>
      </c>
      <c r="K29" s="31">
        <v>42736</v>
      </c>
      <c r="L29" s="31">
        <v>43101</v>
      </c>
      <c r="M29" s="3" t="s">
        <v>498</v>
      </c>
      <c r="N29" t="s">
        <v>499</v>
      </c>
    </row>
    <row r="30" spans="1:14" x14ac:dyDescent="0.35">
      <c r="A30" s="32" t="s">
        <v>621</v>
      </c>
      <c r="B30">
        <v>1</v>
      </c>
      <c r="C30" t="s">
        <v>589</v>
      </c>
      <c r="D30">
        <v>57</v>
      </c>
      <c r="E30">
        <v>58</v>
      </c>
      <c r="F30">
        <v>0.6</v>
      </c>
      <c r="G30" t="s">
        <v>424</v>
      </c>
      <c r="H30" s="10" t="s">
        <v>577</v>
      </c>
      <c r="I30">
        <f t="shared" si="4"/>
        <v>0.48</v>
      </c>
      <c r="J30">
        <f t="shared" si="5"/>
        <v>0.72</v>
      </c>
      <c r="K30" s="31">
        <v>42736</v>
      </c>
      <c r="L30" s="31">
        <v>43101</v>
      </c>
      <c r="M30" t="s">
        <v>500</v>
      </c>
      <c r="N30" s="3" t="s">
        <v>501</v>
      </c>
    </row>
    <row r="31" spans="1:14" x14ac:dyDescent="0.35">
      <c r="A31" s="44" t="s">
        <v>622</v>
      </c>
      <c r="B31">
        <v>1</v>
      </c>
      <c r="C31" t="s">
        <v>589</v>
      </c>
      <c r="D31">
        <v>59</v>
      </c>
      <c r="E31">
        <v>60</v>
      </c>
      <c r="F31">
        <v>334000</v>
      </c>
      <c r="G31" t="s">
        <v>425</v>
      </c>
      <c r="H31" s="10" t="s">
        <v>577</v>
      </c>
      <c r="I31">
        <f t="shared" si="4"/>
        <v>267200</v>
      </c>
      <c r="J31">
        <f t="shared" si="5"/>
        <v>400800</v>
      </c>
      <c r="K31" s="31">
        <v>42736</v>
      </c>
      <c r="L31" s="31">
        <v>43101</v>
      </c>
      <c r="M31" t="s">
        <v>502</v>
      </c>
      <c r="N31" t="s">
        <v>503</v>
      </c>
    </row>
    <row r="32" spans="1:14" x14ac:dyDescent="0.35">
      <c r="A32" t="s">
        <v>623</v>
      </c>
      <c r="B32">
        <v>1</v>
      </c>
      <c r="C32" t="s">
        <v>589</v>
      </c>
      <c r="D32">
        <v>61</v>
      </c>
      <c r="E32">
        <v>62</v>
      </c>
      <c r="F32">
        <v>1000</v>
      </c>
      <c r="G32" t="s">
        <v>422</v>
      </c>
      <c r="H32" s="10" t="s">
        <v>577</v>
      </c>
      <c r="I32">
        <f t="shared" si="4"/>
        <v>800</v>
      </c>
      <c r="J32">
        <f t="shared" si="5"/>
        <v>1200</v>
      </c>
      <c r="K32" s="31">
        <v>42736</v>
      </c>
      <c r="L32" s="31">
        <v>43101</v>
      </c>
      <c r="M32" s="3" t="s">
        <v>504</v>
      </c>
      <c r="N32" t="s">
        <v>505</v>
      </c>
    </row>
    <row r="33" spans="1:14" x14ac:dyDescent="0.35">
      <c r="A33" t="s">
        <v>624</v>
      </c>
      <c r="B33">
        <v>1</v>
      </c>
      <c r="C33" t="s">
        <v>589</v>
      </c>
      <c r="D33">
        <v>63</v>
      </c>
      <c r="E33">
        <v>64</v>
      </c>
      <c r="F33">
        <v>273.14999999999998</v>
      </c>
      <c r="G33" t="s">
        <v>426</v>
      </c>
      <c r="H33" s="10" t="s">
        <v>581</v>
      </c>
      <c r="I33">
        <f>F33*0.99</f>
        <v>270.41849999999999</v>
      </c>
      <c r="J33">
        <f>F33*1.01</f>
        <v>275.88149999999996</v>
      </c>
      <c r="K33" s="31">
        <v>42736</v>
      </c>
      <c r="L33" s="31">
        <v>43101</v>
      </c>
      <c r="M33" t="s">
        <v>506</v>
      </c>
      <c r="N33" s="3" t="s">
        <v>507</v>
      </c>
    </row>
    <row r="34" spans="1:14" x14ac:dyDescent="0.35">
      <c r="A34" s="32" t="s">
        <v>625</v>
      </c>
      <c r="B34">
        <v>1</v>
      </c>
      <c r="C34" t="s">
        <v>589</v>
      </c>
      <c r="D34">
        <v>65</v>
      </c>
      <c r="E34">
        <v>66</v>
      </c>
      <c r="F34">
        <v>2.5000000000000001E-2</v>
      </c>
      <c r="G34" t="s">
        <v>427</v>
      </c>
      <c r="H34" s="10" t="s">
        <v>577</v>
      </c>
      <c r="I34">
        <f>F34*0.8</f>
        <v>2.0000000000000004E-2</v>
      </c>
      <c r="J34">
        <f>F34*1.2</f>
        <v>0.03</v>
      </c>
      <c r="K34" s="31">
        <v>42736</v>
      </c>
      <c r="L34" s="31">
        <v>43101</v>
      </c>
      <c r="M34" t="s">
        <v>508</v>
      </c>
      <c r="N34" t="s">
        <v>509</v>
      </c>
    </row>
    <row r="35" spans="1:14" ht="13.5" customHeight="1" x14ac:dyDescent="0.35">
      <c r="A35" s="37" t="s">
        <v>626</v>
      </c>
      <c r="B35" s="37">
        <v>1</v>
      </c>
      <c r="C35" s="37" t="s">
        <v>589</v>
      </c>
      <c r="D35" s="37">
        <v>67</v>
      </c>
      <c r="E35" s="37">
        <v>68</v>
      </c>
      <c r="F35" s="37">
        <v>70.13</v>
      </c>
      <c r="G35" s="37" t="s">
        <v>402</v>
      </c>
      <c r="H35" s="74" t="s">
        <v>582</v>
      </c>
      <c r="I35" s="37">
        <f>F35*0.95</f>
        <v>66.623499999999993</v>
      </c>
      <c r="J35" s="37">
        <f>F35*1.05</f>
        <v>73.636499999999998</v>
      </c>
      <c r="K35" s="54">
        <v>42736</v>
      </c>
      <c r="L35" s="54">
        <v>43101</v>
      </c>
      <c r="M35" s="77" t="s">
        <v>510</v>
      </c>
      <c r="N35" s="37" t="s">
        <v>511</v>
      </c>
    </row>
    <row r="36" spans="1:14" x14ac:dyDescent="0.35">
      <c r="A36" t="s">
        <v>627</v>
      </c>
      <c r="B36">
        <v>2</v>
      </c>
      <c r="C36" t="s">
        <v>590</v>
      </c>
      <c r="D36">
        <v>1</v>
      </c>
      <c r="E36">
        <v>2</v>
      </c>
      <c r="F36">
        <v>0</v>
      </c>
      <c r="G36" t="s">
        <v>172</v>
      </c>
      <c r="H36" s="10" t="s">
        <v>583</v>
      </c>
      <c r="I36" s="10" t="s">
        <v>535</v>
      </c>
      <c r="J36" s="10" t="s">
        <v>534</v>
      </c>
      <c r="K36" s="31">
        <v>42736</v>
      </c>
      <c r="L36" s="31">
        <v>43101</v>
      </c>
      <c r="M36" t="s">
        <v>512</v>
      </c>
      <c r="N36" t="s">
        <v>513</v>
      </c>
    </row>
    <row r="37" spans="1:14" ht="18" customHeight="1" x14ac:dyDescent="0.35">
      <c r="A37" t="s">
        <v>628</v>
      </c>
      <c r="B37">
        <v>2</v>
      </c>
      <c r="C37" t="s">
        <v>590</v>
      </c>
      <c r="D37">
        <v>3</v>
      </c>
      <c r="E37">
        <v>4</v>
      </c>
      <c r="F37">
        <v>1</v>
      </c>
      <c r="G37" t="s">
        <v>172</v>
      </c>
      <c r="H37" s="10" t="s">
        <v>578</v>
      </c>
      <c r="I37" s="10" t="s">
        <v>636</v>
      </c>
      <c r="J37" s="10" t="s">
        <v>637</v>
      </c>
      <c r="K37" s="31">
        <v>42736</v>
      </c>
      <c r="L37" s="31">
        <v>43101</v>
      </c>
      <c r="M37" t="s">
        <v>514</v>
      </c>
      <c r="N37" t="s">
        <v>515</v>
      </c>
    </row>
    <row r="38" spans="1:14" x14ac:dyDescent="0.35">
      <c r="A38" s="37" t="s">
        <v>629</v>
      </c>
      <c r="B38" s="37">
        <v>2</v>
      </c>
      <c r="C38" s="37" t="s">
        <v>590</v>
      </c>
      <c r="D38" s="37">
        <v>5</v>
      </c>
      <c r="E38" s="37">
        <v>6</v>
      </c>
      <c r="F38" s="37">
        <v>1</v>
      </c>
      <c r="G38" s="37" t="s">
        <v>172</v>
      </c>
      <c r="H38" s="74" t="s">
        <v>578</v>
      </c>
      <c r="I38" s="10" t="s">
        <v>636</v>
      </c>
      <c r="J38" s="10" t="s">
        <v>637</v>
      </c>
      <c r="K38" s="54">
        <v>42736</v>
      </c>
      <c r="L38" s="54">
        <v>43101</v>
      </c>
      <c r="M38" s="37" t="s">
        <v>516</v>
      </c>
      <c r="N38" s="37" t="s">
        <v>517</v>
      </c>
    </row>
    <row r="39" spans="1:14" x14ac:dyDescent="0.35">
      <c r="A39" t="s">
        <v>630</v>
      </c>
      <c r="B39">
        <v>2</v>
      </c>
      <c r="C39" t="s">
        <v>591</v>
      </c>
      <c r="D39">
        <v>7</v>
      </c>
      <c r="E39">
        <v>8</v>
      </c>
      <c r="F39">
        <v>1</v>
      </c>
      <c r="G39" t="s">
        <v>172</v>
      </c>
      <c r="H39" s="10" t="s">
        <v>578</v>
      </c>
      <c r="I39" s="10" t="s">
        <v>636</v>
      </c>
      <c r="J39" s="10" t="s">
        <v>637</v>
      </c>
      <c r="K39" s="31">
        <v>42736</v>
      </c>
      <c r="L39" s="31">
        <v>43101</v>
      </c>
      <c r="M39" t="s">
        <v>518</v>
      </c>
      <c r="N39" t="s">
        <v>519</v>
      </c>
    </row>
    <row r="40" spans="1:14" x14ac:dyDescent="0.35">
      <c r="A40" t="s">
        <v>631</v>
      </c>
      <c r="B40">
        <v>2</v>
      </c>
      <c r="C40" t="s">
        <v>591</v>
      </c>
      <c r="D40">
        <v>9</v>
      </c>
      <c r="E40">
        <v>10</v>
      </c>
      <c r="F40">
        <v>1</v>
      </c>
      <c r="G40" t="s">
        <v>172</v>
      </c>
      <c r="H40" s="10" t="s">
        <v>578</v>
      </c>
      <c r="I40" s="10" t="s">
        <v>636</v>
      </c>
      <c r="J40" s="10" t="s">
        <v>637</v>
      </c>
      <c r="K40" s="31">
        <v>42736</v>
      </c>
      <c r="L40" s="31">
        <v>43101</v>
      </c>
      <c r="M40" t="s">
        <v>520</v>
      </c>
      <c r="N40" t="s">
        <v>521</v>
      </c>
    </row>
    <row r="41" spans="1:14" x14ac:dyDescent="0.35">
      <c r="A41" t="s">
        <v>632</v>
      </c>
      <c r="B41">
        <v>2</v>
      </c>
      <c r="C41" t="s">
        <v>591</v>
      </c>
      <c r="D41">
        <v>11</v>
      </c>
      <c r="E41">
        <v>12</v>
      </c>
      <c r="F41">
        <v>1</v>
      </c>
      <c r="G41" t="s">
        <v>172</v>
      </c>
      <c r="H41" s="10" t="s">
        <v>578</v>
      </c>
      <c r="I41" s="10" t="s">
        <v>636</v>
      </c>
      <c r="J41" s="10" t="s">
        <v>637</v>
      </c>
      <c r="K41" s="31">
        <v>42736</v>
      </c>
      <c r="L41" s="31">
        <v>43101</v>
      </c>
      <c r="M41" t="s">
        <v>522</v>
      </c>
      <c r="N41" t="s">
        <v>523</v>
      </c>
    </row>
    <row r="42" spans="1:14" x14ac:dyDescent="0.35">
      <c r="A42" t="s">
        <v>634</v>
      </c>
      <c r="B42">
        <v>2</v>
      </c>
      <c r="C42" t="s">
        <v>591</v>
      </c>
      <c r="D42">
        <v>13</v>
      </c>
      <c r="E42">
        <v>14</v>
      </c>
      <c r="F42">
        <v>0</v>
      </c>
      <c r="G42" t="s">
        <v>172</v>
      </c>
      <c r="H42" s="10" t="s">
        <v>584</v>
      </c>
      <c r="I42" s="10" t="s">
        <v>549</v>
      </c>
      <c r="J42" s="10" t="s">
        <v>550</v>
      </c>
      <c r="K42" s="31">
        <v>42736</v>
      </c>
      <c r="L42" s="31">
        <v>43101</v>
      </c>
      <c r="M42" t="s">
        <v>524</v>
      </c>
      <c r="N42" t="s">
        <v>525</v>
      </c>
    </row>
    <row r="43" spans="1:14" x14ac:dyDescent="0.35">
      <c r="A43" t="s">
        <v>633</v>
      </c>
      <c r="B43">
        <v>2</v>
      </c>
      <c r="C43" t="s">
        <v>591</v>
      </c>
      <c r="D43">
        <v>15</v>
      </c>
      <c r="E43">
        <v>16</v>
      </c>
      <c r="F43">
        <v>0</v>
      </c>
      <c r="G43" t="s">
        <v>172</v>
      </c>
      <c r="H43" s="10" t="s">
        <v>584</v>
      </c>
      <c r="I43" s="10" t="s">
        <v>549</v>
      </c>
      <c r="J43" s="10" t="s">
        <v>550</v>
      </c>
      <c r="K43" s="31">
        <v>42736</v>
      </c>
      <c r="L43" s="31">
        <v>43101</v>
      </c>
      <c r="M43" t="s">
        <v>526</v>
      </c>
      <c r="N43" t="s">
        <v>527</v>
      </c>
    </row>
    <row r="44" spans="1:14" x14ac:dyDescent="0.35">
      <c r="A44" s="37" t="s">
        <v>566</v>
      </c>
      <c r="B44" s="37">
        <v>2</v>
      </c>
      <c r="C44" s="37" t="s">
        <v>591</v>
      </c>
      <c r="D44" s="37">
        <v>17</v>
      </c>
      <c r="E44" s="37">
        <v>18</v>
      </c>
      <c r="F44" s="37">
        <v>1</v>
      </c>
      <c r="G44" s="37" t="s">
        <v>172</v>
      </c>
      <c r="H44" s="74" t="s">
        <v>578</v>
      </c>
      <c r="I44" s="10" t="s">
        <v>636</v>
      </c>
      <c r="J44" s="10" t="s">
        <v>637</v>
      </c>
      <c r="K44" s="54">
        <v>42736</v>
      </c>
      <c r="L44" s="54">
        <v>43101</v>
      </c>
      <c r="M44" s="37" t="s">
        <v>567</v>
      </c>
      <c r="N44" s="37" t="s">
        <v>568</v>
      </c>
    </row>
    <row r="45" spans="1:14" x14ac:dyDescent="0.35">
      <c r="A45" t="s">
        <v>433</v>
      </c>
      <c r="B45">
        <v>3</v>
      </c>
      <c r="C45" t="s">
        <v>592</v>
      </c>
      <c r="D45">
        <v>1</v>
      </c>
      <c r="E45">
        <v>1</v>
      </c>
      <c r="F45" t="s">
        <v>435</v>
      </c>
      <c r="G45" t="s">
        <v>172</v>
      </c>
      <c r="H45">
        <v>-1</v>
      </c>
      <c r="I45" t="s">
        <v>436</v>
      </c>
      <c r="J45" t="s">
        <v>436</v>
      </c>
      <c r="K45" s="31">
        <v>42736</v>
      </c>
      <c r="L45" s="31">
        <v>43101</v>
      </c>
      <c r="M45" t="s">
        <v>528</v>
      </c>
      <c r="N45" t="s">
        <v>528</v>
      </c>
    </row>
    <row r="46" spans="1:14" x14ac:dyDescent="0.35">
      <c r="A46" t="s">
        <v>434</v>
      </c>
      <c r="B46">
        <v>3</v>
      </c>
      <c r="C46" t="s">
        <v>592</v>
      </c>
      <c r="D46">
        <v>2</v>
      </c>
      <c r="E46">
        <v>2</v>
      </c>
      <c r="F46" t="s">
        <v>435</v>
      </c>
      <c r="G46" t="s">
        <v>172</v>
      </c>
      <c r="H46">
        <v>-1</v>
      </c>
      <c r="I46" t="s">
        <v>436</v>
      </c>
      <c r="J46" t="s">
        <v>436</v>
      </c>
      <c r="K46" s="31">
        <v>42736</v>
      </c>
      <c r="L46" s="31">
        <v>43101</v>
      </c>
      <c r="M46" t="s">
        <v>529</v>
      </c>
      <c r="N46" t="s">
        <v>529</v>
      </c>
    </row>
    <row r="56" spans="8:9" x14ac:dyDescent="0.35">
      <c r="H56" s="31"/>
      <c r="I56" s="31"/>
    </row>
    <row r="58" spans="8:9" x14ac:dyDescent="0.35">
      <c r="H58" s="31"/>
      <c r="I58" s="31"/>
    </row>
    <row r="60" spans="8:9" x14ac:dyDescent="0.35">
      <c r="H60" s="31"/>
      <c r="I60" s="31"/>
    </row>
    <row r="62" spans="8:9" x14ac:dyDescent="0.35">
      <c r="H62" s="31"/>
      <c r="I62" s="31"/>
    </row>
    <row r="64" spans="8:9" x14ac:dyDescent="0.35">
      <c r="H64" s="31"/>
      <c r="I64" s="31"/>
    </row>
    <row r="66" spans="1:9" x14ac:dyDescent="0.35">
      <c r="H66" s="31"/>
      <c r="I66" s="31"/>
    </row>
    <row r="68" spans="1:9" x14ac:dyDescent="0.35">
      <c r="H68" s="31"/>
      <c r="I68" s="31"/>
    </row>
    <row r="70" spans="1:9" x14ac:dyDescent="0.35">
      <c r="H70" s="31"/>
      <c r="I70" s="31"/>
    </row>
    <row r="74" spans="1:9" x14ac:dyDescent="0.35">
      <c r="H74" s="31"/>
      <c r="I74" s="31"/>
    </row>
    <row r="75" spans="1:9" x14ac:dyDescent="0.35">
      <c r="A75" s="75"/>
    </row>
    <row r="76" spans="1:9" x14ac:dyDescent="0.35">
      <c r="A76" s="75"/>
      <c r="H76" s="31"/>
      <c r="I76" s="31"/>
    </row>
    <row r="84" spans="1:9" x14ac:dyDescent="0.35">
      <c r="A84" s="75"/>
      <c r="H84" s="31"/>
      <c r="I84" s="31"/>
    </row>
    <row r="86" spans="1:9" x14ac:dyDescent="0.35">
      <c r="H86" s="31"/>
      <c r="I86" s="31"/>
    </row>
    <row r="88" spans="1:9" x14ac:dyDescent="0.35">
      <c r="H88" s="1"/>
      <c r="I88" s="1"/>
    </row>
  </sheetData>
  <phoneticPr fontId="18" type="noConversion"/>
  <conditionalFormatting sqref="J1:J35 J37:J46 G56 G58 G60 G62 G64 G66 G68 G70 G74 G76 G84 G86 F91:F1048576">
    <cfRule type="containsText" dxfId="1" priority="1" operator="containsText" text="yes">
      <formula>NOT(ISERROR(SEARCH("yes",F1)))</formula>
    </cfRule>
    <cfRule type="containsText" dxfId="0" priority="2" operator="containsText" text="no">
      <formula>NOT(ISERROR(SEARCH("no",F1)))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B X o l W a W E g O C m A A A A 9 g A A A B I A H A B D b 2 5 m a W c v U G F j a 2 F n Z S 5 4 b W w g o h g A K K A U A A A A A A A A A A A A A A A A A A A A A A A A A A A A h Y + x C s I w G I R f p W R v k q a I U v 6 m o I O L B U E Q 1 5 D G N t i m 0 q S m 7 + b g I / k K V r T q 5 n h 3 3 8 H d / X q D b G j q 4 K I 6 q 1 u T o g h T F C g j 2 0 K b M k W 9 O 4 Y L l H H Y C n k S p Q p G 2 N h k s D p F l X P n h B D v P f Y x b r u S M E o j c s g 3 O 1 m p R o T a W C e M V O j T K v 6 3 E I f 9 a w x n O I o p n r E 5 p k A m E 3 J t v g A b 9 z 7 T H x N W f e 3 6 T n F l w v U S y C S B v D / w B 1 B L A w Q U A A I A C A A F e i 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o l W a Q b F e d s A Q A A 6 Q I A A B M A H A B G b 3 J t d W x h c y 9 T Z W N 0 a W 9 u M S 5 t I K I Y A C i g F A A A A A A A A A A A A A A A A A A A A A A A A A A A A G 2 R T W / C M A y G 7 0 j 8 h 6 i 7 g F Q q l c G + U A 9 T 2 c Z p H y o 7 0 a k q j U e z p Q l K 3 G 4 I 8 d 9 n B I i h k E v i x 9 Z r v 4 6 F A o V W L N n d 4 a j d a r d s m R v g T D d g G g E / m a m V Z R G T g O 0 W o 5 P o 2 h R A J L Z N M N Z F X Y H C z q O Q E M R a I Q W 2 4 8 V 3 6 b s F Y 9 O 5 q c V X 9 q 3 S F w V j I x p g P Z a g K E o U a s H G I J G 6 2 f S g Y 9 M n g Z N 6 n m I J p t K 9 S p t l q a V e i C K X F H G Q 6 X a g 9 G S 8 o L C N 1 / V n J C c q g W A i b + T 5 L N a y r p S N w o H P H l S h O b W M w v 6 w 7 7 O 3 W i M k u J I Q H Z / B s 1 b w 0 f V 3 P i + 8 V 6 M r y n E 2 g Z y T G Y 9 M T / M 5 F e 4 z e 9 7 Z r c R n s z 2 / l z K h e X N j I z T 1 f 8 m 4 z N W C F K e r J R z l p i Z X 9 l O b a j f x N m k 7 Z / r 7 6 7 V H f j P B y R 1 S F U P 4 x Y 3 P 1 h 5 m l j a J B 8 5 z h D 0 H x R 3 K w R Z G L L e f 7 i g 5 I A t d 1 H f R p Y s G L h q 6 6 M p F 1 y 6 6 c d H t C d p 0 2 y 2 h z i 5 6 9 A d Q S w E C L Q A U A A I A C A A F e i V Z p Y S A 4 K Y A A A D 2 A A A A E g A A A A A A A A A A A A A A A A A A A A A A Q 2 9 u Z m l n L 1 B h Y 2 t h Z 2 U u e G 1 s U E s B A i 0 A F A A C A A g A B X o l W Q / K 6 a u k A A A A 6 Q A A A B M A A A A A A A A A A A A A A A A A 8 g A A A F t D b 2 5 0 Z W 5 0 X 1 R 5 c G V z X S 5 4 b W x Q S w E C L Q A U A A I A C A A F e i V Z p B s V 5 2 w B A A D p A g A A E w A A A A A A A A A A A A A A A A D j 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E A A A A A A A A P o 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3 Z l c n Z p Z X d f c n V 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w N j R k Y j c z L T R j Y j k t N D g 5 N y 0 4 O G R k L T Z h N z l i N D h k M T E w O C I g L z 4 8 R W 5 0 c n k g V H l w Z T 0 i Q n V m Z m V y T m V 4 d F J l Z n J l c 2 g i I F Z h b H V l P S J s M S I g L z 4 8 R W 5 0 c n k g V H l w Z T 0 i U m V z d W x 0 V H l w Z S I g V m F s d W U 9 I n N U Y W J s Z S I g L z 4 8 R W 5 0 c n k g V H l w Z T 0 i T m F t Z V V w Z G F 0 Z W R B Z n R l c k Z p b G w i I F Z h b H V l P S J s M C I g L z 4 8 R W 5 0 c n k g V H l w Z T 0 i R m l s b F R h c m d l d C I g V m F s d W U 9 I n N v d m V y d m l l d 1 9 y d W 5 z 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5 L T A 1 V D E z O j E 2 O j E x L j A 4 O T k w O T V a I i A v P j x F b n R y e S B U e X B l P S J G a W x s Q 2 9 s d W 1 u V H l w Z X M i I F Z h b H V l P S J z Q m d r S k J n W U d C Z 1 l H Q m d Z R 0 J n W T 0 i I C 8 + P E V u d H J 5 I F R 5 c G U 9 I k Z p b G x D b 2 x 1 b W 5 O Y W 1 l c y I g V m F s d W U 9 I n N b J n F 1 b 3 Q 7 c n V u X 2 l k J n F 1 b 3 Q 7 L C Z x d W 9 0 O 3 R f c 3 R h c n Q m c X V v d D s s J n F 1 b 3 Q 7 d F 9 l b m Q m c X V v d D s s J n F 1 b 3 Q 7 Z G V z Y 3 J p c H R p b 2 4 m c X V v d D s s J n F 1 b 3 Q 7 Q 2 9 s d W 1 u M S Z x d W 9 0 O y w m c X V v d D t f M S Z x d W 9 0 O y w m c X V v d D t f M i Z x d W 9 0 O y w m c X V v d D t f M y Z x d W 9 0 O y w m c X V v d D t f N C Z x d W 9 0 O y w m c X V v d D t f N S Z x d W 9 0 O y w m c X V v d D t f N i Z x d W 9 0 O y w m c X V v d D t f N y Z x d W 9 0 O y w m c X V v d D t f O C Z x d W 9 0 O y w m c X V v d D t f O 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d m V y d m l l d 1 9 y d W 5 z L 0 F 1 d G 9 S Z W 1 v d m V k Q 2 9 s d W 1 u c z E u e 3 J 1 b l 9 p Z C w w f S Z x d W 9 0 O y w m c X V v d D t T Z W N 0 a W 9 u M S 9 v d m V y d m l l d 1 9 y d W 5 z L 0 F 1 d G 9 S Z W 1 v d m V k Q 2 9 s d W 1 u c z E u e 3 R f c 3 R h c n Q s M X 0 m c X V v d D s s J n F 1 b 3 Q 7 U 2 V j d G l v b j E v b 3 Z l c n Z p Z X d f c n V u c y 9 B d X R v U m V t b 3 Z l Z E N v b H V t b n M x L n t 0 X 2 V u Z C w y f S Z x d W 9 0 O y w m c X V v d D t T Z W N 0 a W 9 u M S 9 v d m V y d m l l d 1 9 y d W 5 z L 0 F 1 d G 9 S Z W 1 v d m V k Q 2 9 s d W 1 u c z E u e 2 R l c 2 N y a X B 0 a W 9 u L D N 9 J n F 1 b 3 Q 7 L C Z x d W 9 0 O 1 N l Y 3 R p b 2 4 x L 2 9 2 Z X J 2 a W V 3 X 3 J 1 b n M v Q X V 0 b 1 J l b W 9 2 Z W R D b 2 x 1 b W 5 z M S 5 7 Q 2 9 s d W 1 u M S w 0 f S Z x d W 9 0 O y w m c X V v d D t T Z W N 0 a W 9 u M S 9 v d m V y d m l l d 1 9 y d W 5 z L 0 F 1 d G 9 S Z W 1 v d m V k Q 2 9 s d W 1 u c z E u e 1 8 x L D V 9 J n F 1 b 3 Q 7 L C Z x d W 9 0 O 1 N l Y 3 R p b 2 4 x L 2 9 2 Z X J 2 a W V 3 X 3 J 1 b n M v Q X V 0 b 1 J l b W 9 2 Z W R D b 2 x 1 b W 5 z M S 5 7 X z I s N n 0 m c X V v d D s s J n F 1 b 3 Q 7 U 2 V j d G l v b j E v b 3 Z l c n Z p Z X d f c n V u c y 9 B d X R v U m V t b 3 Z l Z E N v b H V t b n M x L n t f M y w 3 f S Z x d W 9 0 O y w m c X V v d D t T Z W N 0 a W 9 u M S 9 v d m V y d m l l d 1 9 y d W 5 z L 0 F 1 d G 9 S Z W 1 v d m V k Q 2 9 s d W 1 u c z E u e 1 8 0 L D h 9 J n F 1 b 3 Q 7 L C Z x d W 9 0 O 1 N l Y 3 R p b 2 4 x L 2 9 2 Z X J 2 a W V 3 X 3 J 1 b n M v Q X V 0 b 1 J l b W 9 2 Z W R D b 2 x 1 b W 5 z M S 5 7 X z U s O X 0 m c X V v d D s s J n F 1 b 3 Q 7 U 2 V j d G l v b j E v b 3 Z l c n Z p Z X d f c n V u c y 9 B d X R v U m V t b 3 Z l Z E N v b H V t b n M x L n t f N i w x M H 0 m c X V v d D s s J n F 1 b 3 Q 7 U 2 V j d G l v b j E v b 3 Z l c n Z p Z X d f c n V u c y 9 B d X R v U m V t b 3 Z l Z E N v b H V t b n M x L n t f N y w x M X 0 m c X V v d D s s J n F 1 b 3 Q 7 U 2 V j d G l v b j E v b 3 Z l c n Z p Z X d f c n V u c y 9 B d X R v U m V t b 3 Z l Z E N v b H V t b n M x L n t f O C w x M n 0 m c X V v d D s s J n F 1 b 3 Q 7 U 2 V j d G l v b j E v b 3 Z l c n Z p Z X d f c n V u c y 9 B d X R v U m V t b 3 Z l Z E N v b H V t b n M x L n t f O S w x M 3 0 m c X V v d D t d L C Z x d W 9 0 O 0 N v b H V t b k N v d W 5 0 J n F 1 b 3 Q 7 O j E 0 L C Z x d W 9 0 O 0 t l e U N v b H V t b k 5 h b W V z J n F 1 b 3 Q 7 O l t d L C Z x d W 9 0 O 0 N v b H V t b k l k Z W 5 0 a X R p Z X M m c X V v d D s 6 W y Z x d W 9 0 O 1 N l Y 3 R p b 2 4 x L 2 9 2 Z X J 2 a W V 3 X 3 J 1 b n M v Q X V 0 b 1 J l b W 9 2 Z W R D b 2 x 1 b W 5 z M S 5 7 c n V u X 2 l k L D B 9 J n F 1 b 3 Q 7 L C Z x d W 9 0 O 1 N l Y 3 R p b 2 4 x L 2 9 2 Z X J 2 a W V 3 X 3 J 1 b n M v Q X V 0 b 1 J l b W 9 2 Z W R D b 2 x 1 b W 5 z M S 5 7 d F 9 z d G F y d C w x f S Z x d W 9 0 O y w m c X V v d D t T Z W N 0 a W 9 u M S 9 v d m V y d m l l d 1 9 y d W 5 z L 0 F 1 d G 9 S Z W 1 v d m V k Q 2 9 s d W 1 u c z E u e 3 R f Z W 5 k L D J 9 J n F 1 b 3 Q 7 L C Z x d W 9 0 O 1 N l Y 3 R p b 2 4 x L 2 9 2 Z X J 2 a W V 3 X 3 J 1 b n M v Q X V 0 b 1 J l b W 9 2 Z W R D b 2 x 1 b W 5 z M S 5 7 Z G V z Y 3 J p c H R p b 2 4 s M 3 0 m c X V v d D s s J n F 1 b 3 Q 7 U 2 V j d G l v b j E v b 3 Z l c n Z p Z X d f c n V u c y 9 B d X R v U m V t b 3 Z l Z E N v b H V t b n M x L n t D b 2 x 1 b W 4 x L D R 9 J n F 1 b 3 Q 7 L C Z x d W 9 0 O 1 N l Y 3 R p b 2 4 x L 2 9 2 Z X J 2 a W V 3 X 3 J 1 b n M v Q X V 0 b 1 J l b W 9 2 Z W R D b 2 x 1 b W 5 z M S 5 7 X z E s N X 0 m c X V v d D s s J n F 1 b 3 Q 7 U 2 V j d G l v b j E v b 3 Z l c n Z p Z X d f c n V u c y 9 B d X R v U m V t b 3 Z l Z E N v b H V t b n M x L n t f M i w 2 f S Z x d W 9 0 O y w m c X V v d D t T Z W N 0 a W 9 u M S 9 v d m V y d m l l d 1 9 y d W 5 z L 0 F 1 d G 9 S Z W 1 v d m V k Q 2 9 s d W 1 u c z E u e 1 8 z L D d 9 J n F 1 b 3 Q 7 L C Z x d W 9 0 O 1 N l Y 3 R p b 2 4 x L 2 9 2 Z X J 2 a W V 3 X 3 J 1 b n M v Q X V 0 b 1 J l b W 9 2 Z W R D b 2 x 1 b W 5 z M S 5 7 X z Q s O H 0 m c X V v d D s s J n F 1 b 3 Q 7 U 2 V j d G l v b j E v b 3 Z l c n Z p Z X d f c n V u c y 9 B d X R v U m V t b 3 Z l Z E N v b H V t b n M x L n t f N S w 5 f S Z x d W 9 0 O y w m c X V v d D t T Z W N 0 a W 9 u M S 9 v d m V y d m l l d 1 9 y d W 5 z L 0 F 1 d G 9 S Z W 1 v d m V k Q 2 9 s d W 1 u c z E u e 1 8 2 L D E w f S Z x d W 9 0 O y w m c X V v d D t T Z W N 0 a W 9 u M S 9 v d m V y d m l l d 1 9 y d W 5 z L 0 F 1 d G 9 S Z W 1 v d m V k Q 2 9 s d W 1 u c z E u e 1 8 3 L D E x f S Z x d W 9 0 O y w m c X V v d D t T Z W N 0 a W 9 u M S 9 v d m V y d m l l d 1 9 y d W 5 z L 0 F 1 d G 9 S Z W 1 v d m V k Q 2 9 s d W 1 u c z E u e 1 8 4 L D E y f S Z x d W 9 0 O y w m c X V v d D t T Z W N 0 a W 9 u M S 9 v d m V y d m l l d 1 9 y d W 5 z L 0 F 1 d G 9 S Z W 1 v d m V k Q 2 9 s d W 1 u c z E u e 1 8 5 L D E z f S Z x d W 9 0 O 1 0 s J n F 1 b 3 Q 7 U m V s Y X R p b 2 5 z a G l w S W 5 m b y Z x d W 9 0 O z p b X X 0 i I C 8 + P C 9 T d G F i b G V F b n R y a W V z P j w v S X R l b T 4 8 S X R l b T 4 8 S X R l b U x v Y 2 F 0 a W 9 u P j x J d G V t V H l w Z T 5 G b 3 J t d W x h P C 9 J d G V t V H l w Z T 4 8 S X R l b V B h d G g + U 2 V j d G l v b j E v b 3 Z l c n Z p Z X d f c n V u c y 9 T b 3 V y Y 2 U 8 L 0 l 0 Z W 1 Q Y X R o P j w v S X R l b U x v Y 2 F 0 a W 9 u P j x T d G F i b G V F b n R y a W V z I C 8 + P C 9 J d G V t P j x J d G V t P j x J d G V t T G 9 j Y X R p b 2 4 + P E l 0 Z W 1 U e X B l P k Z v c m 1 1 b G E 8 L 0 l 0 Z W 1 U e X B l P j x J d G V t U G F 0 a D 5 T Z W N 0 a W 9 u M S 9 v d m V y d m l l d 1 9 y d W 5 z L 1 B y b 2 1 v d G V k J T I w S G V h Z G V y c z w v S X R l b V B h d G g + P C 9 J d G V t T G 9 j Y X R p b 2 4 + P F N 0 Y W J s Z U V u d H J p Z X M g L z 4 8 L 0 l 0 Z W 0 + P E l 0 Z W 0 + P E l 0 Z W 1 M b 2 N h d G l v b j 4 8 S X R l b V R 5 c G U + R m 9 y b X V s Y T w v S X R l b V R 5 c G U + P E l 0 Z W 1 Q Y X R o P l N l Y 3 R p b 2 4 x L 2 9 2 Z X J 2 a W V 3 X 3 J 1 b n M v Q 2 h h b m d l Z C U y M F R 5 c G U 8 L 0 l 0 Z W 1 Q Y X R o P j w v S X R l b U x v Y 2 F 0 a W 9 u P j x T d G F i b G V F b n R y a W V z I C 8 + P C 9 J d G V t P j w v S X R l b X M + P C 9 M b 2 N h b F B h Y 2 t h Z 2 V N Z X R h Z G F 0 Y U Z p b G U + F g A A A F B L B Q Y A A A A A A A A A A A A A A A A A A A A A A A D a A A A A A Q A A A N C M n d 8 B F d E R j H o A w E / C l + s B A A A A k S / 2 l g s v X 0 S u N X X r W k w 2 9 g A A A A A C A A A A A A A D Z g A A w A A A A B A A A A A l n k M u J P 3 B X D 3 A V A f q Q J 9 z A A A A A A S A A A C g A A A A E A A A A C i / G I y T P X + W z v c Q 9 x M D N z Z Q A A A A a z / X V N J x F 2 5 1 M u o S M g G + o j h Y 5 / M S r Z r n t n G N / d o F d d Y i X X 5 7 O U 0 r H F k C J N v a k a E m a F R 1 P F u M i z 9 j C Q o g v N p T I 8 l J 0 8 N r c 5 N 3 K / + 3 I W e m r z U U A A A A W X m L j 6 s G q p o t d 4 7 R g z 7 V S 8 F + 2 J E = < / D a t a M a s h u p > 
</file>

<file path=customXml/itemProps1.xml><?xml version="1.0" encoding="utf-8"?>
<ds:datastoreItem xmlns:ds="http://schemas.openxmlformats.org/officeDocument/2006/customXml" ds:itemID="{44B4D126-0267-4326-A976-2BCD3D3444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overview_runs1</vt:lpstr>
      <vt:lpstr>overview_runs2</vt:lpstr>
      <vt:lpstr>overview_runs_sensitivity</vt:lpstr>
      <vt:lpstr>csv 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 Bruijn</dc:creator>
  <cp:lastModifiedBy>Kevin de Bruijn</cp:lastModifiedBy>
  <dcterms:created xsi:type="dcterms:W3CDTF">2024-09-05T13:16:37Z</dcterms:created>
  <dcterms:modified xsi:type="dcterms:W3CDTF">2025-01-09T17:29:12Z</dcterms:modified>
</cp:coreProperties>
</file>