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783" documentId="8_{908CDBBE-D5FF-437E-999C-B60338ED9F9E}" xr6:coauthVersionLast="47" xr6:coauthVersionMax="47" xr10:uidLastSave="{CCC15AB6-44AD-44F0-AD64-1119C090716E}"/>
  <bookViews>
    <workbookView xWindow="-110" yWindow="-110" windowWidth="19420" windowHeight="10420" firstSheet="1" activeTab="3" xr2:uid="{A1C3D725-75B5-40E1-AC6A-8CD997986826}"/>
  </bookViews>
  <sheets>
    <sheet name="overview_runs1" sheetId="1" r:id="rId1"/>
    <sheet name="overview_runs2" sheetId="2" r:id="rId2"/>
    <sheet name="overview_runs_sensitivity" sheetId="3" r:id="rId3"/>
    <sheet name="csv sa" sheetId="4" r:id="rId4"/>
  </sheets>
  <definedNames>
    <definedName name="ExternalData_1" localSheetId="1" hidden="1">overview_runs2!$A$1:$N$64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 i="4" l="1"/>
  <c r="J22" i="4" s="1"/>
  <c r="J35" i="4"/>
  <c r="I35" i="4"/>
  <c r="J34" i="4"/>
  <c r="I34" i="4"/>
  <c r="J33" i="4"/>
  <c r="I33" i="4"/>
  <c r="J32" i="4"/>
  <c r="I32" i="4"/>
  <c r="J31" i="4"/>
  <c r="I31" i="4"/>
  <c r="J30" i="4"/>
  <c r="I30" i="4"/>
  <c r="J29" i="4"/>
  <c r="I29" i="4"/>
  <c r="J28" i="4"/>
  <c r="I28" i="4"/>
  <c r="J27" i="4"/>
  <c r="I27" i="4"/>
  <c r="J26" i="4"/>
  <c r="I26" i="4"/>
  <c r="J25" i="4"/>
  <c r="I25" i="4"/>
  <c r="J24" i="4"/>
  <c r="I24" i="4"/>
  <c r="J23" i="4"/>
  <c r="I23" i="4"/>
  <c r="I22" i="4"/>
  <c r="J21" i="4"/>
  <c r="I21" i="4"/>
  <c r="J20" i="4"/>
  <c r="I20" i="4"/>
  <c r="J19" i="4"/>
  <c r="I19" i="4"/>
  <c r="J18" i="4"/>
  <c r="I18" i="4"/>
  <c r="J17" i="4"/>
  <c r="I17" i="4"/>
  <c r="J16" i="4"/>
  <c r="I16" i="4"/>
  <c r="J15" i="4"/>
  <c r="I15" i="4"/>
  <c r="J14" i="4"/>
  <c r="I14" i="4"/>
  <c r="J13" i="4"/>
  <c r="I13" i="4"/>
  <c r="J12" i="4"/>
  <c r="I12" i="4"/>
  <c r="J11" i="4"/>
  <c r="I11" i="4"/>
  <c r="J10" i="4"/>
  <c r="I10" i="4"/>
  <c r="J9" i="4"/>
  <c r="I9" i="4"/>
  <c r="J8" i="4"/>
  <c r="I8" i="4"/>
  <c r="J7" i="4"/>
  <c r="I7" i="4"/>
  <c r="J6" i="4"/>
  <c r="I6" i="4"/>
  <c r="J5" i="4"/>
  <c r="I5" i="4"/>
  <c r="J4" i="4"/>
  <c r="I4" i="4"/>
  <c r="J3" i="4"/>
  <c r="I3" i="4"/>
  <c r="J2" i="4"/>
  <c r="I2" i="4"/>
  <c r="E22" i="3"/>
  <c r="E21" i="3"/>
  <c r="E70" i="3"/>
  <c r="E69" i="3"/>
  <c r="E68" i="3"/>
  <c r="E67" i="3"/>
  <c r="E66" i="3"/>
  <c r="E65" i="3"/>
  <c r="E51" i="3"/>
  <c r="E52" i="3"/>
  <c r="E53" i="3"/>
  <c r="E54" i="3"/>
  <c r="E55" i="3"/>
  <c r="E56" i="3"/>
  <c r="E57" i="3"/>
  <c r="E58" i="3"/>
  <c r="E59" i="3"/>
  <c r="E60" i="3"/>
  <c r="E61" i="3"/>
  <c r="E62" i="3"/>
  <c r="E63" i="3"/>
  <c r="E64" i="3"/>
  <c r="E50" i="3"/>
  <c r="E49" i="3"/>
  <c r="E48" i="3"/>
  <c r="E47" i="3"/>
  <c r="E41" i="3"/>
  <c r="E42" i="3"/>
  <c r="E43" i="3"/>
  <c r="E44" i="3"/>
  <c r="E45" i="3"/>
  <c r="E46" i="3"/>
  <c r="E40" i="3"/>
  <c r="E39" i="3"/>
  <c r="E36" i="3"/>
  <c r="E35" i="3"/>
  <c r="E38" i="3"/>
  <c r="E37" i="3"/>
  <c r="E25" i="3"/>
  <c r="E26" i="3"/>
  <c r="E27" i="3"/>
  <c r="E28" i="3"/>
  <c r="E29" i="3"/>
  <c r="E30" i="3"/>
  <c r="E31" i="3"/>
  <c r="E32" i="3"/>
  <c r="E33" i="3"/>
  <c r="E34" i="3"/>
  <c r="E24" i="3"/>
  <c r="E23" i="3"/>
  <c r="E9" i="3"/>
  <c r="E10" i="3"/>
  <c r="E11" i="3"/>
  <c r="E12" i="3"/>
  <c r="E13" i="3"/>
  <c r="E14" i="3"/>
  <c r="E15" i="3"/>
  <c r="E16" i="3"/>
  <c r="E17" i="3"/>
  <c r="E18" i="3"/>
  <c r="E19" i="3"/>
  <c r="E20" i="3"/>
  <c r="E7" i="3"/>
  <c r="E8" i="3"/>
  <c r="E5" i="3"/>
  <c r="E6" i="3"/>
  <c r="E4" i="3"/>
  <c r="E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<sst xmlns="http://schemas.openxmlformats.org/spreadsheetml/2006/main" count="1651" uniqueCount="637">
  <si>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</si>
  <si>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</si>
  <si>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</si>
  <si>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</si>
  <si>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</si>
  <si>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</si>
  <si>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</si>
  <si>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</si>
  <si>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</si>
  <si>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</si>
  <si>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</si>
  <si>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</si>
  <si>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</si>
  <si>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</si>
  <si>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</si>
  <si>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</si>
  <si>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</si>
  <si>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</si>
  <si>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</si>
  <si>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</si>
  <si>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</si>
  <si>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</si>
  <si>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</si>
  <si>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</si>
  <si>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</si>
  <si>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</si>
  <si>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</si>
  <si>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</si>
  <si>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</si>
  <si>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</si>
  <si>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</si>
  <si>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</si>
  <si>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</si>
  <si>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</si>
  <si>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</si>
  <si>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</si>
  <si>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</si>
  <si>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</si>
  <si>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</si>
  <si>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</si>
  <si>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</si>
  <si>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</si>
  <si>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</si>
  <si>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</si>
  <si>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</si>
  <si>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</si>
  <si>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</si>
  <si>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</si>
  <si>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</si>
  <si>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</si>
  <si>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</si>
  <si>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</si>
  <si>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</si>
  <si>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</si>
  <si>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</si>
  <si>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</si>
  <si>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</si>
  <si>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</si>
  <si>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</si>
  <si>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</si>
  <si>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</si>
  <si>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</si>
  <si>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</si>
  <si>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</si>
  <si>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</si>
  <si>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</si>
  <si>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</si>
  <si>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</si>
  <si>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</si>
  <si>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</si>
  <si>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</si>
  <si>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</si>
  <si>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</si>
  <si>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</si>
  <si>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</si>
  <si>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</si>
  <si>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</si>
  <si>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</si>
  <si>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</si>
  <si>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</si>
  <si>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</si>
  <si>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</si>
  <si>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</si>
  <si>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</si>
  <si>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</si>
  <si>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</si>
  <si>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</si>
  <si>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</si>
  <si>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</si>
  <si>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</si>
  <si>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</si>
  <si>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</si>
  <si>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</si>
  <si>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</si>
  <si>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</si>
  <si>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</si>
  <si>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</si>
  <si>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</si>
  <si>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</si>
  <si>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</si>
  <si>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</si>
  <si>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</si>
  <si>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</si>
  <si>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</si>
  <si>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</si>
  <si>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</si>
  <si>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</si>
  <si>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</si>
  <si>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</si>
  <si>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</si>
  <si>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</si>
  <si>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</si>
  <si>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</si>
  <si>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</si>
  <si>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</si>
  <si>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</si>
  <si>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</si>
  <si>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</si>
  <si>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</si>
  <si>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</si>
  <si>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</si>
  <si>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</si>
  <si>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</si>
  <si>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</si>
  <si>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</si>
  <si>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</si>
  <si>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</si>
  <si>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</si>
  <si>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</si>
  <si>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</si>
  <si>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</si>
  <si>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</si>
  <si>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</si>
  <si>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</si>
  <si>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</si>
  <si>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</si>
  <si>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</si>
  <si>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</si>
  <si>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</si>
  <si>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</si>
  <si>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</si>
  <si>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</si>
  <si>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</si>
  <si>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</si>
  <si>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</si>
  <si>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</si>
  <si>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</si>
  <si>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</si>
  <si>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</si>
  <si>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</si>
  <si>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</si>
  <si>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</si>
  <si>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</si>
  <si>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</si>
  <si>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</si>
  <si>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</si>
  <si>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</si>
  <si>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</si>
  <si>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</si>
  <si>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</si>
  <si>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</si>
  <si>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</si>
  <si>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</si>
  <si>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</si>
  <si>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</si>
  <si>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</si>
  <si>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</si>
  <si>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</si>
  <si>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</si>
  <si>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</si>
  <si>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</si>
  <si>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</si>
  <si>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</si>
  <si>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</si>
  <si>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</si>
  <si>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</si>
  <si>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</si>
  <si>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</si>
  <si>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</si>
  <si>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</si>
  <si>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</si>
  <si>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</si>
  <si>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</si>
  <si>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</si>
  <si>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</si>
  <si>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</si>
  <si>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</si>
  <si>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</si>
  <si>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</si>
  <si>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</si>
  <si>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</si>
  <si>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</si>
  <si>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</si>
  <si>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</si>
  <si>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</si>
  <si>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</si>
  <si>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</si>
  <si>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</si>
  <si>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</si>
  <si>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</si>
  <si>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</si>
  <si>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</si>
  <si>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</si>
  <si>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</si>
  <si>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</si>
  <si>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</si>
  <si>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</si>
  <si>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</si>
  <si>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</si>
  <si>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</si>
  <si>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</si>
  <si>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</si>
  <si>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</si>
  <si>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</si>
  <si>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</si>
  <si>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</si>
  <si>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</si>
  <si>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</si>
  <si>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</si>
  <si>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</si>
  <si>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</si>
  <si>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</si>
  <si>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</si>
  <si>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</si>
  <si>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</si>
  <si>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</si>
  <si>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</si>
  <si>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</si>
  <si>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</si>
  <si>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</si>
  <si>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</si>
  <si>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</si>
  <si>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</si>
  <si>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</si>
  <si>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</si>
  <si>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</si>
  <si>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</si>
  <si>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</si>
  <si>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</si>
  <si>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</si>
  <si>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</si>
  <si>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</si>
  <si>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</si>
  <si>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</si>
  <si>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</si>
  <si>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</si>
  <si>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</si>
  <si>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</si>
  <si>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</si>
  <si>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</si>
  <si>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</si>
  <si>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</si>
  <si>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</si>
  <si>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</si>
  <si>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</si>
  <si>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</si>
  <si>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</si>
  <si>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</si>
  <si>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</si>
  <si>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</si>
  <si>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</si>
  <si>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</si>
  <si>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</si>
  <si>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</si>
  <si>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</si>
  <si>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</si>
  <si>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</si>
  <si>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</si>
  <si>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</si>
  <si>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</si>
  <si>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</si>
  <si>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</si>
  <si>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</si>
  <si>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</si>
  <si>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</si>
  <si>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</si>
  <si>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</si>
  <si>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</si>
  <si>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</si>
  <si>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</si>
  <si>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</si>
  <si>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</si>
  <si>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</si>
  <si>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</si>
  <si>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</si>
  <si>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</si>
  <si>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</si>
  <si>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</si>
  <si>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</si>
  <si>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</si>
  <si>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</si>
  <si>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</si>
  <si>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</si>
  <si>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</si>
  <si>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</si>
  <si>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crashed (there was an issue where xbeach didn't read in long floats, so I added a rounding function)</t>
  </si>
  <si>
    <t>crashed (same reason as val_per2_2</t>
  </si>
  <si>
    <t>Ran the wrong simulation, so will try again</t>
  </si>
  <si>
    <t xml:space="preserve">succesful. There seem to be sufficient storms to take the slumped material offshore, so for now I will just continue working with the assumed threshold of 1m. Something to consider is: we already know Xbeach is bad for building up beaches. That means that I can't just up the onshore transport through asymmetry, and expect the beach to stay. I guess I can try though. When I increase the xbeach threshold, the number of xbeach timesteps decreases and the profile becomes more representive of large storms. Can I deal with this by increasing onshore transport? </t>
  </si>
  <si>
    <t xml:space="preserve"> The beach dissapears further when the dryslope is increased, due to there being less slumped material. Due to the beach dissapearing, the runup is increased (because the slope at the waterline is now representive of the bluff), leading to more xbeach runs, maybe building up the beach if there's sufficientonshore transport? I can try this by upping the onshore transport further and keep the dry slope at 1.0</t>
  </si>
  <si>
    <t>val_per1_7</t>
  </si>
  <si>
    <t>After the results of previous simulation, I want to see what the effect is of runninign more storms with a bith higher onshore transport, and see how that varies of different XB thresholds and different onshore transports. Validation of first period with the following model settings: (xb_threshold, facSk, facAs, facua, dry_slope) = (0.7; 0.075; 0.075; 0.075; 1.0)</t>
  </si>
  <si>
    <t>val_per1_8</t>
  </si>
  <si>
    <t>Validation of first period with the following model settings: (xb_threshold, facSk, facAs, facua, dry_slope) = (1.0; 0.075; 0.075; 0.075; 1.0)</t>
  </si>
  <si>
    <t>val_per1_9</t>
  </si>
  <si>
    <t>Validation of first period with the following model settings: (xb_threshold, facSk, facAs, facua, dry_slope) = (0.7; 0.10; 0.10; 0.10; 1.0)</t>
  </si>
  <si>
    <t>Validation of first period with the following model settings: (xb_threshold, facSk, facAs, facua, dry_slope) = (1.0; 0.10; 0.10; 0.10; 1.0)</t>
  </si>
  <si>
    <t>val_per1_10</t>
  </si>
  <si>
    <t>val_per1_11</t>
  </si>
  <si>
    <t>Validation of first period with the following model settings: (xb_threshold, facSk, facAs, facua, dry_slope) = (0.7; 0.125; 0.125; 0.125; 1.0)</t>
  </si>
  <si>
    <t>Validation of first period with the following model settings: (xb_threshold, facSk, facAs, facua, dry_slope) = (1.0; 0.125; 0.125; 0.125; 1.0)</t>
  </si>
  <si>
    <t>val_per1_12</t>
  </si>
  <si>
    <t>val_per1_13</t>
  </si>
  <si>
    <t>Validation of first period with the following model settings: (xb_threshold, facSk, facAs, facua, dry_slope) = (0.7; 0.15; 0.15; 0.15; 1.0)</t>
  </si>
  <si>
    <t>val_per1_14</t>
  </si>
  <si>
    <t>Validation of first period with the following model settings: (xb_threshold, facSk, facAs, facua, dry_slope) = (1.0; 0.15; 0.15; 0.15; 1.0)</t>
  </si>
  <si>
    <t>The beach just kind of dissapears for both simulations, but this effect is more profound for the steeper dry slope. The profile tends towards this dry slope after enough time. A lower dry slope leads to higher erosion of the bluff edge, but lower erosion of the shore line.</t>
  </si>
  <si>
    <t>It seems the XB threshold governs the erosion rate to a large extend. The less Xbeach is ran, the less erosion we see. Running Xbeach less frequently also helps retaining the beach to some extend, and increased onshore transport does help with that a little. The question now becomes: what is a good threshold? And is there some other way to constrain erosion? Do I up the onshore transport further to it's default values? Maybe I can decrease the energy in the domain by increasing friction values from 0.01 to 0.02? Let's try.</t>
  </si>
  <si>
    <t>val_per1_15</t>
  </si>
  <si>
    <t>val_per1_16</t>
  </si>
  <si>
    <t>val_per1_17</t>
  </si>
  <si>
    <t>val_per1_18</t>
  </si>
  <si>
    <t>Validation of first period with the following model settings: (xb_threshold, facSk, facAs, facua, dry_slope, cf) = (0.7; 0.15; 0.15; 0.15; 1.0; 0.03)</t>
  </si>
  <si>
    <t>Validation of first period with the following model settings: (xb_threshold, facSk, facAs, facua, dry_slope, cf) = (1.0; 0.15; 0.15; 0.15; 1.0; 0.03)</t>
  </si>
  <si>
    <t>Validation of first period with the following model settings: (xb_threshold, facSk, facAs, facua, dry_slope, cf) = (0.7; 0.15; 0.20; 0.175; 1.0; 0.03). This run has default onshore transport settings.</t>
  </si>
  <si>
    <t>Validation of first period with the following model settings: (xb_threshold, facSk, facAs, facua, dry_slope, cf) = (1.0; 0.15; 0.20; 0.175; 1.0; 0.03). This run has default onshore transport settings.</t>
  </si>
  <si>
    <t>Validation of first period with the following model settings: (xb_threshold, facSk, facAs, facua, dry_slope, cf) = (0.7; 0.15; 0.15; 0.15; 1.0; 0.04)</t>
  </si>
  <si>
    <t>Validation of first period with the following model settings: (xb_threshold, facSk, facAs, facua, dry_slope, cf) = (1.0; 0.15; 0.15; 0.15; 1.0; 0.04)</t>
  </si>
  <si>
    <t>Validation of first period with the following model settings: (xb_threshold, facSk, facAs, facua, dry_slope, cf) = (0.7; 0.15; 0.20; 0.175; 1.0; 0.04). This run has default onshore transport settings.</t>
  </si>
  <si>
    <t>Validation of first period with the following model settings: (xb_threshold, facSk, facAs, facua, dry_slope, cf) = (1.0; 0.15; 0.20; 0.175; 1.0; 0.04). This run has default onshore transport settings.</t>
  </si>
  <si>
    <t>val_per1_19</t>
  </si>
  <si>
    <t>val_per1_20</t>
  </si>
  <si>
    <t>val_per1_21</t>
  </si>
  <si>
    <t>val_per1_22</t>
  </si>
  <si>
    <t>Looking at these results, Kees thinks I shouldn't touch the bed friction as much, but instead should up the onshore transport. This might mess the profile up a little bit, but should give better results as friction is more commonly used when friction is the unknown, i.e. due to vegetation drag.</t>
  </si>
  <si>
    <t>val_per2_3</t>
  </si>
  <si>
    <t>Validation of second period with the following model settings: (xb_threshold, facSk, facAs, facua, dry_slope, cf) = (1.0; 0.15; 0.20; 0.175; 1.0; 0.02). This run has default onshore transport settings.</t>
  </si>
  <si>
    <t>val_per2_4</t>
  </si>
  <si>
    <t>Validation of second period with the following model settings: (xb_threshold, facSk, facAs, facua, dry_slope, cf) = (1.0; 0.20; 0.25; 0.225; 1.0; 0.02). This run has default onshore transport settings.</t>
  </si>
  <si>
    <t>Validation of second period with the following model settings: (xb_threshold, facSk, facAs, facua, dry_slope, cf) = (0.7; 0.15; 0.20; 0.175; 1.0; 0.02). This run has default onshore transport settings.</t>
  </si>
  <si>
    <t>Validation of second period with the following model settings: (xb_threshold, facSk, facAs, facua, dry_slope, cf) = (0.7; 0.20; 0.25; 0.225; 1.0; 0.02). This run has default onshore transport settings.</t>
  </si>
  <si>
    <t>val_per2_6</t>
  </si>
  <si>
    <t>val_per2_5</t>
  </si>
  <si>
    <t>val_per2_7</t>
  </si>
  <si>
    <t>Validation of second period with the following model settings: (xb_threshold, facSk, facAs, facua, dry_slope, cf) = (0.7; 0.25; 0.30; 0.275; 1.0; 0.02). This run has default onshore transport settings.</t>
  </si>
  <si>
    <t>Validation of second period with the following model settings: (xb_threshold, facSk, facAs, facua, dry_slope, cf) = (1.0; 0.25; 0.30; 0.275; 1.0; 0.02). This run has default onshore transport settings.</t>
  </si>
  <si>
    <t>val_per2_8</t>
  </si>
  <si>
    <t>Validation of second period with the following model settings: (xb_threshold, facSk, facAs, facua, dry_slope, cf) = (0.7; 0.30; 0.35; 0.325; 1.0; 0.02). This run has default onshore transport settings.</t>
  </si>
  <si>
    <t>Validation of second period with the following model settings: (xb_threshold, facSk, facAs, facua, dry_slope, cf) = (1.0; 0.30; 0.35; 0.325; 1.0; 0.02). This run has default onshore transport settings.</t>
  </si>
  <si>
    <t>val_per2_9</t>
  </si>
  <si>
    <t>val_per2_10</t>
  </si>
  <si>
    <t>x</t>
  </si>
  <si>
    <t>val_per2_11</t>
  </si>
  <si>
    <t>val_per2_12</t>
  </si>
  <si>
    <t>val_per2_13</t>
  </si>
  <si>
    <t>val_per2_14</t>
  </si>
  <si>
    <t>|</t>
  </si>
  <si>
    <t>--&gt; Too slow. For lower values of facSk and facAs, the low onshore transport results in erosion of the beach, and direct contact with the bluff, leading to increased runup and too many xbeach runs to be feasible. 0.7 as a threshold is therefore not feasible for lower onshore transport factors.</t>
  </si>
  <si>
    <t>Validation of second period with the following model settings: (xb_threshold, facSk, facAs, facua, dry_slope, cf) = (1.0; 0.35; 0.40; 0.375; 1.0; 0.02). This run has default onshore transport settings.</t>
  </si>
  <si>
    <t>Validation of second period with the following model settings: (xb_threshold, facSk, facAs, facua, dry_slope, cf) = (0.7; 0.35; 0.40; 0.375; 1.0; 0.02). This run has default onshore transport settings.</t>
  </si>
  <si>
    <t>Validation of second period with the following model settings: (xb_threshold, facSk, facAs, facua, dry_slope, cf) = (0.7; 0.40; 0.45; 0.425; 1.0; 0.02). This run has default onshore transport settings.</t>
  </si>
  <si>
    <t>Validation of second period with the following model settings: (xb_threshold, facSk, facAs, facua, dry_slope, cf) = (1.0; 0.40; 0.45; 0.425; 1.0; 0.02). This run has default onshore transport settings.</t>
  </si>
  <si>
    <t>How to increase bluff erosion without destroying the beach? The more I increase onshore transport, the lower the bluff erosion gets, though it doesn't make that much of a difference.. The erosion happens in steps anyway, due to the horizontal grid resolution. I could increase the bluff erosion by tightening the coupling between XB and thermal module, by reducing the alternation from 1 week to e.g. twice a day. I guess I'll try that overnight. I know the beach should remain fairly intact for val_per2_9, I'll use copies of  9 and 10 for these runs.</t>
  </si>
  <si>
    <t>val_per2_15</t>
  </si>
  <si>
    <t>val_per2_16</t>
  </si>
  <si>
    <t>Validation of second period with the following model settings: (xb_threshold, facSk, facAs, facua, dry_slope, cf, call_xbeach_inter) = (0.7; 0.30; 0.35; 0.325; 1.0; 0.02; 12). This run has default onshore transport settings.</t>
  </si>
  <si>
    <t>Validation of second period with the following model settings: (xb_threshold, facSk, facAs, facua, dry_slope, cf, call_xbeach_inter) = (1.0; 0.30; 0.35; 0.325; 1.0; 0.02; 12). This run has default onshore transport settings.</t>
  </si>
  <si>
    <t>I tried some even higher values for nshore transport through wave asymmetry for these simulations. I found that for val_per2_14, the beach shape is retained fairly well. Furthermore, erosion rates seem higher for the lower threshold of val_per2_13 (as expected). Let's hope now that a tighter coupling of the thermal and xbeach modules results in more accurate erosion rates.</t>
  </si>
  <si>
    <t>val_per1_best</t>
  </si>
  <si>
    <t>val_per3_best</t>
  </si>
  <si>
    <t>After checking all validation runs for period 2 against real erosion data, it shows that val_per2_3 is the best, but computational time is awful so I'm going to show results for both validation with fast and somewhat okay settings (val_per2_8) and best settings (val_per2__3) --&gt; setup runs with same settings for period 1 &amp; 3</t>
  </si>
  <si>
    <t xml:space="preserve">Sesnitivity Analysis </t>
  </si>
  <si>
    <t>The default settings are equal to run "...", but for years 2017 - 2018 because that's when we see consistent erosion so that's a good year to test sensitivity on</t>
  </si>
  <si>
    <t>Level 1: Bathymetry</t>
  </si>
  <si>
    <t>Expectations</t>
  </si>
  <si>
    <t>Ran?</t>
  </si>
  <si>
    <t>start</t>
  </si>
  <si>
    <t>end</t>
  </si>
  <si>
    <t>continental_flat_width</t>
  </si>
  <si>
    <t>offshore_slope</t>
  </si>
  <si>
    <t>offshore_max_depth</t>
  </si>
  <si>
    <t>nearshore_slope</t>
  </si>
  <si>
    <t>nearshore_max_depth</t>
  </si>
  <si>
    <t>beach_slope</t>
  </si>
  <si>
    <t>beach_width</t>
  </si>
  <si>
    <t>bluff_slope</t>
  </si>
  <si>
    <t>bluff_height</t>
  </si>
  <si>
    <t>Varied_parameter</t>
  </si>
  <si>
    <t>New value</t>
  </si>
  <si>
    <t>Results</t>
  </si>
  <si>
    <t>Baseline value</t>
  </si>
  <si>
    <t>Level 1: Model parameters</t>
  </si>
  <si>
    <t>sea_ice_threshold</t>
  </si>
  <si>
    <t>surface_flux_factor</t>
  </si>
  <si>
    <t>surface_flux_angle</t>
  </si>
  <si>
    <t>max_depth</t>
  </si>
  <si>
    <t>N_thaw_threshold</t>
  </si>
  <si>
    <t>xb_threshold</t>
  </si>
  <si>
    <t>grid_resolution_xb</t>
  </si>
  <si>
    <t>grid_resolution_thermal</t>
  </si>
  <si>
    <t>Unit</t>
  </si>
  <si>
    <t>m</t>
  </si>
  <si>
    <t>degrees</t>
  </si>
  <si>
    <t>ppwl</t>
  </si>
  <si>
    <t>nodes</t>
  </si>
  <si>
    <t>Level 1: physical parameters</t>
  </si>
  <si>
    <t>geothermal_gradient</t>
  </si>
  <si>
    <t>c_soil_unfrozen</t>
  </si>
  <si>
    <t>c_soil_frozen</t>
  </si>
  <si>
    <t>nb</t>
  </si>
  <si>
    <t>rho_particle / rho_solid</t>
  </si>
  <si>
    <t>lsgrad</t>
  </si>
  <si>
    <t>bedfriccoef</t>
  </si>
  <si>
    <t>D50</t>
  </si>
  <si>
    <t>wetslp</t>
  </si>
  <si>
    <t>dryslp</t>
  </si>
  <si>
    <t>Tm</t>
  </si>
  <si>
    <t>rho_water</t>
  </si>
  <si>
    <t>L</t>
  </si>
  <si>
    <t>k_soil_frozen</t>
  </si>
  <si>
    <t>k_soil_unfrozen</t>
  </si>
  <si>
    <t>1/m</t>
  </si>
  <si>
    <t>kg/m3</t>
  </si>
  <si>
    <t>J/K/m3</t>
  </si>
  <si>
    <t>W/m/K</t>
  </si>
  <si>
    <t>J/kg</t>
  </si>
  <si>
    <t>K</t>
  </si>
  <si>
    <t>K/m</t>
  </si>
  <si>
    <t xml:space="preserve">Level 2: Environmental drivers </t>
  </si>
  <si>
    <t>Level 2: Environemental drivers</t>
  </si>
  <si>
    <t>---</t>
  </si>
  <si>
    <t>+++</t>
  </si>
  <si>
    <t>Level 3: Discussion</t>
  </si>
  <si>
    <t>Thermal module</t>
  </si>
  <si>
    <t>Solar flux calcuator</t>
  </si>
  <si>
    <t>On</t>
  </si>
  <si>
    <t>Off</t>
  </si>
  <si>
    <t>(Hydrodynamics)*</t>
  </si>
  <si>
    <t>(Thermodynamics)*</t>
  </si>
  <si>
    <t>call_xbeach_inter</t>
  </si>
  <si>
    <t>h</t>
  </si>
  <si>
    <t>latitude</t>
  </si>
  <si>
    <t xml:space="preserve">explicitly but rather multiplied </t>
  </si>
  <si>
    <t>by some factor detailed here.</t>
  </si>
  <si>
    <t>sa_lvl1_1</t>
  </si>
  <si>
    <t>sa_lvl1_2</t>
  </si>
  <si>
    <t>sa_lvl1_3</t>
  </si>
  <si>
    <t>sa_lvl1_4</t>
  </si>
  <si>
    <t>sa_lvl1_5</t>
  </si>
  <si>
    <t>sa_lvl1_6</t>
  </si>
  <si>
    <t>sa_lvl1_7</t>
  </si>
  <si>
    <t>sa_lvl1_8</t>
  </si>
  <si>
    <t>sa_lvl1_9</t>
  </si>
  <si>
    <t>sa_lvl1_10</t>
  </si>
  <si>
    <t>sa_lvl1_11</t>
  </si>
  <si>
    <t>sa_lvl1_12</t>
  </si>
  <si>
    <t>sa_lvl1_13</t>
  </si>
  <si>
    <t>sa_lvl1_14</t>
  </si>
  <si>
    <t>sa_lvl1_15</t>
  </si>
  <si>
    <t>sa_lvl1_16</t>
  </si>
  <si>
    <t>sa_lvl1_17</t>
  </si>
  <si>
    <t>sa_lvl1_18</t>
  </si>
  <si>
    <t>sa_lvl1_19</t>
  </si>
  <si>
    <t>sa_lvl1_20</t>
  </si>
  <si>
    <t>sa_lvl1_21</t>
  </si>
  <si>
    <t>sa_lvl1_22</t>
  </si>
  <si>
    <t>sa_lvl1_23</t>
  </si>
  <si>
    <t>sa_lvl1_24</t>
  </si>
  <si>
    <t>sa_lvl1_25</t>
  </si>
  <si>
    <t>sa_lvl1_26</t>
  </si>
  <si>
    <t>sa_lvl1_27</t>
  </si>
  <si>
    <t>sa_lvl1_28</t>
  </si>
  <si>
    <t>sa_lvl1_29</t>
  </si>
  <si>
    <t>sa_lvl1_30</t>
  </si>
  <si>
    <t>sa_lvl1_31</t>
  </si>
  <si>
    <t>sa_lvl1_32</t>
  </si>
  <si>
    <t>sa_lvl1_33</t>
  </si>
  <si>
    <t>sa_lvl1_34</t>
  </si>
  <si>
    <t>sa_lvl1_35</t>
  </si>
  <si>
    <t>sa_lvl1_36</t>
  </si>
  <si>
    <t>sa_lvl1_37</t>
  </si>
  <si>
    <t>sa_lvl1_38</t>
  </si>
  <si>
    <t>sa_lvl1_39</t>
  </si>
  <si>
    <t>sa_lvl1_40</t>
  </si>
  <si>
    <t>sa_lvl1_41</t>
  </si>
  <si>
    <t>sa_lvl1_42</t>
  </si>
  <si>
    <t>sa_lvl1_43</t>
  </si>
  <si>
    <t>sa_lvl1_44</t>
  </si>
  <si>
    <t>sa_lvl1_45</t>
  </si>
  <si>
    <t>sa_lvl1_46</t>
  </si>
  <si>
    <t>sa_lvl1_47</t>
  </si>
  <si>
    <t>sa_lvl1_48</t>
  </si>
  <si>
    <t>sa_lvl1_49</t>
  </si>
  <si>
    <t>sa_lvl1_50</t>
  </si>
  <si>
    <t>sa_lvl1_51</t>
  </si>
  <si>
    <t>sa_lvl1_52</t>
  </si>
  <si>
    <t>sa_lvl1_53</t>
  </si>
  <si>
    <t>sa_lvl1_54</t>
  </si>
  <si>
    <t>sa_lvl1_55</t>
  </si>
  <si>
    <t>sa_lvl1_56</t>
  </si>
  <si>
    <t>sa_lvl1_57</t>
  </si>
  <si>
    <t>sa_lvl1_58</t>
  </si>
  <si>
    <t>sa_lvl1_59</t>
  </si>
  <si>
    <t>sa_lvl1_60</t>
  </si>
  <si>
    <t>sa_lvl1_61</t>
  </si>
  <si>
    <t>sa_lvl1_62</t>
  </si>
  <si>
    <t>sa_lvl1_63</t>
  </si>
  <si>
    <t>sa_lvl1_64</t>
  </si>
  <si>
    <t>sa_lvl1_65</t>
  </si>
  <si>
    <t>sa_lvl1_66</t>
  </si>
  <si>
    <t>sa_lvl1_67</t>
  </si>
  <si>
    <t>sa_lvl1_68</t>
  </si>
  <si>
    <t>sa_lvl2_1</t>
  </si>
  <si>
    <t>sa_lvl2_2</t>
  </si>
  <si>
    <t>sa_lvl2_3</t>
  </si>
  <si>
    <t>sa_lvl2_4</t>
  </si>
  <si>
    <t>sa_lvl2_5</t>
  </si>
  <si>
    <t>sa_lvl2_6</t>
  </si>
  <si>
    <t>sa_lvl2_7</t>
  </si>
  <si>
    <t>sa_lvl2_8</t>
  </si>
  <si>
    <t>sa_lvl2_9</t>
  </si>
  <si>
    <t>sa_lvl2_10</t>
  </si>
  <si>
    <t>sa_lvl2_11</t>
  </si>
  <si>
    <t>sa_lvl2_12</t>
  </si>
  <si>
    <t>sa_lvl2_13</t>
  </si>
  <si>
    <t>sa_lvl2_14</t>
  </si>
  <si>
    <t>sa_lvl2_15</t>
  </si>
  <si>
    <t>sa_lvl2_16</t>
  </si>
  <si>
    <t>sa_lvl3_1</t>
  </si>
  <si>
    <t>sa_lvl3_2</t>
  </si>
  <si>
    <t>+- 20%</t>
  </si>
  <si>
    <t>+- 10% (if possible)</t>
  </si>
  <si>
    <t>+- 20% (if possible)</t>
  </si>
  <si>
    <t>+- 1% or 5% (otherwise)</t>
  </si>
  <si>
    <t>+0.1</t>
  </si>
  <si>
    <t>-0.1</t>
  </si>
  <si>
    <t>Wave height**</t>
  </si>
  <si>
    <t>Wave period**</t>
  </si>
  <si>
    <t>Convective heat flux**</t>
  </si>
  <si>
    <t>Longwave heat flux**</t>
  </si>
  <si>
    <t>Shortwave heat flux**</t>
  </si>
  <si>
    <t xml:space="preserve">**These drivers are not varied </t>
  </si>
  <si>
    <t>Water level*</t>
  </si>
  <si>
    <t>Sea temperature*</t>
  </si>
  <si>
    <t>2m air temperature*</t>
  </si>
  <si>
    <t xml:space="preserve">explicitly but rather some </t>
  </si>
  <si>
    <t xml:space="preserve"> value is added.</t>
  </si>
  <si>
    <t>*0.9</t>
  </si>
  <si>
    <t>*1.1</t>
  </si>
  <si>
    <t>-2</t>
  </si>
  <si>
    <t>+2</t>
  </si>
  <si>
    <t>+- 33% or 0.10 (otherwise)</t>
  </si>
  <si>
    <t>no</t>
  </si>
  <si>
    <t>val_per2_17</t>
  </si>
  <si>
    <t>It doesnt</t>
  </si>
  <si>
    <t>val_per2_18</t>
  </si>
  <si>
    <t>val_per2_19</t>
  </si>
  <si>
    <t>Validation of second period with the following model settings: (xb_threshold, facSk, facAs, facua, dry_slope, cf) = (1.0; 0.40; 0.45; 0.425; 1.0; 0.02). Also, I changed the thermal resolution to 500 nodes over 5m depth, and the N thaw threshold to 10 (i.e. 10cm).</t>
  </si>
  <si>
    <t>Validation of second period with the following model settings: (xb_threshold, facSk, facAs, facua, dry_slope, cf) = (1.0; 0.40; 0.45; 0.425; 1.0; 0.02). Also, I changed the thermal resolution to 500 nodes over 5m depth, and the N thaw threshold to 20 (i.e. 20cm).</t>
  </si>
  <si>
    <t>Validation of second period with the following model settings: (xb_threshold, facSk, facAs, facua, dry_slope, cf) = (1.0; 0.40; 0.45; 0.425; 1.0; 0.02). Also, I changed the thermal resolution to 500 nodes over 5m depth, and the N thaw threshold to 40 (i.e. 40cm).</t>
  </si>
  <si>
    <t>Baseline run:</t>
  </si>
  <si>
    <t>sa_base</t>
  </si>
  <si>
    <t>val_per2_no-therm</t>
  </si>
  <si>
    <t>val_per1_no-therm</t>
  </si>
  <si>
    <t>val_per3_no-therm</t>
  </si>
  <si>
    <t>These three runs are done to showcase whether or not the thermal module is actually needed to yield accurate results. For these runs, structures in Xbeach are turned off.</t>
  </si>
  <si>
    <t>Latent heat flux</t>
  </si>
  <si>
    <t>sa_lvl2_17</t>
  </si>
  <si>
    <t>sa_lvl2_18</t>
  </si>
  <si>
    <t>varied_parameter</t>
  </si>
  <si>
    <t>new_value_low</t>
  </si>
  <si>
    <t>new_value_high</t>
  </si>
  <si>
    <t>run_id_low</t>
  </si>
  <si>
    <t>run_id_high</t>
  </si>
  <si>
    <t>unit</t>
  </si>
  <si>
    <t>baseline_value</t>
  </si>
  <si>
    <t>variation</t>
  </si>
  <si>
    <t>+-20%</t>
  </si>
  <si>
    <t>+-10%</t>
  </si>
  <si>
    <t>+-33%</t>
  </si>
  <si>
    <t>+-0.01</t>
  </si>
  <si>
    <t>+-1%</t>
  </si>
  <si>
    <t>+-5%</t>
  </si>
  <si>
    <t>+-0.1</t>
  </si>
  <si>
    <t>+-2</t>
  </si>
  <si>
    <t>level</t>
  </si>
  <si>
    <t>sublevel</t>
  </si>
  <si>
    <t>bathymetry</t>
  </si>
  <si>
    <t>model</t>
  </si>
  <si>
    <t>physical</t>
  </si>
  <si>
    <t>hydrodynamics</t>
  </si>
  <si>
    <t>thermodynamics</t>
  </si>
  <si>
    <t>None</t>
  </si>
  <si>
    <t>number_low</t>
  </si>
  <si>
    <t>number_high</t>
  </si>
  <si>
    <t>Bluff height</t>
  </si>
  <si>
    <t>Bluff slope</t>
  </si>
  <si>
    <t>Beach width</t>
  </si>
  <si>
    <t>Beach slope</t>
  </si>
  <si>
    <t>Maximum nearshore depth</t>
  </si>
  <si>
    <t>Maximum offshore depth</t>
  </si>
  <si>
    <t>Nearshore slope</t>
  </si>
  <si>
    <t>Offshore slope</t>
  </si>
  <si>
    <t>Continental flat width</t>
  </si>
  <si>
    <t>Sea ice threshold</t>
  </si>
  <si>
    <t>R2%-threshold</t>
  </si>
  <si>
    <t>Surface flux factor</t>
  </si>
  <si>
    <t>Surface flux angle</t>
  </si>
  <si>
    <t>Grid resolution Xbeach</t>
  </si>
  <si>
    <t>Grid resolution thermal module</t>
  </si>
  <si>
    <t>Maximum depth thermal module</t>
  </si>
  <si>
    <t>Thaw threshold</t>
  </si>
  <si>
    <t>Inter-storm XBeach activatinos</t>
  </si>
  <si>
    <t>Critical dry slope</t>
  </si>
  <si>
    <t>Critical wet slope</t>
  </si>
  <si>
    <t>Bed friction coefficient</t>
  </si>
  <si>
    <t>Longshore transport gradient</t>
  </si>
  <si>
    <t>Particle density sediment</t>
  </si>
  <si>
    <t>Ice content</t>
  </si>
  <si>
    <t>Volumetric heat capacity (frozen soil)</t>
  </si>
  <si>
    <t>Volumetric heat capacity (unfrozen soil)</t>
  </si>
  <si>
    <t>Thermal conductivity (frozen soil)</t>
  </si>
  <si>
    <t>Thermal conductivity (unfrozen soil)</t>
  </si>
  <si>
    <t>Latent heat of fusion</t>
  </si>
  <si>
    <t>Density water</t>
  </si>
  <si>
    <t>Melting temperature water</t>
  </si>
  <si>
    <t>Geothermal gradient</t>
  </si>
  <si>
    <t>Latitude</t>
  </si>
  <si>
    <t>Water level</t>
  </si>
  <si>
    <t>Wave height</t>
  </si>
  <si>
    <t>Wave period</t>
  </si>
  <si>
    <t>Convective heat flux</t>
  </si>
  <si>
    <t>Longwave heat flux</t>
  </si>
  <si>
    <t>Shortwave heat flux</t>
  </si>
  <si>
    <t>2m air temperature</t>
  </si>
  <si>
    <t>Sea temperature</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</si>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</sst>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i/>
      <sz val="11"/>
      <color theme="1"/>
      <name val="Aptos Narrow"/>
      <family val="2"/>
      <scheme val="minor"/>
    </font>
    <font>
      <sz val="1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
      <left style="thin">
        <color theme="9" tint="0.39997558519241921"/>
      </left>
      <right/>
      <top style="thin">
        <color indexed="64"/>
      </top>
      <bottom/>
      <diagonal/>
    </border>
    <border>
      <left/>
      <right/>
      <top style="thin">
        <color theme="9" tint="0.39997558519241921"/>
      </top>
      <bottom/>
      <diagonal/>
    </border>
    <border>
      <left/>
      <right/>
      <top style="thin">
        <color indexed="64"/>
      </top>
      <bottom style="thin">
        <color theme="9" tint="0.39997558519241921"/>
      </bottom>
      <diagonal/>
    </border>
    <border>
      <left/>
      <right/>
      <top style="thin">
        <color indexed="64"/>
      </top>
      <bottom/>
      <diagonal/>
    </border>
    <border>
      <left/>
      <right/>
      <top style="dotted">
        <color auto="1"/>
      </top>
      <bottom/>
      <diagonal/>
    </border>
    <border>
      <left/>
      <right/>
      <top/>
      <bottom style="dotted">
        <color auto="1"/>
      </bottom>
      <diagonal/>
    </border>
    <border>
      <left/>
      <right/>
      <top/>
      <bottom style="thin">
        <color indexed="64"/>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bottom style="thick">
        <color indexed="64"/>
      </bottom>
      <diagonal/>
    </border>
    <border>
      <left style="thick">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8">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xf numFmtId="14" fontId="0" fillId="33" borderId="0" xfId="0" applyNumberFormat="1" applyFill="1"/>
    <xf numFmtId="14" fontId="0" fillId="33" borderId="0" xfId="0" quotePrefix="1" applyNumberFormat="1" applyFill="1"/>
    <xf numFmtId="14" fontId="0" fillId="33" borderId="14" xfId="0" applyNumberFormat="1" applyFill="1" applyBorder="1"/>
    <xf numFmtId="0" fontId="0" fillId="33" borderId="13" xfId="0" applyFill="1" applyBorder="1"/>
    <xf numFmtId="14" fontId="0" fillId="33" borderId="15" xfId="0" applyNumberFormat="1" applyFill="1" applyBorder="1"/>
    <xf numFmtId="0" fontId="0" fillId="0" borderId="16" xfId="0" applyBorder="1" applyAlignment="1">
      <alignment wrapText="1"/>
    </xf>
    <xf numFmtId="14" fontId="0" fillId="33" borderId="16" xfId="0" applyNumberFormat="1" applyFill="1" applyBorder="1"/>
    <xf numFmtId="0" fontId="0" fillId="33" borderId="0" xfId="0" applyFill="1"/>
    <xf numFmtId="0" fontId="0" fillId="33" borderId="17" xfId="0" applyFill="1" applyBorder="1"/>
    <xf numFmtId="14" fontId="0" fillId="33" borderId="17" xfId="0" applyNumberFormat="1" applyFill="1" applyBorder="1"/>
    <xf numFmtId="0" fontId="0" fillId="0" borderId="17" xfId="0" applyBorder="1" applyAlignment="1">
      <alignment wrapText="1"/>
    </xf>
    <xf numFmtId="14" fontId="0" fillId="0" borderId="17" xfId="0" applyNumberFormat="1" applyBorder="1"/>
    <xf numFmtId="0" fontId="0" fillId="33" borderId="18" xfId="0" applyFill="1" applyBorder="1"/>
    <xf numFmtId="14" fontId="0" fillId="0" borderId="18" xfId="0" applyNumberFormat="1" applyBorder="1"/>
    <xf numFmtId="0" fontId="0" fillId="0" borderId="18" xfId="0" applyBorder="1" applyAlignment="1">
      <alignment wrapText="1"/>
    </xf>
    <xf numFmtId="0" fontId="19" fillId="0" borderId="0" xfId="0" applyFont="1" applyAlignment="1">
      <alignment wrapText="1"/>
    </xf>
    <xf numFmtId="0" fontId="19" fillId="0" borderId="0" xfId="0" applyFont="1"/>
    <xf numFmtId="14" fontId="19" fillId="0" borderId="0" xfId="0" applyNumberFormat="1" applyFont="1"/>
    <xf numFmtId="0" fontId="20" fillId="0" borderId="0" xfId="0" applyFont="1" applyAlignment="1">
      <alignment vertical="center"/>
    </xf>
    <xf numFmtId="0" fontId="0" fillId="34" borderId="0" xfId="0" applyFill="1"/>
    <xf numFmtId="0" fontId="0" fillId="35" borderId="0" xfId="0" applyFill="1"/>
    <xf numFmtId="0" fontId="0" fillId="36" borderId="0" xfId="0" applyFill="1"/>
    <xf numFmtId="0" fontId="0" fillId="0" borderId="16" xfId="0" applyBorder="1"/>
    <xf numFmtId="0" fontId="0" fillId="0" borderId="19" xfId="0" applyBorder="1"/>
    <xf numFmtId="0" fontId="0" fillId="34" borderId="0" xfId="0" quotePrefix="1" applyFill="1"/>
    <xf numFmtId="0" fontId="16" fillId="35" borderId="0" xfId="0" quotePrefix="1" applyFont="1" applyFill="1"/>
    <xf numFmtId="0" fontId="0" fillId="0" borderId="20" xfId="0" applyBorder="1"/>
    <xf numFmtId="0" fontId="16" fillId="0" borderId="20" xfId="0" applyFont="1" applyBorder="1"/>
    <xf numFmtId="0" fontId="16" fillId="0" borderId="20" xfId="0" applyFont="1" applyBorder="1" applyAlignment="1">
      <alignment wrapText="1"/>
    </xf>
    <xf numFmtId="0" fontId="20" fillId="0" borderId="16" xfId="0" applyFont="1" applyBorder="1" applyAlignment="1">
      <alignment vertical="center"/>
    </xf>
    <xf numFmtId="0" fontId="20" fillId="0" borderId="0" xfId="0" applyFont="1"/>
    <xf numFmtId="0" fontId="16" fillId="0" borderId="22" xfId="0" applyFont="1" applyBorder="1"/>
    <xf numFmtId="0" fontId="19" fillId="0" borderId="21" xfId="0" applyFont="1" applyBorder="1"/>
    <xf numFmtId="0" fontId="0" fillId="0" borderId="21" xfId="0" applyBorder="1"/>
    <xf numFmtId="0" fontId="19" fillId="0" borderId="23" xfId="0" applyFont="1" applyBorder="1"/>
    <xf numFmtId="0" fontId="0" fillId="0" borderId="24" xfId="0" applyBorder="1"/>
    <xf numFmtId="0" fontId="0" fillId="0" borderId="22" xfId="0" applyBorder="1"/>
    <xf numFmtId="0" fontId="19" fillId="0" borderId="21" xfId="0" applyFont="1" applyBorder="1" applyAlignment="1">
      <alignment wrapText="1"/>
    </xf>
    <xf numFmtId="0" fontId="0" fillId="0" borderId="21" xfId="0" applyBorder="1" applyAlignment="1">
      <alignment horizontal="center"/>
    </xf>
    <xf numFmtId="14" fontId="19" fillId="0" borderId="20" xfId="0" applyNumberFormat="1" applyFont="1" applyBorder="1"/>
    <xf numFmtId="14" fontId="19" fillId="0" borderId="19" xfId="0" applyNumberFormat="1" applyFont="1" applyBorder="1"/>
    <xf numFmtId="0" fontId="0" fillId="0" borderId="21" xfId="0" quotePrefix="1" applyBorder="1"/>
    <xf numFmtId="0" fontId="0" fillId="37" borderId="21" xfId="0" applyFill="1" applyBorder="1"/>
    <xf numFmtId="0" fontId="0" fillId="37" borderId="0" xfId="0" applyFill="1"/>
    <xf numFmtId="14" fontId="19" fillId="37" borderId="0" xfId="0" applyNumberFormat="1" applyFont="1" applyFill="1"/>
    <xf numFmtId="0" fontId="0" fillId="37" borderId="0" xfId="0" quotePrefix="1" applyFill="1" applyAlignment="1">
      <alignment wrapText="1"/>
    </xf>
    <xf numFmtId="0" fontId="0" fillId="35" borderId="0" xfId="0" quotePrefix="1" applyFill="1"/>
    <xf numFmtId="0" fontId="0" fillId="36" borderId="16" xfId="0" applyFill="1" applyBorder="1"/>
    <xf numFmtId="0" fontId="0" fillId="36" borderId="19" xfId="0" applyFill="1" applyBorder="1"/>
    <xf numFmtId="0" fontId="0" fillId="36" borderId="20" xfId="0" applyFill="1" applyBorder="1"/>
    <xf numFmtId="0" fontId="0" fillId="35" borderId="19" xfId="0" quotePrefix="1" applyFill="1" applyBorder="1"/>
    <xf numFmtId="0" fontId="0" fillId="35" borderId="19" xfId="0" applyFill="1" applyBorder="1"/>
    <xf numFmtId="0" fontId="0" fillId="35" borderId="20" xfId="0" applyFill="1" applyBorder="1"/>
    <xf numFmtId="0" fontId="0" fillId="36" borderId="0" xfId="0" quotePrefix="1" applyFill="1"/>
    <xf numFmtId="0" fontId="16" fillId="0" borderId="0" xfId="0" applyFont="1" applyAlignment="1">
      <alignment horizontal="left"/>
    </xf>
    <xf numFmtId="0" fontId="0" fillId="0" borderId="0" xfId="0" applyAlignment="1">
      <alignment horizontal="right"/>
    </xf>
    <xf numFmtId="0" fontId="0" fillId="0" borderId="26" xfId="0" applyBorder="1"/>
    <xf numFmtId="0" fontId="0" fillId="0" borderId="25" xfId="0" applyBorder="1"/>
    <xf numFmtId="0" fontId="0" fillId="38" borderId="20" xfId="0" applyFill="1" applyBorder="1"/>
    <xf numFmtId="14" fontId="0" fillId="0" borderId="20" xfId="0" applyNumberFormat="1" applyBorder="1"/>
    <xf numFmtId="0" fontId="0" fillId="0" borderId="19" xfId="0" quotePrefix="1" applyBorder="1"/>
    <xf numFmtId="0" fontId="0" fillId="0" borderId="0" xfId="0" applyAlignment="1">
      <alignment horizontal="center"/>
    </xf>
    <xf numFmtId="0" fontId="20" fillId="0" borderId="19" xfId="0" applyFont="1" applyBorder="1" applyAlignment="1">
      <alignment vertical="center"/>
    </xf>
    <xf numFmtId="0" fontId="0" fillId="0" borderId="19" xfId="0" quotePrefix="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fill>
        <patternFill>
          <bgColor theme="8" tint="0.79998168889431442"/>
        </patternFill>
      </fill>
    </dxf>
    <dxf>
      <fill>
        <patternFill>
          <bgColor theme="9" tint="0.79998168889431442"/>
        </patternFill>
      </fill>
    </dxf>
    <dxf>
      <fill>
        <patternFill>
          <bgColor theme="8" tint="0.79998168889431442"/>
        </patternFill>
      </fill>
    </dxf>
    <dxf>
      <fill>
        <patternFill>
          <bgColor theme="9"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7"/>
    <tableColumn id="2" xr3:uid="{4CCC7AF7-3469-4B96-A652-EA36B38CE976}" uniqueName="2" name="Run done?" queryTableFieldId="2" dataDxfId="16"/>
    <tableColumn id="3" xr3:uid="{46F8B739-DA88-47AA-AFA1-33CDA573621E}" uniqueName="3" name="t_start" queryTableFieldId="3" dataDxfId="15"/>
    <tableColumn id="4" xr3:uid="{7E93C469-DCA2-46FF-9D96-8A54E5DA317D}" uniqueName="4" name="t_end" queryTableFieldId="4" dataDxfId="14"/>
    <tableColumn id="5" xr3:uid="{1CEA6FCD-46CD-47DB-BA27-194DF50C2DF3}" uniqueName="5" name="description" queryTableFieldId="5" dataDxfId="13"/>
    <tableColumn id="6" xr3:uid="{96686839-3084-4A1F-856F-D4361C25D5FA}" uniqueName="6" name="Result interpretation" queryTableFieldId="6" dataDxfId="12"/>
    <tableColumn id="7" xr3:uid="{4081C439-4753-405E-AF0D-2B097433B57E}" uniqueName="7" name="_1" queryTableFieldId="7" dataDxfId="11"/>
    <tableColumn id="8" xr3:uid="{DF7FDA72-7DCE-410C-A691-A70C7F3278D3}" uniqueName="8" name="_3" queryTableFieldId="8" dataDxfId="10"/>
    <tableColumn id="9" xr3:uid="{3E902B63-1F9F-41E2-A4BF-60D0E33B320C}" uniqueName="9" name="_4" queryTableFieldId="9" dataDxfId="9"/>
    <tableColumn id="10" xr3:uid="{47AD3BB5-933D-4516-9CE8-D2DF8E8484A3}" uniqueName="10" name="_5" queryTableFieldId="10" dataDxfId="8"/>
    <tableColumn id="11" xr3:uid="{DCA43BF2-2100-4DA2-A135-03D3E51FAD07}" uniqueName="11" name="_6" queryTableFieldId="11" dataDxfId="7"/>
    <tableColumn id="12" xr3:uid="{6A4AFB09-1817-4575-BB30-DF8C1B5156B2}" uniqueName="12" name="_7" queryTableFieldId="12" dataDxfId="6"/>
    <tableColumn id="13" xr3:uid="{96860A53-4017-4086-81CB-1927DFFA9764}" uniqueName="13" name="_8" queryTableFieldId="13" dataDxfId="5"/>
    <tableColumn id="14" xr3:uid="{438B3ECA-A5E6-4FE9-890C-0D6216396AFC}" uniqueName="14" name="_9" queryTableFieldId="1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122"/>
  <sheetViews>
    <sheetView topLeftCell="A111" zoomScale="70" zoomScaleNormal="70" workbookViewId="0">
      <selection activeCell="E121" sqref="E121"/>
    </sheetView>
  </sheetViews>
  <sheetFormatPr defaultRowHeight="14.5" x14ac:dyDescent="0.35"/>
  <cols>
    <col min="1" max="1" width="21.08984375" customWidth="1"/>
    <col min="2" max="2" width="10.1796875" bestFit="1" customWidth="1"/>
    <col min="3" max="3" width="11.1796875" customWidth="1"/>
    <col min="4" max="4" width="12.7265625" customWidth="1"/>
    <col min="5" max="5" width="65.54296875" style="2" customWidth="1"/>
    <col min="6" max="6" width="54.453125" style="2" customWidth="1"/>
    <col min="7" max="7" width="5" bestFit="1" customWidth="1"/>
    <col min="8" max="8" width="5.26953125" customWidth="1"/>
    <col min="9" max="9" width="5" bestFit="1" customWidth="1"/>
    <col min="10" max="10" width="134.26953125" bestFit="1" customWidth="1"/>
    <col min="11" max="13" width="5" bestFit="1" customWidth="1"/>
    <col min="14" max="14" width="28.453125" bestFit="1" customWidth="1"/>
  </cols>
  <sheetData>
    <row r="1" spans="1:14" x14ac:dyDescent="0.35">
      <c r="A1" t="s">
        <v>63</v>
      </c>
      <c r="B1" t="s">
        <v>180</v>
      </c>
      <c r="C1" t="s">
        <v>64</v>
      </c>
      <c r="D1" t="s">
        <v>65</v>
      </c>
      <c r="E1" s="2" t="s">
        <v>66</v>
      </c>
      <c r="F1" s="2" t="s">
        <v>179</v>
      </c>
      <c r="G1" t="s">
        <v>67</v>
      </c>
      <c r="H1" t="s">
        <v>68</v>
      </c>
      <c r="I1" t="s">
        <v>69</v>
      </c>
      <c r="J1" t="s">
        <v>70</v>
      </c>
      <c r="K1" t="s">
        <v>71</v>
      </c>
      <c r="L1" t="s">
        <v>72</v>
      </c>
      <c r="M1" t="s">
        <v>73</v>
      </c>
      <c r="N1" t="s">
        <v>74</v>
      </c>
    </row>
    <row r="2" spans="1:14" ht="29" x14ac:dyDescent="0.35">
      <c r="A2" t="s">
        <v>75</v>
      </c>
      <c r="C2" s="1">
        <v>43838</v>
      </c>
      <c r="D2" s="1">
        <v>44112</v>
      </c>
      <c r="E2" s="2" t="s">
        <v>76</v>
      </c>
      <c r="F2" s="2" t="s">
        <v>77</v>
      </c>
      <c r="H2" t="s">
        <v>77</v>
      </c>
      <c r="I2" t="s">
        <v>77</v>
      </c>
      <c r="J2" t="s">
        <v>77</v>
      </c>
      <c r="K2" t="s">
        <v>77</v>
      </c>
      <c r="L2" t="s">
        <v>77</v>
      </c>
      <c r="M2" t="s">
        <v>77</v>
      </c>
      <c r="N2" t="s">
        <v>77</v>
      </c>
    </row>
    <row r="3" spans="1:14" x14ac:dyDescent="0.35">
      <c r="A3" t="s">
        <v>77</v>
      </c>
      <c r="C3" s="1"/>
      <c r="D3" s="1"/>
      <c r="E3" s="2" t="s">
        <v>77</v>
      </c>
      <c r="F3" s="2" t="s">
        <v>77</v>
      </c>
      <c r="H3" t="s">
        <v>77</v>
      </c>
      <c r="I3" t="s">
        <v>77</v>
      </c>
      <c r="J3" t="s">
        <v>77</v>
      </c>
      <c r="K3" t="s">
        <v>77</v>
      </c>
      <c r="L3" t="s">
        <v>77</v>
      </c>
      <c r="M3" t="s">
        <v>77</v>
      </c>
      <c r="N3" t="s">
        <v>77</v>
      </c>
    </row>
    <row r="4" spans="1:14" ht="29" x14ac:dyDescent="0.35">
      <c r="A4" t="s">
        <v>78</v>
      </c>
      <c r="B4" t="s">
        <v>181</v>
      </c>
      <c r="C4" s="1">
        <v>43831</v>
      </c>
      <c r="D4" s="1">
        <v>44561</v>
      </c>
      <c r="E4" s="2" t="s">
        <v>79</v>
      </c>
      <c r="F4" s="2" t="s">
        <v>77</v>
      </c>
      <c r="H4" t="s">
        <v>77</v>
      </c>
      <c r="I4" t="s">
        <v>77</v>
      </c>
      <c r="J4" t="s">
        <v>77</v>
      </c>
      <c r="K4" t="s">
        <v>77</v>
      </c>
      <c r="L4" t="s">
        <v>77</v>
      </c>
      <c r="M4" t="s">
        <v>77</v>
      </c>
      <c r="N4" t="s">
        <v>77</v>
      </c>
    </row>
    <row r="5" spans="1:14" ht="29" x14ac:dyDescent="0.35">
      <c r="A5" t="s">
        <v>80</v>
      </c>
      <c r="B5" t="s">
        <v>181</v>
      </c>
      <c r="C5" s="1">
        <v>43831</v>
      </c>
      <c r="D5" s="1">
        <v>44561</v>
      </c>
      <c r="E5" s="2" t="s">
        <v>81</v>
      </c>
      <c r="F5" s="2" t="s">
        <v>77</v>
      </c>
      <c r="H5" t="s">
        <v>77</v>
      </c>
      <c r="I5" t="s">
        <v>77</v>
      </c>
      <c r="J5" t="s">
        <v>77</v>
      </c>
      <c r="K5" t="s">
        <v>77</v>
      </c>
      <c r="L5" t="s">
        <v>77</v>
      </c>
      <c r="M5" t="s">
        <v>77</v>
      </c>
      <c r="N5" t="s">
        <v>77</v>
      </c>
    </row>
    <row r="6" spans="1:14" ht="58" x14ac:dyDescent="0.35">
      <c r="A6" t="s">
        <v>82</v>
      </c>
      <c r="B6" t="s">
        <v>181</v>
      </c>
      <c r="C6" s="1">
        <v>43831</v>
      </c>
      <c r="D6" s="1">
        <v>44561</v>
      </c>
      <c r="E6" s="2" t="s">
        <v>83</v>
      </c>
      <c r="F6" s="2" t="s">
        <v>77</v>
      </c>
      <c r="H6" t="s">
        <v>77</v>
      </c>
      <c r="I6" t="s">
        <v>77</v>
      </c>
      <c r="J6" t="s">
        <v>77</v>
      </c>
      <c r="K6" t="s">
        <v>77</v>
      </c>
      <c r="L6" t="s">
        <v>77</v>
      </c>
      <c r="M6" t="s">
        <v>77</v>
      </c>
      <c r="N6" t="s">
        <v>77</v>
      </c>
    </row>
    <row r="7" spans="1:14" ht="29" x14ac:dyDescent="0.35">
      <c r="A7" t="s">
        <v>84</v>
      </c>
      <c r="B7" t="s">
        <v>181</v>
      </c>
      <c r="C7" s="1">
        <v>43831</v>
      </c>
      <c r="D7" s="1">
        <v>44561</v>
      </c>
      <c r="E7" s="2" t="s">
        <v>85</v>
      </c>
      <c r="F7" s="2" t="s">
        <v>77</v>
      </c>
      <c r="H7" t="s">
        <v>77</v>
      </c>
      <c r="I7" t="s">
        <v>77</v>
      </c>
      <c r="J7" t="s">
        <v>77</v>
      </c>
      <c r="K7" t="s">
        <v>77</v>
      </c>
      <c r="L7" t="s">
        <v>77</v>
      </c>
      <c r="M7" t="s">
        <v>77</v>
      </c>
      <c r="N7" t="s">
        <v>77</v>
      </c>
    </row>
    <row r="8" spans="1:14" x14ac:dyDescent="0.35">
      <c r="A8" t="s">
        <v>77</v>
      </c>
      <c r="C8" s="1"/>
      <c r="D8" s="1"/>
      <c r="E8" s="2" t="s">
        <v>77</v>
      </c>
      <c r="F8" s="2" t="s">
        <v>77</v>
      </c>
      <c r="H8" t="s">
        <v>77</v>
      </c>
      <c r="I8" t="s">
        <v>77</v>
      </c>
      <c r="J8" t="s">
        <v>77</v>
      </c>
      <c r="K8" t="s">
        <v>77</v>
      </c>
      <c r="L8" t="s">
        <v>77</v>
      </c>
      <c r="M8" t="s">
        <v>77</v>
      </c>
      <c r="N8" t="s">
        <v>77</v>
      </c>
    </row>
    <row r="9" spans="1:14" x14ac:dyDescent="0.35">
      <c r="A9" t="s">
        <v>86</v>
      </c>
      <c r="B9" t="s">
        <v>181</v>
      </c>
      <c r="C9" s="1">
        <v>40725</v>
      </c>
      <c r="D9" s="1">
        <v>40817</v>
      </c>
      <c r="E9" s="2" t="s">
        <v>87</v>
      </c>
      <c r="F9" s="2" t="s">
        <v>77</v>
      </c>
      <c r="H9" t="s">
        <v>88</v>
      </c>
      <c r="I9" t="s">
        <v>77</v>
      </c>
      <c r="J9" t="s">
        <v>77</v>
      </c>
      <c r="K9" t="s">
        <v>77</v>
      </c>
    </row>
    <row r="10" spans="1:14" x14ac:dyDescent="0.35">
      <c r="A10" t="s">
        <v>89</v>
      </c>
      <c r="B10" t="s">
        <v>181</v>
      </c>
      <c r="C10" s="1">
        <v>40725</v>
      </c>
      <c r="D10" s="1">
        <v>40817</v>
      </c>
      <c r="E10" s="2" t="s">
        <v>90</v>
      </c>
      <c r="F10" s="2" t="s">
        <v>77</v>
      </c>
      <c r="H10" t="s">
        <v>91</v>
      </c>
      <c r="I10" t="s">
        <v>92</v>
      </c>
      <c r="J10" t="s">
        <v>93</v>
      </c>
      <c r="K10" t="s">
        <v>77</v>
      </c>
    </row>
    <row r="11" spans="1:14" ht="29" x14ac:dyDescent="0.35">
      <c r="A11" t="s">
        <v>94</v>
      </c>
      <c r="B11" t="s">
        <v>181</v>
      </c>
      <c r="C11" s="1">
        <v>40725</v>
      </c>
      <c r="D11" s="1">
        <v>40817</v>
      </c>
      <c r="E11" s="2" t="s">
        <v>95</v>
      </c>
      <c r="F11" s="2" t="s">
        <v>77</v>
      </c>
      <c r="H11" t="s">
        <v>77</v>
      </c>
      <c r="I11" t="s">
        <v>77</v>
      </c>
      <c r="J11" t="s">
        <v>77</v>
      </c>
      <c r="K11" t="s">
        <v>77</v>
      </c>
      <c r="L11" t="s">
        <v>77</v>
      </c>
      <c r="M11" t="s">
        <v>77</v>
      </c>
      <c r="N11" t="s">
        <v>77</v>
      </c>
    </row>
    <row r="12" spans="1:14" ht="29" x14ac:dyDescent="0.35">
      <c r="A12" t="s">
        <v>96</v>
      </c>
      <c r="B12" t="s">
        <v>181</v>
      </c>
      <c r="C12" s="1">
        <v>40725</v>
      </c>
      <c r="D12" s="1">
        <v>40817</v>
      </c>
      <c r="E12" s="2" t="s">
        <v>97</v>
      </c>
      <c r="F12" s="2" t="s">
        <v>77</v>
      </c>
      <c r="H12" t="s">
        <v>77</v>
      </c>
      <c r="I12" t="s">
        <v>77</v>
      </c>
      <c r="J12" t="s">
        <v>77</v>
      </c>
      <c r="K12" t="s">
        <v>77</v>
      </c>
      <c r="L12" t="s">
        <v>77</v>
      </c>
      <c r="M12" t="s">
        <v>77</v>
      </c>
      <c r="N12" t="s">
        <v>77</v>
      </c>
    </row>
    <row r="13" spans="1:14" ht="29" x14ac:dyDescent="0.35">
      <c r="A13" t="s">
        <v>98</v>
      </c>
      <c r="B13" t="s">
        <v>181</v>
      </c>
      <c r="C13" s="1">
        <v>40725</v>
      </c>
      <c r="D13" s="1">
        <v>40817</v>
      </c>
      <c r="E13" s="2" t="s">
        <v>99</v>
      </c>
      <c r="F13" s="2" t="s">
        <v>77</v>
      </c>
      <c r="H13" t="s">
        <v>77</v>
      </c>
      <c r="I13" t="s">
        <v>77</v>
      </c>
      <c r="J13" t="s">
        <v>77</v>
      </c>
      <c r="K13" t="s">
        <v>77</v>
      </c>
      <c r="L13" t="s">
        <v>77</v>
      </c>
      <c r="M13" t="s">
        <v>77</v>
      </c>
      <c r="N13" t="s">
        <v>77</v>
      </c>
    </row>
    <row r="14" spans="1:14" ht="29" x14ac:dyDescent="0.35">
      <c r="A14" t="s">
        <v>100</v>
      </c>
      <c r="B14" t="s">
        <v>181</v>
      </c>
      <c r="C14" s="1">
        <v>40725</v>
      </c>
      <c r="D14" s="1">
        <v>40817</v>
      </c>
      <c r="E14" s="2" t="s">
        <v>101</v>
      </c>
      <c r="F14" s="2" t="s">
        <v>77</v>
      </c>
      <c r="H14" t="s">
        <v>77</v>
      </c>
      <c r="I14" t="s">
        <v>77</v>
      </c>
      <c r="J14" t="s">
        <v>77</v>
      </c>
      <c r="K14" t="s">
        <v>77</v>
      </c>
      <c r="L14" t="s">
        <v>77</v>
      </c>
      <c r="M14" t="s">
        <v>77</v>
      </c>
      <c r="N14" t="s">
        <v>77</v>
      </c>
    </row>
    <row r="15" spans="1:14" ht="58" x14ac:dyDescent="0.35">
      <c r="A15" t="s">
        <v>102</v>
      </c>
      <c r="B15" t="s">
        <v>181</v>
      </c>
      <c r="C15" s="1">
        <v>43831</v>
      </c>
      <c r="D15" s="1">
        <v>44561</v>
      </c>
      <c r="E15" s="2" t="s">
        <v>103</v>
      </c>
      <c r="F15" s="2" t="s">
        <v>77</v>
      </c>
      <c r="H15" t="s">
        <v>77</v>
      </c>
      <c r="I15" t="s">
        <v>77</v>
      </c>
      <c r="J15" t="s">
        <v>77</v>
      </c>
      <c r="K15" t="s">
        <v>77</v>
      </c>
      <c r="L15" t="s">
        <v>77</v>
      </c>
      <c r="M15" t="s">
        <v>77</v>
      </c>
      <c r="N15" t="s">
        <v>77</v>
      </c>
    </row>
    <row r="16" spans="1:14" ht="58" x14ac:dyDescent="0.35">
      <c r="A16" t="s">
        <v>104</v>
      </c>
      <c r="B16" t="s">
        <v>181</v>
      </c>
      <c r="C16" s="1">
        <v>43831</v>
      </c>
      <c r="D16" s="1">
        <v>44561</v>
      </c>
      <c r="E16" s="2" t="s">
        <v>105</v>
      </c>
      <c r="F16" s="2" t="s">
        <v>77</v>
      </c>
      <c r="H16" t="s">
        <v>77</v>
      </c>
      <c r="I16" t="s">
        <v>77</v>
      </c>
      <c r="J16" t="s">
        <v>77</v>
      </c>
      <c r="K16" t="s">
        <v>77</v>
      </c>
      <c r="L16" t="s">
        <v>77</v>
      </c>
      <c r="M16" t="s">
        <v>77</v>
      </c>
      <c r="N16" t="s">
        <v>77</v>
      </c>
    </row>
    <row r="17" spans="1:14" x14ac:dyDescent="0.35">
      <c r="A17" t="s">
        <v>106</v>
      </c>
      <c r="B17" t="s">
        <v>181</v>
      </c>
      <c r="C17" s="1">
        <v>40806</v>
      </c>
      <c r="D17" s="1">
        <v>40817</v>
      </c>
      <c r="E17" s="2" t="s">
        <v>107</v>
      </c>
      <c r="F17" s="2" t="s">
        <v>77</v>
      </c>
      <c r="H17" t="s">
        <v>77</v>
      </c>
      <c r="I17" t="s">
        <v>77</v>
      </c>
      <c r="J17" t="s">
        <v>77</v>
      </c>
      <c r="K17" t="s">
        <v>77</v>
      </c>
      <c r="L17" t="s">
        <v>77</v>
      </c>
      <c r="M17" t="s">
        <v>77</v>
      </c>
      <c r="N17" t="s">
        <v>77</v>
      </c>
    </row>
    <row r="18" spans="1:14" x14ac:dyDescent="0.35">
      <c r="A18" t="s">
        <v>153</v>
      </c>
      <c r="B18" t="s">
        <v>181</v>
      </c>
      <c r="C18" s="1">
        <v>43831</v>
      </c>
      <c r="D18" s="1">
        <v>44561</v>
      </c>
      <c r="E18" s="2" t="s">
        <v>154</v>
      </c>
      <c r="F18" s="2" t="s">
        <v>77</v>
      </c>
      <c r="H18" t="s">
        <v>77</v>
      </c>
      <c r="I18" t="s">
        <v>77</v>
      </c>
      <c r="J18" t="s">
        <v>77</v>
      </c>
      <c r="K18" t="s">
        <v>77</v>
      </c>
      <c r="L18" t="s">
        <v>77</v>
      </c>
      <c r="M18" t="s">
        <v>77</v>
      </c>
      <c r="N18" t="s">
        <v>77</v>
      </c>
    </row>
    <row r="19" spans="1:14" ht="43.5" x14ac:dyDescent="0.35">
      <c r="A19" t="s">
        <v>151</v>
      </c>
      <c r="B19" t="s">
        <v>181</v>
      </c>
      <c r="C19" s="1">
        <v>43831</v>
      </c>
      <c r="D19" s="1">
        <v>44561</v>
      </c>
      <c r="E19" s="2" t="s">
        <v>152</v>
      </c>
      <c r="F19" s="2" t="s">
        <v>157</v>
      </c>
      <c r="H19" t="s">
        <v>77</v>
      </c>
      <c r="I19" t="s">
        <v>77</v>
      </c>
      <c r="J19" t="s">
        <v>77</v>
      </c>
      <c r="K19" t="s">
        <v>77</v>
      </c>
      <c r="L19" t="s">
        <v>77</v>
      </c>
      <c r="M19" t="s">
        <v>77</v>
      </c>
      <c r="N19" t="s">
        <v>77</v>
      </c>
    </row>
    <row r="20" spans="1:14" ht="43.5" x14ac:dyDescent="0.35">
      <c r="A20" t="s">
        <v>155</v>
      </c>
      <c r="B20" t="s">
        <v>181</v>
      </c>
      <c r="C20" s="1">
        <v>43831</v>
      </c>
      <c r="D20" s="1">
        <v>44561</v>
      </c>
      <c r="E20" s="2" t="s">
        <v>156</v>
      </c>
      <c r="F20" s="2" t="s">
        <v>158</v>
      </c>
      <c r="H20" t="s">
        <v>77</v>
      </c>
      <c r="I20" t="s">
        <v>77</v>
      </c>
      <c r="J20" t="s">
        <v>77</v>
      </c>
      <c r="K20" t="s">
        <v>77</v>
      </c>
      <c r="L20" t="s">
        <v>77</v>
      </c>
      <c r="M20" t="s">
        <v>77</v>
      </c>
      <c r="N20" t="s">
        <v>77</v>
      </c>
    </row>
    <row r="21" spans="1:14" ht="87" x14ac:dyDescent="0.35">
      <c r="A21" t="s">
        <v>159</v>
      </c>
      <c r="B21" t="s">
        <v>181</v>
      </c>
      <c r="C21" s="1">
        <v>43831</v>
      </c>
      <c r="D21" s="1">
        <v>44561</v>
      </c>
      <c r="E21" s="2" t="s">
        <v>160</v>
      </c>
      <c r="F21" s="2" t="s">
        <v>164</v>
      </c>
      <c r="H21" t="s">
        <v>77</v>
      </c>
      <c r="I21" t="s">
        <v>77</v>
      </c>
      <c r="J21" t="s">
        <v>77</v>
      </c>
      <c r="K21" t="s">
        <v>77</v>
      </c>
      <c r="L21" t="s">
        <v>77</v>
      </c>
      <c r="M21" t="s">
        <v>77</v>
      </c>
      <c r="N21" t="s">
        <v>77</v>
      </c>
    </row>
    <row r="22" spans="1:14" ht="43.5" x14ac:dyDescent="0.35">
      <c r="A22" t="s">
        <v>162</v>
      </c>
      <c r="B22" t="s">
        <v>181</v>
      </c>
      <c r="C22" s="1">
        <v>40806</v>
      </c>
      <c r="D22" s="1">
        <v>40817</v>
      </c>
      <c r="E22" s="2" t="s">
        <v>161</v>
      </c>
      <c r="F22" s="2" t="s">
        <v>163</v>
      </c>
      <c r="H22" t="s">
        <v>77</v>
      </c>
      <c r="I22" t="s">
        <v>77</v>
      </c>
      <c r="J22" t="s">
        <v>77</v>
      </c>
      <c r="K22" t="s">
        <v>77</v>
      </c>
      <c r="L22" t="s">
        <v>77</v>
      </c>
      <c r="M22" t="s">
        <v>77</v>
      </c>
      <c r="N22" t="s">
        <v>77</v>
      </c>
    </row>
    <row r="23" spans="1:14" ht="29" x14ac:dyDescent="0.35">
      <c r="A23" t="s">
        <v>165</v>
      </c>
      <c r="B23" t="s">
        <v>181</v>
      </c>
      <c r="C23" s="1">
        <v>40806</v>
      </c>
      <c r="D23" s="1">
        <v>40817</v>
      </c>
      <c r="E23" s="2" t="s">
        <v>166</v>
      </c>
      <c r="F23" s="3" t="s">
        <v>172</v>
      </c>
      <c r="H23" t="s">
        <v>77</v>
      </c>
      <c r="I23" t="s">
        <v>77</v>
      </c>
      <c r="J23" t="s">
        <v>77</v>
      </c>
      <c r="K23" t="s">
        <v>77</v>
      </c>
      <c r="L23" t="s">
        <v>77</v>
      </c>
      <c r="M23" t="s">
        <v>77</v>
      </c>
      <c r="N23" t="s">
        <v>77</v>
      </c>
    </row>
    <row r="24" spans="1:14" ht="130.5" x14ac:dyDescent="0.35">
      <c r="A24" t="s">
        <v>167</v>
      </c>
      <c r="B24" t="s">
        <v>181</v>
      </c>
      <c r="C24" s="1">
        <v>43831</v>
      </c>
      <c r="D24" s="1">
        <v>44561</v>
      </c>
      <c r="E24" s="2" t="s">
        <v>169</v>
      </c>
      <c r="F24" s="2" t="s">
        <v>173</v>
      </c>
      <c r="H24" t="s">
        <v>77</v>
      </c>
      <c r="I24" t="s">
        <v>77</v>
      </c>
      <c r="J24" t="s">
        <v>77</v>
      </c>
      <c r="K24" t="s">
        <v>77</v>
      </c>
      <c r="L24" t="s">
        <v>77</v>
      </c>
      <c r="M24" t="s">
        <v>77</v>
      </c>
      <c r="N24" t="s">
        <v>77</v>
      </c>
    </row>
    <row r="25" spans="1:14" ht="58" x14ac:dyDescent="0.35">
      <c r="A25" t="s">
        <v>171</v>
      </c>
      <c r="B25" t="s">
        <v>181</v>
      </c>
      <c r="C25" s="1">
        <v>40806</v>
      </c>
      <c r="D25" s="1">
        <v>40807</v>
      </c>
      <c r="E25" s="2" t="s">
        <v>168</v>
      </c>
      <c r="F25" s="3" t="s">
        <v>172</v>
      </c>
      <c r="H25" t="s">
        <v>77</v>
      </c>
      <c r="I25" t="s">
        <v>77</v>
      </c>
      <c r="J25" t="s">
        <v>77</v>
      </c>
      <c r="K25" t="s">
        <v>77</v>
      </c>
      <c r="L25" t="s">
        <v>77</v>
      </c>
      <c r="M25" t="s">
        <v>77</v>
      </c>
      <c r="N25" t="s">
        <v>77</v>
      </c>
    </row>
    <row r="26" spans="1:14" ht="43.5" x14ac:dyDescent="0.35">
      <c r="A26" t="s">
        <v>170</v>
      </c>
      <c r="B26" t="s">
        <v>181</v>
      </c>
      <c r="C26" s="1">
        <v>43101</v>
      </c>
      <c r="D26" s="1">
        <v>43466</v>
      </c>
      <c r="E26" s="2" t="s">
        <v>174</v>
      </c>
      <c r="F26" s="2" t="s">
        <v>77</v>
      </c>
      <c r="H26" t="s">
        <v>77</v>
      </c>
      <c r="I26" t="s">
        <v>77</v>
      </c>
      <c r="J26" t="s">
        <v>77</v>
      </c>
      <c r="K26" t="s">
        <v>77</v>
      </c>
      <c r="L26" t="s">
        <v>77</v>
      </c>
      <c r="M26" t="s">
        <v>77</v>
      </c>
      <c r="N26" t="s">
        <v>77</v>
      </c>
    </row>
    <row r="27" spans="1:14" ht="29" x14ac:dyDescent="0.35">
      <c r="A27" t="s">
        <v>175</v>
      </c>
      <c r="B27" t="s">
        <v>181</v>
      </c>
      <c r="C27" s="1">
        <v>43101</v>
      </c>
      <c r="D27" s="1">
        <v>43466</v>
      </c>
      <c r="E27" s="2" t="s">
        <v>176</v>
      </c>
      <c r="F27" s="2" t="s">
        <v>77</v>
      </c>
      <c r="H27" t="s">
        <v>77</v>
      </c>
      <c r="I27" t="s">
        <v>77</v>
      </c>
      <c r="J27" t="s">
        <v>77</v>
      </c>
      <c r="K27" t="s">
        <v>77</v>
      </c>
      <c r="L27" t="s">
        <v>77</v>
      </c>
      <c r="M27" t="s">
        <v>77</v>
      </c>
      <c r="N27" t="s">
        <v>77</v>
      </c>
    </row>
    <row r="28" spans="1:14" ht="29" x14ac:dyDescent="0.35">
      <c r="A28" t="s">
        <v>177</v>
      </c>
      <c r="B28" t="s">
        <v>181</v>
      </c>
      <c r="C28" s="1">
        <v>40806</v>
      </c>
      <c r="D28" s="1">
        <v>40817</v>
      </c>
      <c r="E28" s="2" t="s">
        <v>178</v>
      </c>
      <c r="F28" s="2" t="s">
        <v>77</v>
      </c>
      <c r="H28" t="s">
        <v>77</v>
      </c>
      <c r="I28" t="s">
        <v>77</v>
      </c>
      <c r="J28" t="s">
        <v>77</v>
      </c>
      <c r="K28" t="s">
        <v>77</v>
      </c>
      <c r="L28" t="s">
        <v>77</v>
      </c>
      <c r="M28" t="s">
        <v>77</v>
      </c>
      <c r="N28" t="s">
        <v>77</v>
      </c>
    </row>
    <row r="29" spans="1:14" x14ac:dyDescent="0.35">
      <c r="A29" t="s">
        <v>182</v>
      </c>
      <c r="B29" s="1" t="s">
        <v>181</v>
      </c>
      <c r="C29" s="1">
        <v>42736</v>
      </c>
      <c r="D29" s="1">
        <v>43466</v>
      </c>
      <c r="E29" s="2" t="s">
        <v>183</v>
      </c>
      <c r="F29" s="2" t="s">
        <v>77</v>
      </c>
      <c r="H29" t="s">
        <v>77</v>
      </c>
      <c r="I29" t="s">
        <v>77</v>
      </c>
      <c r="J29" t="s">
        <v>77</v>
      </c>
      <c r="K29" t="s">
        <v>77</v>
      </c>
      <c r="L29" t="s">
        <v>77</v>
      </c>
      <c r="M29" t="s">
        <v>77</v>
      </c>
      <c r="N29" t="s">
        <v>77</v>
      </c>
    </row>
    <row r="30" spans="1:14" ht="58" x14ac:dyDescent="0.35">
      <c r="A30" t="s">
        <v>184</v>
      </c>
      <c r="B30" s="1" t="s">
        <v>181</v>
      </c>
      <c r="C30" s="1">
        <v>40179</v>
      </c>
      <c r="D30" s="1">
        <v>40909</v>
      </c>
      <c r="E30" s="2" t="s">
        <v>185</v>
      </c>
      <c r="F30" s="2" t="s">
        <v>186</v>
      </c>
      <c r="H30" t="s">
        <v>77</v>
      </c>
      <c r="I30" t="s">
        <v>77</v>
      </c>
      <c r="J30" t="s">
        <v>77</v>
      </c>
      <c r="K30" t="s">
        <v>77</v>
      </c>
      <c r="L30" t="s">
        <v>77</v>
      </c>
      <c r="M30" t="s">
        <v>77</v>
      </c>
      <c r="N30" t="s">
        <v>77</v>
      </c>
    </row>
    <row r="31" spans="1:14" ht="58" x14ac:dyDescent="0.3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x14ac:dyDescent="0.3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58" x14ac:dyDescent="0.3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58" x14ac:dyDescent="0.3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58" x14ac:dyDescent="0.3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29" x14ac:dyDescent="0.3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29" x14ac:dyDescent="0.3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2.5" x14ac:dyDescent="0.3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58" x14ac:dyDescent="0.3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58" x14ac:dyDescent="0.3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58" x14ac:dyDescent="0.3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x14ac:dyDescent="0.3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58" x14ac:dyDescent="0.3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16" x14ac:dyDescent="0.3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3.5" x14ac:dyDescent="0.3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58" x14ac:dyDescent="0.3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3.5" x14ac:dyDescent="0.3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3.5" x14ac:dyDescent="0.3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29" x14ac:dyDescent="0.3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174" x14ac:dyDescent="0.3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1.5" x14ac:dyDescent="0.3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72.5" x14ac:dyDescent="0.3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2.5" x14ac:dyDescent="0.3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3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29" x14ac:dyDescent="0.3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29" x14ac:dyDescent="0.3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3.5" x14ac:dyDescent="0.3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2.5" x14ac:dyDescent="0.3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3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3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01.5" x14ac:dyDescent="0.35">
      <c r="A61" t="s">
        <v>272</v>
      </c>
      <c r="B61" t="s">
        <v>181</v>
      </c>
      <c r="C61" s="1">
        <v>40544</v>
      </c>
      <c r="D61" s="1">
        <v>40909</v>
      </c>
      <c r="E61" s="2" t="s">
        <v>273</v>
      </c>
      <c r="F61" s="2" t="s">
        <v>275</v>
      </c>
    </row>
    <row r="62" spans="1:24" ht="101.5" x14ac:dyDescent="0.3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43.5" x14ac:dyDescent="0.3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35">
      <c r="A64" t="s">
        <v>283</v>
      </c>
      <c r="B64" s="1" t="s">
        <v>181</v>
      </c>
      <c r="C64" s="1">
        <v>39814</v>
      </c>
      <c r="D64" s="1">
        <v>40179</v>
      </c>
      <c r="E64" s="2" t="s">
        <v>284</v>
      </c>
      <c r="U64" s="4" t="s">
        <v>150</v>
      </c>
      <c r="V64" s="9"/>
      <c r="W64" s="9"/>
      <c r="X64" s="5" t="s">
        <v>77</v>
      </c>
    </row>
    <row r="71" spans="1:10" x14ac:dyDescent="0.35">
      <c r="A71" s="6" t="s">
        <v>265</v>
      </c>
      <c r="B71" s="8" t="s">
        <v>181</v>
      </c>
      <c r="C71" s="8">
        <v>39814</v>
      </c>
      <c r="D71" s="8">
        <v>40909</v>
      </c>
      <c r="E71" s="11" t="s">
        <v>262</v>
      </c>
      <c r="F71" s="12" t="s">
        <v>88</v>
      </c>
    </row>
    <row r="72" spans="1:10" ht="58" x14ac:dyDescent="0.35">
      <c r="A72" s="6" t="s">
        <v>267</v>
      </c>
      <c r="B72" t="s">
        <v>181</v>
      </c>
      <c r="C72" s="1">
        <v>40909</v>
      </c>
      <c r="D72" s="1">
        <v>42370</v>
      </c>
      <c r="E72" s="11" t="s">
        <v>269</v>
      </c>
      <c r="F72" s="2" t="s">
        <v>271</v>
      </c>
    </row>
    <row r="73" spans="1:10" ht="58" x14ac:dyDescent="0.35">
      <c r="A73" s="6" t="s">
        <v>268</v>
      </c>
      <c r="B73" t="s">
        <v>181</v>
      </c>
      <c r="C73" s="1">
        <v>42370</v>
      </c>
      <c r="D73" s="1">
        <v>43466</v>
      </c>
      <c r="E73" s="11" t="s">
        <v>270</v>
      </c>
      <c r="F73" s="2" t="s">
        <v>282</v>
      </c>
    </row>
    <row r="74" spans="1:10" ht="130.5" x14ac:dyDescent="0.35">
      <c r="A74" s="6" t="s">
        <v>279</v>
      </c>
      <c r="B74" s="8" t="s">
        <v>181</v>
      </c>
      <c r="C74" s="8">
        <v>39814</v>
      </c>
      <c r="D74" s="8">
        <v>40909</v>
      </c>
      <c r="E74" s="11" t="s">
        <v>262</v>
      </c>
      <c r="F74" s="2" t="s">
        <v>286</v>
      </c>
    </row>
    <row r="75" spans="1:10" ht="29" x14ac:dyDescent="0.35">
      <c r="A75" s="6" t="s">
        <v>280</v>
      </c>
      <c r="B75" t="s">
        <v>181</v>
      </c>
      <c r="C75" s="1">
        <v>40909</v>
      </c>
      <c r="D75" s="1">
        <v>42370</v>
      </c>
      <c r="E75" s="11" t="s">
        <v>269</v>
      </c>
      <c r="F75" t="s">
        <v>295</v>
      </c>
    </row>
    <row r="76" spans="1:10" x14ac:dyDescent="0.35">
      <c r="A76" s="6" t="s">
        <v>281</v>
      </c>
      <c r="B76" t="s">
        <v>181</v>
      </c>
      <c r="C76" s="1">
        <v>42370</v>
      </c>
      <c r="D76" s="1">
        <v>43466</v>
      </c>
      <c r="E76" s="11" t="s">
        <v>270</v>
      </c>
      <c r="F76" t="s">
        <v>296</v>
      </c>
    </row>
    <row r="77" spans="1:10" ht="29" x14ac:dyDescent="0.35">
      <c r="A77" s="13" t="s">
        <v>287</v>
      </c>
      <c r="B77" s="8" t="s">
        <v>181</v>
      </c>
      <c r="C77" s="8">
        <v>39814</v>
      </c>
      <c r="D77" s="8">
        <v>40909</v>
      </c>
      <c r="E77" s="2" t="s">
        <v>291</v>
      </c>
      <c r="F77" t="s">
        <v>297</v>
      </c>
      <c r="G77" s="14" t="s">
        <v>88</v>
      </c>
    </row>
    <row r="78" spans="1:10" ht="29" x14ac:dyDescent="0.35">
      <c r="A78" s="13" t="s">
        <v>288</v>
      </c>
      <c r="B78" s="8" t="s">
        <v>181</v>
      </c>
      <c r="C78" s="8">
        <v>39814</v>
      </c>
      <c r="D78" s="8">
        <v>40909</v>
      </c>
      <c r="E78" s="2" t="s">
        <v>292</v>
      </c>
      <c r="F78" t="s">
        <v>297</v>
      </c>
      <c r="G78" s="15" t="s">
        <v>91</v>
      </c>
      <c r="H78" s="10" t="s">
        <v>92</v>
      </c>
      <c r="J78" t="s">
        <v>316</v>
      </c>
    </row>
    <row r="79" spans="1:10" ht="130.5" x14ac:dyDescent="0.35">
      <c r="A79" s="13" t="s">
        <v>289</v>
      </c>
      <c r="B79" s="8" t="s">
        <v>181</v>
      </c>
      <c r="C79" s="8">
        <v>39814</v>
      </c>
      <c r="D79" s="8">
        <v>40909</v>
      </c>
      <c r="E79" s="2" t="s">
        <v>293</v>
      </c>
      <c r="F79" s="2" t="s">
        <v>298</v>
      </c>
    </row>
    <row r="80" spans="1:10" ht="101.5" x14ac:dyDescent="0.35">
      <c r="A80" s="13" t="s">
        <v>290</v>
      </c>
      <c r="B80" s="16" t="s">
        <v>181</v>
      </c>
      <c r="C80" s="16">
        <v>39814</v>
      </c>
      <c r="D80" s="16">
        <v>40909</v>
      </c>
      <c r="E80" s="2" t="s">
        <v>294</v>
      </c>
      <c r="F80" s="2" t="s">
        <v>299</v>
      </c>
    </row>
    <row r="81" spans="1:6" ht="146.5" customHeight="1" x14ac:dyDescent="0.35">
      <c r="A81" s="17" t="s">
        <v>300</v>
      </c>
      <c r="B81" s="18" t="s">
        <v>181</v>
      </c>
      <c r="C81" s="18">
        <v>39814</v>
      </c>
      <c r="D81" s="18">
        <v>40909</v>
      </c>
      <c r="E81" s="19" t="s">
        <v>301</v>
      </c>
      <c r="F81" s="19" t="s">
        <v>317</v>
      </c>
    </row>
    <row r="82" spans="1:6" ht="29" x14ac:dyDescent="0.35">
      <c r="A82" s="13" t="s">
        <v>302</v>
      </c>
      <c r="B82" s="8" t="s">
        <v>181</v>
      </c>
      <c r="C82" s="8">
        <v>39814</v>
      </c>
      <c r="D82" s="8">
        <v>40909</v>
      </c>
      <c r="E82" s="2" t="s">
        <v>303</v>
      </c>
    </row>
    <row r="83" spans="1:6" ht="29" x14ac:dyDescent="0.35">
      <c r="A83" s="13" t="s">
        <v>304</v>
      </c>
      <c r="B83" s="8" t="s">
        <v>181</v>
      </c>
      <c r="C83" s="8">
        <v>39814</v>
      </c>
      <c r="D83" s="8">
        <v>40909</v>
      </c>
      <c r="E83" s="2" t="s">
        <v>305</v>
      </c>
    </row>
    <row r="84" spans="1:6" ht="29" x14ac:dyDescent="0.35">
      <c r="A84" s="13" t="s">
        <v>307</v>
      </c>
      <c r="B84" s="8" t="s">
        <v>181</v>
      </c>
      <c r="C84" s="8">
        <v>39814</v>
      </c>
      <c r="D84" s="8">
        <v>40909</v>
      </c>
      <c r="E84" s="2" t="s">
        <v>306</v>
      </c>
    </row>
    <row r="85" spans="1:6" ht="29" x14ac:dyDescent="0.35">
      <c r="A85" s="13" t="s">
        <v>308</v>
      </c>
      <c r="B85" s="8" t="s">
        <v>181</v>
      </c>
      <c r="C85" s="8">
        <v>39814</v>
      </c>
      <c r="D85" s="8">
        <v>40909</v>
      </c>
      <c r="E85" s="2" t="s">
        <v>309</v>
      </c>
    </row>
    <row r="86" spans="1:6" ht="29" x14ac:dyDescent="0.35">
      <c r="A86" s="13" t="s">
        <v>311</v>
      </c>
      <c r="B86" s="8" t="s">
        <v>181</v>
      </c>
      <c r="C86" s="8">
        <v>39814</v>
      </c>
      <c r="D86" s="8">
        <v>40909</v>
      </c>
      <c r="E86" s="2" t="s">
        <v>310</v>
      </c>
    </row>
    <row r="87" spans="1:6" ht="29" x14ac:dyDescent="0.35">
      <c r="A87" s="13" t="s">
        <v>312</v>
      </c>
      <c r="B87" s="8" t="s">
        <v>181</v>
      </c>
      <c r="C87" s="8">
        <v>39814</v>
      </c>
      <c r="D87" s="8">
        <v>40909</v>
      </c>
      <c r="E87" s="2" t="s">
        <v>313</v>
      </c>
    </row>
    <row r="88" spans="1:6" ht="72.5" x14ac:dyDescent="0.35">
      <c r="A88" s="13" t="s">
        <v>314</v>
      </c>
      <c r="B88" s="16" t="s">
        <v>181</v>
      </c>
      <c r="C88" s="16">
        <v>39814</v>
      </c>
      <c r="D88" s="16">
        <v>40909</v>
      </c>
      <c r="E88" s="2" t="s">
        <v>315</v>
      </c>
      <c r="F88" s="2" t="s">
        <v>334</v>
      </c>
    </row>
    <row r="89" spans="1:6" ht="29" x14ac:dyDescent="0.35">
      <c r="A89" s="17" t="s">
        <v>318</v>
      </c>
      <c r="B89" s="20"/>
      <c r="C89" s="20">
        <v>39814</v>
      </c>
      <c r="D89" s="20">
        <v>40909</v>
      </c>
      <c r="E89" s="19" t="s">
        <v>322</v>
      </c>
      <c r="F89" s="19" t="s">
        <v>88</v>
      </c>
    </row>
    <row r="90" spans="1:6" ht="72.5" x14ac:dyDescent="0.35">
      <c r="A90" s="21" t="s">
        <v>319</v>
      </c>
      <c r="B90" s="14"/>
      <c r="C90" s="14">
        <v>39814</v>
      </c>
      <c r="D90" s="14">
        <v>40909</v>
      </c>
      <c r="E90" s="2" t="s">
        <v>323</v>
      </c>
      <c r="F90" s="3" t="s">
        <v>357</v>
      </c>
    </row>
    <row r="91" spans="1:6" ht="43.5" x14ac:dyDescent="0.35">
      <c r="A91" s="21" t="s">
        <v>320</v>
      </c>
      <c r="B91" s="14"/>
      <c r="C91" s="14">
        <v>39814</v>
      </c>
      <c r="D91" s="14">
        <v>40909</v>
      </c>
      <c r="E91" s="2" t="s">
        <v>324</v>
      </c>
      <c r="F91" s="2" t="s">
        <v>356</v>
      </c>
    </row>
    <row r="92" spans="1:6" ht="43.5" x14ac:dyDescent="0.35">
      <c r="A92" s="21" t="s">
        <v>321</v>
      </c>
      <c r="B92" s="14"/>
      <c r="C92" s="14">
        <v>39814</v>
      </c>
      <c r="D92" s="14">
        <v>40909</v>
      </c>
      <c r="E92" s="2" t="s">
        <v>325</v>
      </c>
      <c r="F92" s="3" t="s">
        <v>91</v>
      </c>
    </row>
    <row r="93" spans="1:6" ht="29" x14ac:dyDescent="0.35">
      <c r="A93" s="21" t="s">
        <v>330</v>
      </c>
      <c r="B93" s="14" t="s">
        <v>181</v>
      </c>
      <c r="C93" s="14">
        <v>39814</v>
      </c>
      <c r="D93" s="14">
        <v>40909</v>
      </c>
      <c r="E93" s="2" t="s">
        <v>326</v>
      </c>
      <c r="F93" s="2" t="s">
        <v>351</v>
      </c>
    </row>
    <row r="94" spans="1:6" ht="29" x14ac:dyDescent="0.35">
      <c r="A94" s="21" t="s">
        <v>331</v>
      </c>
      <c r="B94" s="14" t="s">
        <v>181</v>
      </c>
      <c r="C94" s="14">
        <v>39814</v>
      </c>
      <c r="D94" s="14">
        <v>40909</v>
      </c>
      <c r="E94" s="2" t="s">
        <v>327</v>
      </c>
      <c r="F94" s="2" t="s">
        <v>351</v>
      </c>
    </row>
    <row r="95" spans="1:6" ht="43.5" x14ac:dyDescent="0.35">
      <c r="A95" s="21" t="s">
        <v>332</v>
      </c>
      <c r="B95" s="14" t="s">
        <v>181</v>
      </c>
      <c r="C95" s="14">
        <v>39814</v>
      </c>
      <c r="D95" s="14">
        <v>40909</v>
      </c>
      <c r="E95" s="2" t="s">
        <v>328</v>
      </c>
      <c r="F95" s="2" t="s">
        <v>351</v>
      </c>
    </row>
    <row r="96" spans="1:6" ht="43.5" x14ac:dyDescent="0.35">
      <c r="A96" s="21" t="s">
        <v>333</v>
      </c>
      <c r="B96" s="14" t="s">
        <v>181</v>
      </c>
      <c r="C96" s="14">
        <v>39814</v>
      </c>
      <c r="D96" s="14">
        <v>40909</v>
      </c>
      <c r="E96" s="2" t="s">
        <v>329</v>
      </c>
      <c r="F96" s="2" t="s">
        <v>351</v>
      </c>
    </row>
    <row r="97" spans="1:7" ht="43.5" x14ac:dyDescent="0.35">
      <c r="A97" s="22" t="s">
        <v>335</v>
      </c>
      <c r="B97" s="23" t="s">
        <v>181</v>
      </c>
      <c r="C97" s="23">
        <v>40909</v>
      </c>
      <c r="D97" s="23">
        <v>42370</v>
      </c>
      <c r="E97" s="24" t="s">
        <v>339</v>
      </c>
      <c r="F97" s="24" t="s">
        <v>351</v>
      </c>
    </row>
    <row r="98" spans="1:7" ht="130.5" x14ac:dyDescent="0.35">
      <c r="A98" s="21" t="s">
        <v>337</v>
      </c>
      <c r="B98" s="14" t="s">
        <v>181</v>
      </c>
      <c r="C98" s="1">
        <v>40909</v>
      </c>
      <c r="D98" s="1">
        <v>42370</v>
      </c>
      <c r="E98" s="2" t="s">
        <v>336</v>
      </c>
      <c r="F98" s="2" t="s">
        <v>362</v>
      </c>
    </row>
    <row r="99" spans="1:7" ht="43.5" x14ac:dyDescent="0.35">
      <c r="A99" s="21" t="s">
        <v>342</v>
      </c>
      <c r="B99" s="14"/>
      <c r="C99" s="1">
        <v>40909</v>
      </c>
      <c r="D99" s="1">
        <v>42370</v>
      </c>
      <c r="E99" s="2" t="s">
        <v>340</v>
      </c>
    </row>
    <row r="100" spans="1:7" ht="43.5" x14ac:dyDescent="0.35">
      <c r="A100" s="21" t="s">
        <v>341</v>
      </c>
      <c r="B100" s="14"/>
      <c r="C100" s="1">
        <v>40909</v>
      </c>
      <c r="D100" s="1">
        <v>42370</v>
      </c>
      <c r="E100" s="2" t="s">
        <v>338</v>
      </c>
      <c r="F100" s="2" t="s">
        <v>351</v>
      </c>
    </row>
    <row r="101" spans="1:7" ht="43.5" x14ac:dyDescent="0.35">
      <c r="A101" s="21" t="s">
        <v>343</v>
      </c>
      <c r="B101" s="14" t="s">
        <v>181</v>
      </c>
      <c r="C101" s="1">
        <v>40909</v>
      </c>
      <c r="D101" s="1">
        <v>42370</v>
      </c>
      <c r="E101" s="2" t="s">
        <v>344</v>
      </c>
      <c r="F101" s="2" t="s">
        <v>351</v>
      </c>
    </row>
    <row r="102" spans="1:7" ht="43.5" x14ac:dyDescent="0.35">
      <c r="A102" s="21" t="s">
        <v>346</v>
      </c>
      <c r="B102" s="14"/>
      <c r="C102" s="1">
        <v>40909</v>
      </c>
      <c r="D102" s="1">
        <v>42370</v>
      </c>
      <c r="E102" s="2" t="s">
        <v>345</v>
      </c>
    </row>
    <row r="103" spans="1:7" ht="43.5" x14ac:dyDescent="0.35">
      <c r="A103" s="21" t="s">
        <v>349</v>
      </c>
      <c r="B103" s="14" t="s">
        <v>181</v>
      </c>
      <c r="C103" s="1">
        <v>40909</v>
      </c>
      <c r="D103" s="1">
        <v>42370</v>
      </c>
      <c r="E103" s="2" t="s">
        <v>347</v>
      </c>
      <c r="F103" s="2" t="s">
        <v>351</v>
      </c>
    </row>
    <row r="104" spans="1:7" ht="43.5" x14ac:dyDescent="0.35">
      <c r="A104" s="21" t="s">
        <v>350</v>
      </c>
      <c r="B104" s="14" t="s">
        <v>181</v>
      </c>
      <c r="C104" s="1">
        <v>40909</v>
      </c>
      <c r="D104" s="1">
        <v>42370</v>
      </c>
      <c r="E104" s="2" t="s">
        <v>348</v>
      </c>
    </row>
    <row r="105" spans="1:7" ht="43.5" x14ac:dyDescent="0.35">
      <c r="A105" s="21" t="s">
        <v>352</v>
      </c>
      <c r="B105" s="14" t="s">
        <v>181</v>
      </c>
      <c r="C105" s="25">
        <v>40909</v>
      </c>
      <c r="D105" s="25">
        <v>42370</v>
      </c>
      <c r="E105" s="24" t="s">
        <v>358</v>
      </c>
      <c r="F105" s="24" t="s">
        <v>351</v>
      </c>
    </row>
    <row r="106" spans="1:7" ht="43.5" x14ac:dyDescent="0.35">
      <c r="A106" s="21" t="s">
        <v>353</v>
      </c>
      <c r="B106" s="14" t="s">
        <v>181</v>
      </c>
      <c r="C106" s="1">
        <v>40909</v>
      </c>
      <c r="D106" s="1">
        <v>42370</v>
      </c>
      <c r="E106" s="2" t="s">
        <v>359</v>
      </c>
      <c r="F106" s="2" t="s">
        <v>351</v>
      </c>
    </row>
    <row r="107" spans="1:7" ht="43.5" x14ac:dyDescent="0.35">
      <c r="A107" s="21" t="s">
        <v>354</v>
      </c>
      <c r="B107" s="14" t="s">
        <v>181</v>
      </c>
      <c r="C107" s="1">
        <v>40909</v>
      </c>
      <c r="D107" s="1">
        <v>42370</v>
      </c>
      <c r="E107" s="2" t="s">
        <v>361</v>
      </c>
      <c r="F107" s="2" t="s">
        <v>351</v>
      </c>
    </row>
    <row r="108" spans="1:7" ht="87" x14ac:dyDescent="0.35">
      <c r="A108" s="26" t="s">
        <v>355</v>
      </c>
      <c r="B108" s="14" t="s">
        <v>181</v>
      </c>
      <c r="C108" s="27">
        <v>40909</v>
      </c>
      <c r="D108" s="27">
        <v>42370</v>
      </c>
      <c r="E108" s="28" t="s">
        <v>360</v>
      </c>
      <c r="F108" s="2" t="s">
        <v>367</v>
      </c>
      <c r="G108" t="s">
        <v>554</v>
      </c>
    </row>
    <row r="109" spans="1:7" ht="43.5" x14ac:dyDescent="0.35">
      <c r="A109" s="21" t="s">
        <v>363</v>
      </c>
      <c r="B109" s="14" t="s">
        <v>181</v>
      </c>
      <c r="C109" s="1">
        <v>40909</v>
      </c>
      <c r="D109" s="1">
        <v>42370</v>
      </c>
      <c r="E109" s="2" t="s">
        <v>365</v>
      </c>
    </row>
    <row r="110" spans="1:7" ht="43.5" x14ac:dyDescent="0.35">
      <c r="A110" s="21" t="s">
        <v>364</v>
      </c>
      <c r="B110" s="14" t="s">
        <v>181</v>
      </c>
      <c r="C110" s="1">
        <v>40909</v>
      </c>
      <c r="D110" s="1">
        <v>42370</v>
      </c>
      <c r="E110" s="2" t="s">
        <v>366</v>
      </c>
    </row>
    <row r="111" spans="1:7" ht="58" x14ac:dyDescent="0.35">
      <c r="A111" s="21" t="s">
        <v>553</v>
      </c>
      <c r="C111" s="1">
        <v>40909</v>
      </c>
      <c r="D111" s="1">
        <v>42370</v>
      </c>
      <c r="E111" s="2" t="s">
        <v>557</v>
      </c>
    </row>
    <row r="112" spans="1:7" ht="58" x14ac:dyDescent="0.35">
      <c r="A112" s="21" t="s">
        <v>555</v>
      </c>
      <c r="C112" s="1">
        <v>40909</v>
      </c>
      <c r="D112" s="1">
        <v>42370</v>
      </c>
      <c r="E112" s="2" t="s">
        <v>558</v>
      </c>
    </row>
    <row r="113" spans="1:6" ht="58" x14ac:dyDescent="0.35">
      <c r="A113" s="21" t="s">
        <v>556</v>
      </c>
      <c r="C113" s="1">
        <v>40909</v>
      </c>
      <c r="D113" s="1">
        <v>42370</v>
      </c>
      <c r="E113" s="2" t="s">
        <v>559</v>
      </c>
    </row>
    <row r="116" spans="1:6" x14ac:dyDescent="0.35">
      <c r="A116" t="s">
        <v>370</v>
      </c>
    </row>
    <row r="117" spans="1:6" x14ac:dyDescent="0.35">
      <c r="A117" s="21" t="s">
        <v>368</v>
      </c>
      <c r="C117" s="14">
        <v>39814</v>
      </c>
      <c r="D117" s="14">
        <v>40909</v>
      </c>
    </row>
    <row r="118" spans="1:6" x14ac:dyDescent="0.35">
      <c r="A118" s="21" t="s">
        <v>369</v>
      </c>
      <c r="C118" s="1">
        <v>42370</v>
      </c>
      <c r="D118" s="1">
        <v>43466</v>
      </c>
    </row>
    <row r="119" spans="1:6" x14ac:dyDescent="0.35">
      <c r="A119" s="21"/>
      <c r="C119" s="14"/>
      <c r="D119" s="14"/>
    </row>
    <row r="120" spans="1:6" ht="43.5" x14ac:dyDescent="0.35">
      <c r="A120" s="21" t="s">
        <v>563</v>
      </c>
      <c r="C120" s="14">
        <v>39814</v>
      </c>
      <c r="D120" s="14">
        <v>40909</v>
      </c>
      <c r="E120" s="2" t="s">
        <v>565</v>
      </c>
    </row>
    <row r="121" spans="1:6" s="30" customFormat="1" x14ac:dyDescent="0.35">
      <c r="A121" t="s">
        <v>562</v>
      </c>
      <c r="C121" s="1">
        <v>40909</v>
      </c>
      <c r="D121" s="1">
        <v>42370</v>
      </c>
      <c r="F121" s="29"/>
    </row>
    <row r="122" spans="1:6" x14ac:dyDescent="0.35">
      <c r="A122" s="21" t="s">
        <v>564</v>
      </c>
      <c r="C122" s="1">
        <v>42370</v>
      </c>
      <c r="D122" s="1">
        <v>43466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9AE4-E009-4C46-8040-45DAE518B9F1}">
  <dimension ref="A1:N113"/>
  <sheetViews>
    <sheetView zoomScale="70" zoomScaleNormal="70" workbookViewId="0">
      <selection activeCell="N18" sqref="A1:XFD1048576"/>
    </sheetView>
  </sheetViews>
  <sheetFormatPr defaultRowHeight="14.5" x14ac:dyDescent="0.35"/>
  <cols>
    <col min="1" max="1" width="25.54296875" customWidth="1"/>
    <col min="2" max="2" width="19.453125" customWidth="1"/>
    <col min="3" max="3" width="10.81640625" customWidth="1"/>
    <col min="4" max="4" width="9.36328125" bestFit="1" customWidth="1"/>
    <col min="5" max="5" width="11.26953125" customWidth="1"/>
    <col min="6" max="6" width="8.81640625" customWidth="1"/>
    <col min="7" max="7" width="10.81640625" customWidth="1"/>
    <col min="8" max="8" width="11.453125" customWidth="1"/>
    <col min="9" max="9" width="10.453125" customWidth="1"/>
    <col min="10" max="10" width="11.08984375" customWidth="1"/>
  </cols>
  <sheetData>
    <row r="1" spans="1:14" x14ac:dyDescent="0.35">
      <c r="A1" s="30" t="s">
        <v>372</v>
      </c>
      <c r="M1" s="38" t="s">
        <v>430</v>
      </c>
    </row>
    <row r="2" spans="1:14" ht="29.5" thickBot="1" x14ac:dyDescent="0.4">
      <c r="A2" s="45" t="s">
        <v>371</v>
      </c>
      <c r="B2" s="41" t="s">
        <v>387</v>
      </c>
      <c r="C2" s="42" t="s">
        <v>390</v>
      </c>
      <c r="D2" s="41" t="s">
        <v>400</v>
      </c>
      <c r="E2" s="41" t="s">
        <v>388</v>
      </c>
      <c r="F2" s="41" t="s">
        <v>375</v>
      </c>
      <c r="G2" s="41" t="s">
        <v>376</v>
      </c>
      <c r="H2" s="41" t="s">
        <v>377</v>
      </c>
      <c r="I2" s="41" t="s">
        <v>63</v>
      </c>
      <c r="J2" s="42" t="s">
        <v>374</v>
      </c>
      <c r="K2" s="41" t="s">
        <v>389</v>
      </c>
      <c r="M2" s="39" t="s">
        <v>431</v>
      </c>
    </row>
    <row r="3" spans="1:14" ht="15" thickTop="1" x14ac:dyDescent="0.35">
      <c r="A3" s="46" t="s">
        <v>373</v>
      </c>
      <c r="B3" s="32" t="s">
        <v>386</v>
      </c>
      <c r="C3">
        <v>12</v>
      </c>
      <c r="D3" t="s">
        <v>401</v>
      </c>
      <c r="E3" s="33">
        <f>C3*0.8</f>
        <v>9.6000000000000014</v>
      </c>
      <c r="F3" s="67" t="s">
        <v>552</v>
      </c>
      <c r="G3" s="31">
        <v>42736</v>
      </c>
      <c r="H3" s="31">
        <v>43101</v>
      </c>
      <c r="I3" s="3" t="s">
        <v>444</v>
      </c>
    </row>
    <row r="4" spans="1:14" x14ac:dyDescent="0.35">
      <c r="A4" s="55" t="s">
        <v>530</v>
      </c>
      <c r="E4" s="34">
        <f>C3*1.2</f>
        <v>14.399999999999999</v>
      </c>
      <c r="F4" s="35" t="s">
        <v>552</v>
      </c>
      <c r="G4" s="31">
        <v>42736</v>
      </c>
      <c r="H4" s="31">
        <v>43101</v>
      </c>
      <c r="I4" t="s">
        <v>445</v>
      </c>
    </row>
    <row r="5" spans="1:14" x14ac:dyDescent="0.35">
      <c r="A5" s="47"/>
      <c r="B5" s="32" t="s">
        <v>385</v>
      </c>
      <c r="C5">
        <v>1</v>
      </c>
      <c r="D5" t="s">
        <v>172</v>
      </c>
      <c r="E5" s="33">
        <f>C5*0.8</f>
        <v>0.8</v>
      </c>
      <c r="F5" s="35" t="s">
        <v>552</v>
      </c>
      <c r="G5" s="31">
        <v>42736</v>
      </c>
      <c r="H5" s="31">
        <v>43101</v>
      </c>
      <c r="I5" t="s">
        <v>446</v>
      </c>
      <c r="M5" s="69" t="s">
        <v>560</v>
      </c>
      <c r="N5" s="68" t="s">
        <v>561</v>
      </c>
    </row>
    <row r="6" spans="1:14" x14ac:dyDescent="0.35">
      <c r="A6" s="47"/>
      <c r="E6" s="34">
        <f>C5*1.2</f>
        <v>1.2</v>
      </c>
      <c r="F6" s="35" t="s">
        <v>552</v>
      </c>
      <c r="G6" s="31">
        <v>42736</v>
      </c>
      <c r="H6" s="31">
        <v>43101</v>
      </c>
      <c r="I6" s="3" t="s">
        <v>447</v>
      </c>
    </row>
    <row r="7" spans="1:14" x14ac:dyDescent="0.35">
      <c r="A7" s="47"/>
      <c r="B7" s="32" t="s">
        <v>384</v>
      </c>
      <c r="C7">
        <v>12.5</v>
      </c>
      <c r="D7" t="s">
        <v>401</v>
      </c>
      <c r="E7" s="33">
        <f>C7*0.8</f>
        <v>10</v>
      </c>
      <c r="F7" s="35" t="s">
        <v>552</v>
      </c>
      <c r="G7" s="31">
        <v>42736</v>
      </c>
      <c r="H7" s="31">
        <v>43101</v>
      </c>
      <c r="I7" t="s">
        <v>448</v>
      </c>
    </row>
    <row r="8" spans="1:14" x14ac:dyDescent="0.35">
      <c r="A8" s="55"/>
      <c r="E8" s="34">
        <f>C7*1.2</f>
        <v>15</v>
      </c>
      <c r="F8" s="35" t="s">
        <v>552</v>
      </c>
      <c r="G8" s="31">
        <v>42736</v>
      </c>
      <c r="H8" s="31">
        <v>43101</v>
      </c>
      <c r="I8" t="s">
        <v>449</v>
      </c>
    </row>
    <row r="9" spans="1:14" x14ac:dyDescent="0.35">
      <c r="A9" s="47"/>
      <c r="B9" s="32" t="s">
        <v>383</v>
      </c>
      <c r="C9">
        <v>0.1</v>
      </c>
      <c r="D9" t="s">
        <v>172</v>
      </c>
      <c r="E9" s="33">
        <f t="shared" ref="E9" si="0">C9*0.8</f>
        <v>8.0000000000000016E-2</v>
      </c>
      <c r="F9" s="35" t="s">
        <v>552</v>
      </c>
      <c r="G9" s="31">
        <v>42736</v>
      </c>
      <c r="H9" s="31">
        <v>43101</v>
      </c>
      <c r="I9" s="3" t="s">
        <v>450</v>
      </c>
    </row>
    <row r="10" spans="1:14" x14ac:dyDescent="0.35">
      <c r="A10" s="47"/>
      <c r="E10" s="34">
        <f t="shared" ref="E10" si="1">C9*1.2</f>
        <v>0.12</v>
      </c>
      <c r="F10" s="35" t="s">
        <v>552</v>
      </c>
      <c r="G10" s="31">
        <v>42736</v>
      </c>
      <c r="H10" s="31">
        <v>43101</v>
      </c>
      <c r="I10" t="s">
        <v>451</v>
      </c>
    </row>
    <row r="11" spans="1:14" x14ac:dyDescent="0.35">
      <c r="A11" s="47"/>
      <c r="B11" s="32" t="s">
        <v>382</v>
      </c>
      <c r="C11">
        <v>3</v>
      </c>
      <c r="D11" t="s">
        <v>401</v>
      </c>
      <c r="E11" s="33">
        <f t="shared" ref="E11" si="2">C11*0.8</f>
        <v>2.4000000000000004</v>
      </c>
      <c r="F11" s="35" t="s">
        <v>552</v>
      </c>
      <c r="G11" s="31">
        <v>42736</v>
      </c>
      <c r="H11" s="31">
        <v>43101</v>
      </c>
      <c r="I11" t="s">
        <v>452</v>
      </c>
    </row>
    <row r="12" spans="1:14" x14ac:dyDescent="0.35">
      <c r="A12" s="47"/>
      <c r="E12" s="34">
        <f t="shared" ref="E12" si="3">C11*1.2</f>
        <v>3.5999999999999996</v>
      </c>
      <c r="F12" s="35" t="s">
        <v>552</v>
      </c>
      <c r="G12" s="31">
        <v>42736</v>
      </c>
      <c r="H12" s="31">
        <v>43101</v>
      </c>
      <c r="I12" s="3" t="s">
        <v>453</v>
      </c>
    </row>
    <row r="13" spans="1:14" x14ac:dyDescent="0.35">
      <c r="A13" s="47"/>
      <c r="B13" s="32" t="s">
        <v>381</v>
      </c>
      <c r="C13">
        <v>0.03</v>
      </c>
      <c r="D13" t="s">
        <v>172</v>
      </c>
      <c r="E13" s="33">
        <f t="shared" ref="E13" si="4">C13*0.8</f>
        <v>2.4E-2</v>
      </c>
      <c r="F13" s="35" t="s">
        <v>552</v>
      </c>
      <c r="G13" s="31">
        <v>42736</v>
      </c>
      <c r="H13" s="31">
        <v>43101</v>
      </c>
      <c r="I13" t="s">
        <v>454</v>
      </c>
    </row>
    <row r="14" spans="1:14" x14ac:dyDescent="0.35">
      <c r="A14" s="47"/>
      <c r="E14" s="34">
        <f t="shared" ref="E14" si="5">C13*1.2</f>
        <v>3.5999999999999997E-2</v>
      </c>
      <c r="F14" s="35" t="s">
        <v>552</v>
      </c>
      <c r="G14" s="31">
        <v>42736</v>
      </c>
      <c r="H14" s="31">
        <v>43101</v>
      </c>
      <c r="I14" t="s">
        <v>455</v>
      </c>
    </row>
    <row r="15" spans="1:14" x14ac:dyDescent="0.35">
      <c r="A15" s="47"/>
      <c r="B15" s="32" t="s">
        <v>380</v>
      </c>
      <c r="C15">
        <v>5</v>
      </c>
      <c r="D15" t="s">
        <v>401</v>
      </c>
      <c r="E15" s="33">
        <f t="shared" ref="E15" si="6">C15*0.8</f>
        <v>4</v>
      </c>
      <c r="F15" s="35" t="s">
        <v>552</v>
      </c>
      <c r="G15" s="31">
        <v>42736</v>
      </c>
      <c r="H15" s="31">
        <v>43101</v>
      </c>
      <c r="I15" s="3" t="s">
        <v>456</v>
      </c>
    </row>
    <row r="16" spans="1:14" x14ac:dyDescent="0.35">
      <c r="A16" s="47"/>
      <c r="E16" s="34">
        <f t="shared" ref="E16" si="7">C15*1.2</f>
        <v>6</v>
      </c>
      <c r="F16" s="35" t="s">
        <v>552</v>
      </c>
      <c r="G16" s="31">
        <v>42736</v>
      </c>
      <c r="H16" s="31">
        <v>43101</v>
      </c>
      <c r="I16" t="s">
        <v>457</v>
      </c>
    </row>
    <row r="17" spans="1:10" x14ac:dyDescent="0.35">
      <c r="A17" s="47"/>
      <c r="B17" s="32" t="s">
        <v>379</v>
      </c>
      <c r="C17">
        <v>7.0000000000000001E-3</v>
      </c>
      <c r="D17" t="s">
        <v>172</v>
      </c>
      <c r="E17" s="33">
        <f t="shared" ref="E17" si="8">C17*0.8</f>
        <v>5.6000000000000008E-3</v>
      </c>
      <c r="F17" s="35" t="s">
        <v>552</v>
      </c>
      <c r="G17" s="31">
        <v>42736</v>
      </c>
      <c r="H17" s="31">
        <v>43101</v>
      </c>
      <c r="I17" t="s">
        <v>458</v>
      </c>
    </row>
    <row r="18" spans="1:10" x14ac:dyDescent="0.35">
      <c r="A18" s="47"/>
      <c r="E18" s="34">
        <f t="shared" ref="E18" si="9">C17*1.2</f>
        <v>8.3999999999999995E-3</v>
      </c>
      <c r="F18" s="35" t="s">
        <v>552</v>
      </c>
      <c r="G18" s="31">
        <v>42736</v>
      </c>
      <c r="H18" s="31">
        <v>43101</v>
      </c>
      <c r="I18" s="3" t="s">
        <v>459</v>
      </c>
    </row>
    <row r="19" spans="1:10" x14ac:dyDescent="0.35">
      <c r="A19" s="47"/>
      <c r="B19" s="32" t="s">
        <v>378</v>
      </c>
      <c r="C19">
        <v>400</v>
      </c>
      <c r="D19" t="s">
        <v>401</v>
      </c>
      <c r="E19" s="33">
        <f t="shared" ref="E19" si="10">C19*0.8</f>
        <v>320</v>
      </c>
      <c r="F19" s="35" t="s">
        <v>552</v>
      </c>
      <c r="G19" s="31">
        <v>42736</v>
      </c>
      <c r="H19" s="31">
        <v>43101</v>
      </c>
      <c r="I19" t="s">
        <v>460</v>
      </c>
    </row>
    <row r="20" spans="1:10" x14ac:dyDescent="0.35">
      <c r="A20" s="47"/>
      <c r="B20" s="37"/>
      <c r="D20" s="37"/>
      <c r="E20" s="65">
        <f t="shared" ref="E20" si="11">C19*1.2</f>
        <v>480</v>
      </c>
      <c r="F20" s="35" t="s">
        <v>552</v>
      </c>
      <c r="G20" s="54">
        <v>42736</v>
      </c>
      <c r="H20" s="54">
        <v>43101</v>
      </c>
      <c r="I20" s="37" t="s">
        <v>461</v>
      </c>
      <c r="J20" s="37"/>
    </row>
    <row r="21" spans="1:10" x14ac:dyDescent="0.35">
      <c r="A21" s="48" t="s">
        <v>391</v>
      </c>
      <c r="B21" s="36" t="s">
        <v>392</v>
      </c>
      <c r="C21" s="36">
        <v>0.85</v>
      </c>
      <c r="D21" t="s">
        <v>172</v>
      </c>
      <c r="E21" s="33">
        <f>C21 *0.9</f>
        <v>0.76500000000000001</v>
      </c>
      <c r="F21" s="61" t="s">
        <v>552</v>
      </c>
      <c r="G21" s="31">
        <v>42736</v>
      </c>
      <c r="H21" s="31">
        <v>43101</v>
      </c>
      <c r="I21" s="3" t="s">
        <v>462</v>
      </c>
    </row>
    <row r="22" spans="1:10" x14ac:dyDescent="0.35">
      <c r="A22" s="55" t="s">
        <v>531</v>
      </c>
      <c r="E22" s="34">
        <f>C21*1.1</f>
        <v>0.93500000000000005</v>
      </c>
      <c r="F22" s="35" t="s">
        <v>552</v>
      </c>
      <c r="G22" s="31">
        <v>42736</v>
      </c>
      <c r="H22" s="31">
        <v>43101</v>
      </c>
      <c r="I22" t="s">
        <v>463</v>
      </c>
    </row>
    <row r="23" spans="1:10" x14ac:dyDescent="0.35">
      <c r="A23" s="55" t="s">
        <v>551</v>
      </c>
      <c r="B23" t="s">
        <v>397</v>
      </c>
      <c r="C23">
        <v>1</v>
      </c>
      <c r="D23" t="s">
        <v>401</v>
      </c>
      <c r="E23" s="33">
        <f>C23*0.9</f>
        <v>0.9</v>
      </c>
      <c r="F23" s="35" t="s">
        <v>552</v>
      </c>
      <c r="G23" s="31">
        <v>42736</v>
      </c>
      <c r="H23" s="31">
        <v>43101</v>
      </c>
      <c r="I23" t="s">
        <v>464</v>
      </c>
    </row>
    <row r="24" spans="1:10" x14ac:dyDescent="0.35">
      <c r="A24" s="47"/>
      <c r="E24" s="34">
        <f>C23*1.1</f>
        <v>1.1000000000000001</v>
      </c>
      <c r="F24" s="35" t="s">
        <v>552</v>
      </c>
      <c r="G24" s="31">
        <v>42736</v>
      </c>
      <c r="H24" s="31">
        <v>43101</v>
      </c>
      <c r="I24" s="3" t="s">
        <v>465</v>
      </c>
    </row>
    <row r="25" spans="1:10" x14ac:dyDescent="0.35">
      <c r="A25" s="56"/>
      <c r="B25" s="57" t="s">
        <v>393</v>
      </c>
      <c r="C25" s="57">
        <v>1</v>
      </c>
      <c r="D25" s="57" t="s">
        <v>172</v>
      </c>
      <c r="E25" s="33">
        <f t="shared" ref="E25" si="12">C25*0.9</f>
        <v>0.9</v>
      </c>
      <c r="F25" s="35" t="s">
        <v>552</v>
      </c>
      <c r="G25" s="58">
        <v>42736</v>
      </c>
      <c r="H25" s="58">
        <v>43101</v>
      </c>
      <c r="I25" s="57" t="s">
        <v>466</v>
      </c>
      <c r="J25" s="57"/>
    </row>
    <row r="26" spans="1:10" x14ac:dyDescent="0.35">
      <c r="A26" s="56"/>
      <c r="B26" s="57"/>
      <c r="C26" s="57"/>
      <c r="D26" s="57"/>
      <c r="E26" s="34">
        <f t="shared" ref="E26" si="13">C25*1.1</f>
        <v>1.1000000000000001</v>
      </c>
      <c r="F26" s="35" t="s">
        <v>552</v>
      </c>
      <c r="G26" s="58">
        <v>42736</v>
      </c>
      <c r="H26" s="58">
        <v>43101</v>
      </c>
      <c r="I26" s="57" t="s">
        <v>467</v>
      </c>
      <c r="J26" s="57"/>
    </row>
    <row r="27" spans="1:10" x14ac:dyDescent="0.35">
      <c r="A27" s="56"/>
      <c r="B27" s="57" t="s">
        <v>394</v>
      </c>
      <c r="C27" s="57">
        <v>20</v>
      </c>
      <c r="D27" s="57" t="s">
        <v>402</v>
      </c>
      <c r="E27" s="33">
        <f t="shared" ref="E27" si="14">C27*0.9</f>
        <v>18</v>
      </c>
      <c r="F27" s="35" t="s">
        <v>552</v>
      </c>
      <c r="G27" s="58">
        <v>42736</v>
      </c>
      <c r="H27" s="58">
        <v>43101</v>
      </c>
      <c r="I27" s="59" t="s">
        <v>468</v>
      </c>
      <c r="J27" s="57"/>
    </row>
    <row r="28" spans="1:10" x14ac:dyDescent="0.35">
      <c r="A28" s="56"/>
      <c r="B28" s="57"/>
      <c r="C28" s="57"/>
      <c r="D28" s="57"/>
      <c r="E28" s="34">
        <f t="shared" ref="E28" si="15">C27*1.1</f>
        <v>22</v>
      </c>
      <c r="F28" s="35" t="s">
        <v>552</v>
      </c>
      <c r="G28" s="58">
        <v>42736</v>
      </c>
      <c r="H28" s="58">
        <v>43101</v>
      </c>
      <c r="I28" s="57" t="s">
        <v>469</v>
      </c>
      <c r="J28" s="57"/>
    </row>
    <row r="29" spans="1:10" x14ac:dyDescent="0.35">
      <c r="A29" s="47"/>
      <c r="B29" t="s">
        <v>398</v>
      </c>
      <c r="C29">
        <v>40</v>
      </c>
      <c r="D29" t="s">
        <v>403</v>
      </c>
      <c r="E29" s="33">
        <f t="shared" ref="E29" si="16">C29*0.9</f>
        <v>36</v>
      </c>
      <c r="F29" s="35" t="s">
        <v>552</v>
      </c>
      <c r="G29" s="31">
        <v>42736</v>
      </c>
      <c r="H29" s="31">
        <v>43101</v>
      </c>
      <c r="I29" t="s">
        <v>470</v>
      </c>
    </row>
    <row r="30" spans="1:10" x14ac:dyDescent="0.35">
      <c r="A30" s="47"/>
      <c r="E30" s="34">
        <f t="shared" ref="E30" si="17">C29*1.1</f>
        <v>44</v>
      </c>
      <c r="F30" s="35" t="s">
        <v>552</v>
      </c>
      <c r="G30" s="31">
        <v>42736</v>
      </c>
      <c r="H30" s="31">
        <v>43101</v>
      </c>
      <c r="I30" s="3" t="s">
        <v>471</v>
      </c>
    </row>
    <row r="31" spans="1:10" x14ac:dyDescent="0.35">
      <c r="A31" s="47"/>
      <c r="B31" s="32" t="s">
        <v>399</v>
      </c>
      <c r="C31">
        <v>150</v>
      </c>
      <c r="D31" t="s">
        <v>404</v>
      </c>
      <c r="E31" s="33">
        <f t="shared" ref="E31" si="18">C31*0.9</f>
        <v>135</v>
      </c>
      <c r="F31" s="35" t="s">
        <v>552</v>
      </c>
      <c r="G31" s="31">
        <v>42736</v>
      </c>
      <c r="H31" s="31">
        <v>43101</v>
      </c>
      <c r="I31" t="s">
        <v>472</v>
      </c>
    </row>
    <row r="32" spans="1:10" x14ac:dyDescent="0.35">
      <c r="A32" s="47"/>
      <c r="E32" s="34">
        <f t="shared" ref="E32" si="19">C31*1.1</f>
        <v>165</v>
      </c>
      <c r="F32" s="35" t="s">
        <v>552</v>
      </c>
      <c r="G32" s="31">
        <v>42736</v>
      </c>
      <c r="H32" s="31">
        <v>43101</v>
      </c>
      <c r="I32" t="s">
        <v>473</v>
      </c>
    </row>
    <row r="33" spans="1:10" x14ac:dyDescent="0.35">
      <c r="A33" s="47"/>
      <c r="B33" s="32" t="s">
        <v>395</v>
      </c>
      <c r="C33">
        <v>15</v>
      </c>
      <c r="D33" t="s">
        <v>401</v>
      </c>
      <c r="E33" s="33">
        <f t="shared" ref="E33" si="20">C33*0.9</f>
        <v>13.5</v>
      </c>
      <c r="F33" s="35" t="s">
        <v>552</v>
      </c>
      <c r="G33" s="31">
        <v>42736</v>
      </c>
      <c r="H33" s="31">
        <v>43101</v>
      </c>
      <c r="I33" s="3" t="s">
        <v>474</v>
      </c>
    </row>
    <row r="34" spans="1:10" x14ac:dyDescent="0.35">
      <c r="A34" s="47"/>
      <c r="E34" s="34">
        <f t="shared" ref="E34" si="21">C33*1.1</f>
        <v>16.5</v>
      </c>
      <c r="F34" s="35" t="s">
        <v>552</v>
      </c>
      <c r="G34" s="31">
        <v>42736</v>
      </c>
      <c r="H34" s="31">
        <v>43101</v>
      </c>
      <c r="I34" t="s">
        <v>475</v>
      </c>
    </row>
    <row r="35" spans="1:10" x14ac:dyDescent="0.35">
      <c r="A35" s="47"/>
      <c r="B35" s="32" t="s">
        <v>396</v>
      </c>
      <c r="C35">
        <v>3</v>
      </c>
      <c r="D35" t="s">
        <v>404</v>
      </c>
      <c r="E35" s="33">
        <f>C35*2/3</f>
        <v>2</v>
      </c>
      <c r="F35" s="35" t="s">
        <v>552</v>
      </c>
      <c r="G35" s="31">
        <v>42736</v>
      </c>
      <c r="H35" s="31">
        <v>43101</v>
      </c>
      <c r="I35" t="s">
        <v>476</v>
      </c>
    </row>
    <row r="36" spans="1:10" x14ac:dyDescent="0.35">
      <c r="A36" s="47"/>
      <c r="E36" s="34">
        <f>C35*4/3</f>
        <v>4</v>
      </c>
      <c r="F36" s="35" t="s">
        <v>552</v>
      </c>
      <c r="G36" s="31">
        <v>42736</v>
      </c>
      <c r="H36" s="31">
        <v>43101</v>
      </c>
      <c r="I36" s="3" t="s">
        <v>477</v>
      </c>
    </row>
    <row r="37" spans="1:10" x14ac:dyDescent="0.35">
      <c r="A37" s="47"/>
      <c r="B37" t="s">
        <v>439</v>
      </c>
      <c r="C37">
        <v>168</v>
      </c>
      <c r="D37" t="s">
        <v>440</v>
      </c>
      <c r="E37" s="33">
        <f>C37*0.9</f>
        <v>151.20000000000002</v>
      </c>
      <c r="F37" s="35" t="s">
        <v>552</v>
      </c>
      <c r="G37" s="31">
        <v>42736</v>
      </c>
      <c r="H37" s="31">
        <v>43101</v>
      </c>
      <c r="I37" t="s">
        <v>478</v>
      </c>
    </row>
    <row r="38" spans="1:10" x14ac:dyDescent="0.35">
      <c r="A38" s="49"/>
      <c r="B38" s="37"/>
      <c r="C38" s="37"/>
      <c r="D38" s="37"/>
      <c r="E38" s="65">
        <f>C37*1.1</f>
        <v>184.8</v>
      </c>
      <c r="F38" s="62" t="s">
        <v>552</v>
      </c>
      <c r="G38" s="54">
        <v>42736</v>
      </c>
      <c r="H38" s="54">
        <v>43101</v>
      </c>
      <c r="I38" s="37" t="s">
        <v>479</v>
      </c>
      <c r="J38" s="37"/>
    </row>
    <row r="39" spans="1:10" x14ac:dyDescent="0.35">
      <c r="A39" s="46" t="s">
        <v>405</v>
      </c>
      <c r="B39" s="43" t="s">
        <v>415</v>
      </c>
      <c r="C39">
        <v>1</v>
      </c>
      <c r="D39" t="s">
        <v>172</v>
      </c>
      <c r="E39" s="33">
        <f>C39*0.8</f>
        <v>0.8</v>
      </c>
      <c r="F39" s="35" t="s">
        <v>552</v>
      </c>
      <c r="G39" s="31">
        <v>42736</v>
      </c>
      <c r="H39" s="31">
        <v>43101</v>
      </c>
      <c r="I39" s="3" t="s">
        <v>480</v>
      </c>
    </row>
    <row r="40" spans="1:10" x14ac:dyDescent="0.35">
      <c r="A40" s="55" t="s">
        <v>532</v>
      </c>
      <c r="E40" s="34">
        <f>C39*1.2</f>
        <v>1.2</v>
      </c>
      <c r="F40" s="35" t="s">
        <v>552</v>
      </c>
      <c r="G40" s="31">
        <v>42736</v>
      </c>
      <c r="H40" s="31">
        <v>43101</v>
      </c>
      <c r="I40" t="s">
        <v>481</v>
      </c>
    </row>
    <row r="41" spans="1:10" x14ac:dyDescent="0.35">
      <c r="A41" s="55" t="s">
        <v>533</v>
      </c>
      <c r="B41" s="32" t="s">
        <v>414</v>
      </c>
      <c r="C41">
        <v>0.1</v>
      </c>
      <c r="D41" t="s">
        <v>172</v>
      </c>
      <c r="E41" s="33">
        <f t="shared" ref="E41" si="22">C41*0.8</f>
        <v>8.0000000000000016E-2</v>
      </c>
      <c r="F41" s="35" t="s">
        <v>552</v>
      </c>
      <c r="G41" s="31">
        <v>42736</v>
      </c>
      <c r="H41" s="31">
        <v>43101</v>
      </c>
      <c r="I41" t="s">
        <v>482</v>
      </c>
    </row>
    <row r="42" spans="1:10" x14ac:dyDescent="0.35">
      <c r="A42" s="47"/>
      <c r="E42" s="34">
        <f t="shared" ref="E42" si="23">C41*1.2</f>
        <v>0.12</v>
      </c>
      <c r="F42" s="35" t="s">
        <v>552</v>
      </c>
      <c r="G42" s="31">
        <v>42736</v>
      </c>
      <c r="H42" s="31">
        <v>43101</v>
      </c>
      <c r="I42" s="3" t="s">
        <v>483</v>
      </c>
    </row>
    <row r="43" spans="1:10" x14ac:dyDescent="0.35">
      <c r="A43" s="47"/>
      <c r="B43" s="32" t="s">
        <v>413</v>
      </c>
      <c r="C43">
        <v>3.6000000000000001E-5</v>
      </c>
      <c r="D43" t="s">
        <v>401</v>
      </c>
      <c r="E43" s="33">
        <f t="shared" ref="E43" si="24">C43*0.8</f>
        <v>2.8800000000000002E-5</v>
      </c>
      <c r="F43" s="35" t="s">
        <v>552</v>
      </c>
      <c r="G43" s="31">
        <v>42736</v>
      </c>
      <c r="H43" s="31">
        <v>43101</v>
      </c>
      <c r="I43" t="s">
        <v>484</v>
      </c>
    </row>
    <row r="44" spans="1:10" x14ac:dyDescent="0.35">
      <c r="A44" s="47"/>
      <c r="E44" s="34">
        <f t="shared" ref="E44" si="25">C43*1.2</f>
        <v>4.32E-5</v>
      </c>
      <c r="F44" s="35" t="s">
        <v>552</v>
      </c>
      <c r="G44" s="31">
        <v>42736</v>
      </c>
      <c r="H44" s="31">
        <v>43101</v>
      </c>
      <c r="I44" t="s">
        <v>485</v>
      </c>
    </row>
    <row r="45" spans="1:10" x14ac:dyDescent="0.35">
      <c r="A45" s="47"/>
      <c r="B45" s="32" t="s">
        <v>412</v>
      </c>
      <c r="C45">
        <v>0.02</v>
      </c>
      <c r="D45" t="s">
        <v>172</v>
      </c>
      <c r="E45" s="33">
        <f t="shared" ref="E45" si="26">C45*0.8</f>
        <v>1.6E-2</v>
      </c>
      <c r="F45" s="35" t="s">
        <v>552</v>
      </c>
      <c r="G45" s="31">
        <v>42736</v>
      </c>
      <c r="H45" s="31">
        <v>43101</v>
      </c>
      <c r="I45" s="3" t="s">
        <v>486</v>
      </c>
    </row>
    <row r="46" spans="1:10" x14ac:dyDescent="0.35">
      <c r="A46" s="47"/>
      <c r="E46" s="34">
        <f t="shared" ref="E46" si="27">C45*1.2</f>
        <v>2.4E-2</v>
      </c>
      <c r="F46" s="35" t="s">
        <v>552</v>
      </c>
      <c r="G46" s="31">
        <v>42736</v>
      </c>
      <c r="H46" s="31">
        <v>43101</v>
      </c>
      <c r="I46" t="s">
        <v>487</v>
      </c>
    </row>
    <row r="47" spans="1:10" x14ac:dyDescent="0.35">
      <c r="A47" s="47"/>
      <c r="B47" s="32" t="s">
        <v>411</v>
      </c>
      <c r="C47">
        <v>0</v>
      </c>
      <c r="D47" t="s">
        <v>421</v>
      </c>
      <c r="E47" s="33">
        <f>C47-0.01</f>
        <v>-0.01</v>
      </c>
      <c r="F47" s="35" t="s">
        <v>552</v>
      </c>
      <c r="G47" s="31">
        <v>42736</v>
      </c>
      <c r="H47" s="31">
        <v>43101</v>
      </c>
      <c r="I47" t="s">
        <v>488</v>
      </c>
    </row>
    <row r="48" spans="1:10" x14ac:dyDescent="0.35">
      <c r="A48" s="47"/>
      <c r="E48" s="34">
        <f>C47+0.01</f>
        <v>0.01</v>
      </c>
      <c r="F48" s="35" t="s">
        <v>552</v>
      </c>
      <c r="G48" s="31">
        <v>42736</v>
      </c>
      <c r="H48" s="31">
        <v>43101</v>
      </c>
      <c r="I48" s="3" t="s">
        <v>489</v>
      </c>
    </row>
    <row r="49" spans="1:9" x14ac:dyDescent="0.35">
      <c r="A49" s="47"/>
      <c r="B49" s="32" t="s">
        <v>410</v>
      </c>
      <c r="C49">
        <v>2650</v>
      </c>
      <c r="D49" t="s">
        <v>422</v>
      </c>
      <c r="E49" s="33">
        <f>C49*0.8</f>
        <v>2120</v>
      </c>
      <c r="F49" s="35" t="s">
        <v>552</v>
      </c>
      <c r="G49" s="31">
        <v>42736</v>
      </c>
      <c r="H49" s="31">
        <v>43101</v>
      </c>
      <c r="I49" t="s">
        <v>490</v>
      </c>
    </row>
    <row r="50" spans="1:9" x14ac:dyDescent="0.35">
      <c r="A50" s="47"/>
      <c r="E50" s="34">
        <f>C49*1.2</f>
        <v>3180</v>
      </c>
      <c r="F50" s="35" t="s">
        <v>552</v>
      </c>
      <c r="G50" s="31">
        <v>42736</v>
      </c>
      <c r="H50" s="31">
        <v>43101</v>
      </c>
      <c r="I50" t="s">
        <v>491</v>
      </c>
    </row>
    <row r="51" spans="1:9" x14ac:dyDescent="0.35">
      <c r="A51" s="47"/>
      <c r="B51" s="32" t="s">
        <v>409</v>
      </c>
      <c r="C51">
        <v>0.65</v>
      </c>
      <c r="D51" t="s">
        <v>172</v>
      </c>
      <c r="E51" s="33">
        <f t="shared" ref="E51" si="28">C51*0.8</f>
        <v>0.52</v>
      </c>
      <c r="F51" s="35" t="s">
        <v>552</v>
      </c>
      <c r="G51" s="31">
        <v>42736</v>
      </c>
      <c r="H51" s="31">
        <v>43101</v>
      </c>
      <c r="I51" s="3" t="s">
        <v>492</v>
      </c>
    </row>
    <row r="52" spans="1:9" x14ac:dyDescent="0.35">
      <c r="A52" s="47"/>
      <c r="E52" s="34">
        <f t="shared" ref="E52" si="29">C51*1.2</f>
        <v>0.78</v>
      </c>
      <c r="F52" s="35" t="s">
        <v>552</v>
      </c>
      <c r="G52" s="31">
        <v>42736</v>
      </c>
      <c r="H52" s="31">
        <v>43101</v>
      </c>
      <c r="I52" t="s">
        <v>493</v>
      </c>
    </row>
    <row r="53" spans="1:9" x14ac:dyDescent="0.35">
      <c r="A53" s="47"/>
      <c r="B53" s="32" t="s">
        <v>408</v>
      </c>
      <c r="C53">
        <v>4600000</v>
      </c>
      <c r="D53" t="s">
        <v>423</v>
      </c>
      <c r="E53" s="33">
        <f t="shared" ref="E53" si="30">C53*0.8</f>
        <v>3680000</v>
      </c>
      <c r="F53" s="35" t="s">
        <v>552</v>
      </c>
      <c r="G53" s="31">
        <v>42736</v>
      </c>
      <c r="H53" s="31">
        <v>43101</v>
      </c>
      <c r="I53" t="s">
        <v>494</v>
      </c>
    </row>
    <row r="54" spans="1:9" x14ac:dyDescent="0.35">
      <c r="A54" s="47"/>
      <c r="E54" s="34">
        <f t="shared" ref="E54" si="31">C53*1.2</f>
        <v>5520000</v>
      </c>
      <c r="F54" s="35" t="s">
        <v>552</v>
      </c>
      <c r="G54" s="31">
        <v>42736</v>
      </c>
      <c r="H54" s="31">
        <v>43101</v>
      </c>
      <c r="I54" s="3" t="s">
        <v>495</v>
      </c>
    </row>
    <row r="55" spans="1:9" x14ac:dyDescent="0.35">
      <c r="A55" s="47"/>
      <c r="B55" s="32" t="s">
        <v>407</v>
      </c>
      <c r="C55">
        <v>7000000</v>
      </c>
      <c r="D55" t="s">
        <v>423</v>
      </c>
      <c r="E55" s="33">
        <f t="shared" ref="E55" si="32">C55*0.8</f>
        <v>5600000</v>
      </c>
      <c r="F55" s="35" t="s">
        <v>552</v>
      </c>
      <c r="G55" s="31">
        <v>42736</v>
      </c>
      <c r="H55" s="31">
        <v>43101</v>
      </c>
      <c r="I55" t="s">
        <v>496</v>
      </c>
    </row>
    <row r="56" spans="1:9" x14ac:dyDescent="0.35">
      <c r="A56" s="47"/>
      <c r="E56" s="34">
        <f t="shared" ref="E56" si="33">C55*1.2</f>
        <v>8400000</v>
      </c>
      <c r="F56" s="35" t="s">
        <v>552</v>
      </c>
      <c r="G56" s="31">
        <v>42736</v>
      </c>
      <c r="H56" s="31">
        <v>43101</v>
      </c>
      <c r="I56" t="s">
        <v>497</v>
      </c>
    </row>
    <row r="57" spans="1:9" x14ac:dyDescent="0.35">
      <c r="A57" s="47"/>
      <c r="B57" s="32" t="s">
        <v>419</v>
      </c>
      <c r="C57">
        <v>2.7</v>
      </c>
      <c r="D57" t="s">
        <v>424</v>
      </c>
      <c r="E57" s="33">
        <f t="shared" ref="E57" si="34">C57*0.8</f>
        <v>2.16</v>
      </c>
      <c r="F57" s="35" t="s">
        <v>552</v>
      </c>
      <c r="G57" s="31">
        <v>42736</v>
      </c>
      <c r="H57" s="31">
        <v>43101</v>
      </c>
      <c r="I57" s="3" t="s">
        <v>498</v>
      </c>
    </row>
    <row r="58" spans="1:9" x14ac:dyDescent="0.35">
      <c r="A58" s="47"/>
      <c r="E58" s="34">
        <f t="shared" ref="E58" si="35">C57*1.2</f>
        <v>3.24</v>
      </c>
      <c r="F58" s="35" t="s">
        <v>552</v>
      </c>
      <c r="G58" s="31">
        <v>42736</v>
      </c>
      <c r="H58" s="31">
        <v>43101</v>
      </c>
      <c r="I58" t="s">
        <v>499</v>
      </c>
    </row>
    <row r="59" spans="1:9" x14ac:dyDescent="0.35">
      <c r="A59" s="47"/>
      <c r="B59" s="32" t="s">
        <v>420</v>
      </c>
      <c r="C59">
        <v>0.6</v>
      </c>
      <c r="D59" t="s">
        <v>424</v>
      </c>
      <c r="E59" s="33">
        <f t="shared" ref="E59" si="36">C59*0.8</f>
        <v>0.48</v>
      </c>
      <c r="F59" s="35" t="s">
        <v>552</v>
      </c>
      <c r="G59" s="31">
        <v>42736</v>
      </c>
      <c r="H59" s="31">
        <v>43101</v>
      </c>
      <c r="I59" t="s">
        <v>500</v>
      </c>
    </row>
    <row r="60" spans="1:9" x14ac:dyDescent="0.35">
      <c r="A60" s="47"/>
      <c r="E60" s="34">
        <f t="shared" ref="E60" si="37">C59*1.2</f>
        <v>0.72</v>
      </c>
      <c r="F60" s="35" t="s">
        <v>552</v>
      </c>
      <c r="G60" s="31">
        <v>42736</v>
      </c>
      <c r="H60" s="31">
        <v>43101</v>
      </c>
      <c r="I60" s="3" t="s">
        <v>501</v>
      </c>
    </row>
    <row r="61" spans="1:9" x14ac:dyDescent="0.35">
      <c r="A61" s="47"/>
      <c r="B61" s="44" t="s">
        <v>418</v>
      </c>
      <c r="C61">
        <v>334000</v>
      </c>
      <c r="D61" t="s">
        <v>425</v>
      </c>
      <c r="E61" s="33">
        <f t="shared" ref="E61" si="38">C61*0.8</f>
        <v>267200</v>
      </c>
      <c r="F61" s="35" t="s">
        <v>552</v>
      </c>
      <c r="G61" s="31">
        <v>42736</v>
      </c>
      <c r="H61" s="31">
        <v>43101</v>
      </c>
      <c r="I61" t="s">
        <v>502</v>
      </c>
    </row>
    <row r="62" spans="1:9" x14ac:dyDescent="0.35">
      <c r="A62" s="47"/>
      <c r="E62" s="34">
        <f t="shared" ref="E62" si="39">C61*1.2</f>
        <v>400800</v>
      </c>
      <c r="F62" s="35" t="s">
        <v>552</v>
      </c>
      <c r="G62" s="31">
        <v>42736</v>
      </c>
      <c r="H62" s="31">
        <v>43101</v>
      </c>
      <c r="I62" t="s">
        <v>503</v>
      </c>
    </row>
    <row r="63" spans="1:9" x14ac:dyDescent="0.35">
      <c r="A63" s="47"/>
      <c r="B63" t="s">
        <v>417</v>
      </c>
      <c r="C63">
        <v>1000</v>
      </c>
      <c r="D63" t="s">
        <v>422</v>
      </c>
      <c r="E63" s="33">
        <f t="shared" ref="E63" si="40">C63*0.8</f>
        <v>800</v>
      </c>
      <c r="F63" s="35" t="s">
        <v>552</v>
      </c>
      <c r="G63" s="31">
        <v>42736</v>
      </c>
      <c r="H63" s="31">
        <v>43101</v>
      </c>
      <c r="I63" s="3" t="s">
        <v>504</v>
      </c>
    </row>
    <row r="64" spans="1:9" x14ac:dyDescent="0.35">
      <c r="A64" s="47"/>
      <c r="E64" s="34">
        <f t="shared" ref="E64" si="41">C63*1.2</f>
        <v>1200</v>
      </c>
      <c r="F64" s="35" t="s">
        <v>552</v>
      </c>
      <c r="G64" s="31">
        <v>42736</v>
      </c>
      <c r="H64" s="31">
        <v>43101</v>
      </c>
      <c r="I64" t="s">
        <v>505</v>
      </c>
    </row>
    <row r="65" spans="1:10" x14ac:dyDescent="0.35">
      <c r="A65" s="47"/>
      <c r="B65" t="s">
        <v>416</v>
      </c>
      <c r="C65">
        <v>273.14999999999998</v>
      </c>
      <c r="D65" t="s">
        <v>426</v>
      </c>
      <c r="E65" s="33">
        <f>C65*0.99</f>
        <v>270.41849999999999</v>
      </c>
      <c r="F65" s="35" t="s">
        <v>552</v>
      </c>
      <c r="G65" s="31">
        <v>42736</v>
      </c>
      <c r="H65" s="31">
        <v>43101</v>
      </c>
      <c r="I65" t="s">
        <v>506</v>
      </c>
    </row>
    <row r="66" spans="1:10" x14ac:dyDescent="0.35">
      <c r="A66" s="47"/>
      <c r="E66" s="34">
        <f>C65*1.01</f>
        <v>275.88149999999996</v>
      </c>
      <c r="F66" s="35" t="s">
        <v>552</v>
      </c>
      <c r="G66" s="31">
        <v>42736</v>
      </c>
      <c r="H66" s="31">
        <v>43101</v>
      </c>
      <c r="I66" s="3" t="s">
        <v>507</v>
      </c>
    </row>
    <row r="67" spans="1:10" ht="13.5" customHeight="1" x14ac:dyDescent="0.35">
      <c r="A67" s="47"/>
      <c r="B67" s="32" t="s">
        <v>406</v>
      </c>
      <c r="C67">
        <v>2.5000000000000001E-2</v>
      </c>
      <c r="D67" t="s">
        <v>427</v>
      </c>
      <c r="E67" s="33">
        <f>C67*0.8</f>
        <v>2.0000000000000004E-2</v>
      </c>
      <c r="F67" s="35" t="s">
        <v>552</v>
      </c>
      <c r="G67" s="31">
        <v>42736</v>
      </c>
      <c r="H67" s="31">
        <v>43101</v>
      </c>
      <c r="I67" t="s">
        <v>508</v>
      </c>
    </row>
    <row r="68" spans="1:10" x14ac:dyDescent="0.35">
      <c r="A68" s="47"/>
      <c r="E68" s="34">
        <f>C67*1.2</f>
        <v>0.03</v>
      </c>
      <c r="F68" s="35" t="s">
        <v>552</v>
      </c>
      <c r="G68" s="31">
        <v>42736</v>
      </c>
      <c r="H68" s="31">
        <v>43101</v>
      </c>
      <c r="I68" t="s">
        <v>509</v>
      </c>
    </row>
    <row r="69" spans="1:10" x14ac:dyDescent="0.35">
      <c r="A69" s="47"/>
      <c r="B69" t="s">
        <v>441</v>
      </c>
      <c r="C69">
        <v>70.13</v>
      </c>
      <c r="D69" t="s">
        <v>402</v>
      </c>
      <c r="E69" s="33">
        <f>C69*0.95</f>
        <v>66.623499999999993</v>
      </c>
      <c r="F69" s="35" t="s">
        <v>552</v>
      </c>
      <c r="G69" s="31">
        <v>42736</v>
      </c>
      <c r="H69" s="31">
        <v>43101</v>
      </c>
      <c r="I69" s="3" t="s">
        <v>510</v>
      </c>
    </row>
    <row r="70" spans="1:10" ht="15" thickBot="1" x14ac:dyDescent="0.4">
      <c r="A70" s="50"/>
      <c r="B70" s="40"/>
      <c r="C70" s="40"/>
      <c r="D70" s="40"/>
      <c r="E70" s="66">
        <f>C69*1.05</f>
        <v>73.636499999999998</v>
      </c>
      <c r="F70" s="63" t="s">
        <v>552</v>
      </c>
      <c r="G70" s="53">
        <v>42736</v>
      </c>
      <c r="H70" s="53">
        <v>43101</v>
      </c>
      <c r="I70" s="40" t="s">
        <v>511</v>
      </c>
      <c r="J70" s="40"/>
    </row>
    <row r="71" spans="1:10" ht="18" customHeight="1" thickTop="1" x14ac:dyDescent="0.35">
      <c r="A71" s="51" t="s">
        <v>428</v>
      </c>
      <c r="B71" t="s">
        <v>542</v>
      </c>
      <c r="C71">
        <v>0</v>
      </c>
      <c r="D71" t="s">
        <v>172</v>
      </c>
      <c r="E71" s="38" t="s">
        <v>535</v>
      </c>
      <c r="F71" s="35" t="s">
        <v>552</v>
      </c>
      <c r="G71" s="31">
        <v>42736</v>
      </c>
      <c r="H71" s="31">
        <v>43101</v>
      </c>
      <c r="I71" t="s">
        <v>512</v>
      </c>
    </row>
    <row r="72" spans="1:10" x14ac:dyDescent="0.35">
      <c r="A72" s="46" t="s">
        <v>437</v>
      </c>
      <c r="E72" s="60" t="s">
        <v>534</v>
      </c>
      <c r="F72" s="35" t="s">
        <v>552</v>
      </c>
      <c r="G72" s="31">
        <v>42736</v>
      </c>
      <c r="H72" s="31">
        <v>43101</v>
      </c>
      <c r="I72" t="s">
        <v>513</v>
      </c>
    </row>
    <row r="73" spans="1:10" x14ac:dyDescent="0.35">
      <c r="A73" s="47"/>
      <c r="B73" t="s">
        <v>536</v>
      </c>
      <c r="C73">
        <v>1</v>
      </c>
      <c r="D73" t="s">
        <v>172</v>
      </c>
      <c r="E73" s="38" t="s">
        <v>547</v>
      </c>
      <c r="F73" s="35" t="s">
        <v>552</v>
      </c>
      <c r="G73" s="31">
        <v>42736</v>
      </c>
      <c r="H73" s="31">
        <v>43101</v>
      </c>
      <c r="I73" t="s">
        <v>514</v>
      </c>
    </row>
    <row r="74" spans="1:10" x14ac:dyDescent="0.35">
      <c r="A74" s="52" t="s">
        <v>541</v>
      </c>
      <c r="E74" s="60" t="s">
        <v>548</v>
      </c>
      <c r="F74" s="35" t="s">
        <v>552</v>
      </c>
      <c r="G74" s="31">
        <v>42736</v>
      </c>
      <c r="H74" s="31">
        <v>43101</v>
      </c>
      <c r="I74" t="s">
        <v>515</v>
      </c>
    </row>
    <row r="75" spans="1:10" x14ac:dyDescent="0.35">
      <c r="A75" s="52" t="s">
        <v>545</v>
      </c>
      <c r="B75" t="s">
        <v>537</v>
      </c>
      <c r="C75">
        <v>1</v>
      </c>
      <c r="D75" t="s">
        <v>172</v>
      </c>
      <c r="E75" s="38" t="s">
        <v>547</v>
      </c>
      <c r="F75" s="35" t="s">
        <v>552</v>
      </c>
      <c r="G75" s="31">
        <v>42736</v>
      </c>
      <c r="H75" s="31">
        <v>43101</v>
      </c>
      <c r="I75" t="s">
        <v>516</v>
      </c>
    </row>
    <row r="76" spans="1:10" x14ac:dyDescent="0.35">
      <c r="A76" s="52" t="s">
        <v>546</v>
      </c>
      <c r="E76" s="64" t="s">
        <v>548</v>
      </c>
      <c r="F76" s="35" t="s">
        <v>552</v>
      </c>
      <c r="G76" s="54">
        <v>42736</v>
      </c>
      <c r="H76" s="54">
        <v>43101</v>
      </c>
      <c r="I76" s="37" t="s">
        <v>517</v>
      </c>
      <c r="J76" s="37"/>
    </row>
    <row r="77" spans="1:10" x14ac:dyDescent="0.35">
      <c r="A77" s="48" t="s">
        <v>429</v>
      </c>
      <c r="B77" s="36" t="s">
        <v>538</v>
      </c>
      <c r="C77" s="36">
        <v>1</v>
      </c>
      <c r="D77" s="36" t="s">
        <v>172</v>
      </c>
      <c r="E77" s="38" t="s">
        <v>547</v>
      </c>
      <c r="F77" s="61" t="s">
        <v>552</v>
      </c>
      <c r="G77" s="31">
        <v>42736</v>
      </c>
      <c r="H77" s="31">
        <v>43101</v>
      </c>
      <c r="I77" t="s">
        <v>518</v>
      </c>
    </row>
    <row r="78" spans="1:10" x14ac:dyDescent="0.35">
      <c r="A78" s="46" t="s">
        <v>438</v>
      </c>
      <c r="E78" s="60" t="s">
        <v>548</v>
      </c>
      <c r="F78" s="35" t="s">
        <v>552</v>
      </c>
      <c r="G78" s="31">
        <v>42736</v>
      </c>
      <c r="H78" s="31">
        <v>43101</v>
      </c>
      <c r="I78" t="s">
        <v>519</v>
      </c>
    </row>
    <row r="79" spans="1:10" x14ac:dyDescent="0.35">
      <c r="A79" s="47"/>
      <c r="B79" t="s">
        <v>539</v>
      </c>
      <c r="C79">
        <v>1</v>
      </c>
      <c r="D79" t="s">
        <v>172</v>
      </c>
      <c r="E79" s="38" t="s">
        <v>547</v>
      </c>
      <c r="F79" s="35" t="s">
        <v>552</v>
      </c>
      <c r="G79" s="31">
        <v>42736</v>
      </c>
      <c r="H79" s="31">
        <v>43101</v>
      </c>
      <c r="I79" t="s">
        <v>520</v>
      </c>
    </row>
    <row r="80" spans="1:10" x14ac:dyDescent="0.35">
      <c r="A80" s="47"/>
      <c r="E80" s="60" t="s">
        <v>548</v>
      </c>
      <c r="F80" s="35" t="s">
        <v>552</v>
      </c>
      <c r="G80" s="31">
        <v>42736</v>
      </c>
      <c r="H80" s="31">
        <v>43101</v>
      </c>
      <c r="I80" t="s">
        <v>521</v>
      </c>
    </row>
    <row r="81" spans="1:10" x14ac:dyDescent="0.35">
      <c r="A81" s="47"/>
      <c r="B81" t="s">
        <v>540</v>
      </c>
      <c r="C81">
        <v>1</v>
      </c>
      <c r="D81" t="s">
        <v>172</v>
      </c>
      <c r="E81" s="38" t="s">
        <v>547</v>
      </c>
      <c r="F81" s="35" t="s">
        <v>552</v>
      </c>
      <c r="G81" s="31">
        <v>42736</v>
      </c>
      <c r="H81" s="31">
        <v>43101</v>
      </c>
      <c r="I81" t="s">
        <v>522</v>
      </c>
    </row>
    <row r="82" spans="1:10" x14ac:dyDescent="0.35">
      <c r="A82" s="52" t="s">
        <v>541</v>
      </c>
      <c r="E82" s="60" t="s">
        <v>548</v>
      </c>
      <c r="F82" s="35" t="s">
        <v>552</v>
      </c>
      <c r="G82" s="31">
        <v>42736</v>
      </c>
      <c r="H82" s="31">
        <v>43101</v>
      </c>
      <c r="I82" t="s">
        <v>523</v>
      </c>
    </row>
    <row r="83" spans="1:10" x14ac:dyDescent="0.35">
      <c r="A83" s="52" t="s">
        <v>442</v>
      </c>
      <c r="B83" t="s">
        <v>543</v>
      </c>
      <c r="C83">
        <v>0</v>
      </c>
      <c r="D83" t="s">
        <v>172</v>
      </c>
      <c r="E83" s="38" t="s">
        <v>549</v>
      </c>
      <c r="F83" s="35" t="s">
        <v>552</v>
      </c>
      <c r="G83" s="31">
        <v>42736</v>
      </c>
      <c r="H83" s="31">
        <v>43101</v>
      </c>
      <c r="I83" t="s">
        <v>524</v>
      </c>
    </row>
    <row r="84" spans="1:10" x14ac:dyDescent="0.35">
      <c r="A84" s="52" t="s">
        <v>443</v>
      </c>
      <c r="E84" s="60" t="s">
        <v>550</v>
      </c>
      <c r="F84" s="35" t="s">
        <v>552</v>
      </c>
      <c r="G84" s="31">
        <v>42736</v>
      </c>
      <c r="H84" s="31">
        <v>43101</v>
      </c>
      <c r="I84" t="s">
        <v>525</v>
      </c>
    </row>
    <row r="85" spans="1:10" x14ac:dyDescent="0.35">
      <c r="A85" s="47"/>
      <c r="B85" t="s">
        <v>544</v>
      </c>
      <c r="C85">
        <v>0</v>
      </c>
      <c r="D85" t="s">
        <v>172</v>
      </c>
      <c r="E85" s="38" t="s">
        <v>549</v>
      </c>
      <c r="F85" s="35" t="s">
        <v>552</v>
      </c>
      <c r="G85" s="31">
        <v>42736</v>
      </c>
      <c r="H85" s="31">
        <v>43101</v>
      </c>
      <c r="I85" t="s">
        <v>526</v>
      </c>
    </row>
    <row r="86" spans="1:10" x14ac:dyDescent="0.35">
      <c r="B86" s="70"/>
      <c r="E86" s="60" t="s">
        <v>550</v>
      </c>
      <c r="F86" s="35" t="s">
        <v>552</v>
      </c>
      <c r="G86" s="31">
        <v>42736</v>
      </c>
      <c r="H86" s="31">
        <v>43101</v>
      </c>
      <c r="I86" t="s">
        <v>527</v>
      </c>
    </row>
    <row r="87" spans="1:10" x14ac:dyDescent="0.35">
      <c r="B87" s="70" t="s">
        <v>566</v>
      </c>
      <c r="C87">
        <v>1</v>
      </c>
      <c r="D87" t="s">
        <v>172</v>
      </c>
      <c r="E87" s="33" t="s">
        <v>547</v>
      </c>
      <c r="F87" s="35" t="s">
        <v>552</v>
      </c>
      <c r="G87" s="31">
        <v>42736</v>
      </c>
      <c r="H87" s="31">
        <v>43101</v>
      </c>
      <c r="I87" t="s">
        <v>567</v>
      </c>
    </row>
    <row r="88" spans="1:10" ht="15" thickBot="1" x14ac:dyDescent="0.4">
      <c r="A88" s="40" t="s">
        <v>88</v>
      </c>
      <c r="B88" s="71"/>
      <c r="C88" s="40"/>
      <c r="D88" s="40"/>
      <c r="E88" s="66" t="s">
        <v>548</v>
      </c>
      <c r="F88" s="72" t="s">
        <v>552</v>
      </c>
      <c r="G88" s="73">
        <v>42736</v>
      </c>
      <c r="H88" s="73">
        <v>43101</v>
      </c>
      <c r="I88" s="40" t="s">
        <v>568</v>
      </c>
      <c r="J88" s="40"/>
    </row>
    <row r="89" spans="1:10" ht="15" thickTop="1" x14ac:dyDescent="0.35">
      <c r="A89" s="46" t="s">
        <v>432</v>
      </c>
      <c r="B89" t="s">
        <v>433</v>
      </c>
      <c r="C89" t="s">
        <v>435</v>
      </c>
      <c r="D89" t="s">
        <v>172</v>
      </c>
      <c r="E89" s="33" t="s">
        <v>436</v>
      </c>
      <c r="F89" s="35" t="s">
        <v>181</v>
      </c>
      <c r="G89" s="31">
        <v>42736</v>
      </c>
      <c r="H89" s="31">
        <v>43101</v>
      </c>
      <c r="I89" t="s">
        <v>528</v>
      </c>
    </row>
    <row r="90" spans="1:10" x14ac:dyDescent="0.35">
      <c r="A90" s="47"/>
      <c r="B90" t="s">
        <v>434</v>
      </c>
      <c r="C90" t="s">
        <v>435</v>
      </c>
      <c r="D90" t="s">
        <v>172</v>
      </c>
      <c r="E90" s="33" t="s">
        <v>436</v>
      </c>
      <c r="F90" s="35" t="s">
        <v>181</v>
      </c>
      <c r="G90" s="31">
        <v>42736</v>
      </c>
      <c r="H90" s="31">
        <v>43101</v>
      </c>
      <c r="I90" t="s">
        <v>529</v>
      </c>
    </row>
    <row r="91" spans="1:10" x14ac:dyDescent="0.35">
      <c r="A91" s="47"/>
    </row>
    <row r="92" spans="1:10" x14ac:dyDescent="0.35">
      <c r="A92" s="47"/>
    </row>
    <row r="93" spans="1:10" x14ac:dyDescent="0.35">
      <c r="A93" s="47"/>
    </row>
    <row r="94" spans="1:10" x14ac:dyDescent="0.35">
      <c r="A94" s="47"/>
    </row>
    <row r="95" spans="1:10" x14ac:dyDescent="0.35">
      <c r="A95" s="47"/>
    </row>
    <row r="96" spans="1:10" x14ac:dyDescent="0.35">
      <c r="A96" s="47"/>
    </row>
    <row r="97" spans="1:1" x14ac:dyDescent="0.35">
      <c r="A97" s="47"/>
    </row>
    <row r="98" spans="1:1" x14ac:dyDescent="0.35">
      <c r="A98" s="47"/>
    </row>
    <row r="99" spans="1:1" x14ac:dyDescent="0.35">
      <c r="A99" s="47"/>
    </row>
    <row r="100" spans="1:1" x14ac:dyDescent="0.35">
      <c r="A100" s="47"/>
    </row>
    <row r="101" spans="1:1" x14ac:dyDescent="0.35">
      <c r="A101" s="47"/>
    </row>
    <row r="102" spans="1:1" x14ac:dyDescent="0.35">
      <c r="A102" s="47"/>
    </row>
    <row r="103" spans="1:1" x14ac:dyDescent="0.35">
      <c r="A103" s="47"/>
    </row>
    <row r="104" spans="1:1" x14ac:dyDescent="0.35">
      <c r="A104" s="47"/>
    </row>
    <row r="105" spans="1:1" x14ac:dyDescent="0.35">
      <c r="A105" s="47"/>
    </row>
    <row r="106" spans="1:1" x14ac:dyDescent="0.35">
      <c r="A106" s="47"/>
    </row>
    <row r="107" spans="1:1" x14ac:dyDescent="0.35">
      <c r="A107" s="47"/>
    </row>
    <row r="108" spans="1:1" x14ac:dyDescent="0.35">
      <c r="A108" s="47"/>
    </row>
    <row r="109" spans="1:1" x14ac:dyDescent="0.35">
      <c r="A109" s="47"/>
    </row>
    <row r="110" spans="1:1" x14ac:dyDescent="0.35">
      <c r="A110" s="47"/>
    </row>
    <row r="111" spans="1:1" x14ac:dyDescent="0.35">
      <c r="A111" s="47"/>
    </row>
    <row r="112" spans="1:1" x14ac:dyDescent="0.35">
      <c r="A112" s="47"/>
    </row>
    <row r="113" spans="1:1" x14ac:dyDescent="0.35">
      <c r="A113" s="47"/>
    </row>
  </sheetData>
  <phoneticPr fontId="18" type="noConversion"/>
  <conditionalFormatting sqref="F1:F87 F89:F1048576">
    <cfRule type="containsText" dxfId="3" priority="1" operator="containsText" text="yes">
      <formula>NOT(ISERROR(SEARCH("yes",F1)))</formula>
    </cfRule>
    <cfRule type="containsText" dxfId="2" priority="2" operator="containsText" text="no">
      <formula>NOT(ISERROR(SEARCH("no",F1)))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17F6-A185-493C-BD06-78633BFFA252}">
  <dimension ref="A1:N88"/>
  <sheetViews>
    <sheetView tabSelected="1" topLeftCell="A5" zoomScale="70" zoomScaleNormal="70" workbookViewId="0">
      <selection activeCell="G23" sqref="G23"/>
    </sheetView>
  </sheetViews>
  <sheetFormatPr defaultRowHeight="14.5" x14ac:dyDescent="0.35"/>
  <cols>
    <col min="1" max="1" width="20.453125" bestFit="1" customWidth="1"/>
    <col min="2" max="2" width="4.90625" bestFit="1" customWidth="1"/>
    <col min="3" max="3" width="14.6328125" bestFit="1" customWidth="1"/>
    <col min="4" max="4" width="10.81640625" customWidth="1"/>
    <col min="5" max="5" width="11.36328125" bestFit="1" customWidth="1"/>
    <col min="6" max="6" width="12.90625" customWidth="1"/>
    <col min="7" max="7" width="7.36328125" bestFit="1" customWidth="1"/>
    <col min="8" max="8" width="8.1796875" bestFit="1" customWidth="1"/>
    <col min="9" max="9" width="13.453125" bestFit="1" customWidth="1"/>
    <col min="10" max="10" width="14.1796875" bestFit="1" customWidth="1"/>
    <col min="11" max="11" width="11" bestFit="1" customWidth="1"/>
    <col min="12" max="12" width="11" customWidth="1"/>
    <col min="13" max="13" width="9.81640625" bestFit="1" customWidth="1"/>
    <col min="14" max="15" width="10.54296875" bestFit="1" customWidth="1"/>
  </cols>
  <sheetData>
    <row r="1" spans="1:14" ht="29.5" thickBot="1" x14ac:dyDescent="0.4">
      <c r="A1" s="41" t="s">
        <v>569</v>
      </c>
      <c r="B1" s="41" t="s">
        <v>585</v>
      </c>
      <c r="C1" s="41" t="s">
        <v>586</v>
      </c>
      <c r="D1" s="41" t="s">
        <v>593</v>
      </c>
      <c r="E1" s="41" t="s">
        <v>594</v>
      </c>
      <c r="F1" s="42" t="s">
        <v>575</v>
      </c>
      <c r="G1" s="41" t="s">
        <v>574</v>
      </c>
      <c r="H1" s="41" t="s">
        <v>576</v>
      </c>
      <c r="I1" s="41" t="s">
        <v>570</v>
      </c>
      <c r="J1" s="41" t="s">
        <v>571</v>
      </c>
      <c r="K1" s="41" t="s">
        <v>376</v>
      </c>
      <c r="L1" s="41" t="s">
        <v>377</v>
      </c>
      <c r="M1" s="41" t="s">
        <v>572</v>
      </c>
      <c r="N1" s="41" t="s">
        <v>573</v>
      </c>
    </row>
    <row r="2" spans="1:14" ht="15" thickTop="1" x14ac:dyDescent="0.35">
      <c r="A2" s="32" t="s">
        <v>595</v>
      </c>
      <c r="B2">
        <v>1</v>
      </c>
      <c r="C2" t="s">
        <v>587</v>
      </c>
      <c r="D2">
        <v>1</v>
      </c>
      <c r="E2">
        <v>2</v>
      </c>
      <c r="F2">
        <v>12</v>
      </c>
      <c r="G2" t="s">
        <v>401</v>
      </c>
      <c r="H2" s="10" t="s">
        <v>577</v>
      </c>
      <c r="I2">
        <f t="shared" ref="I2:I10" si="0">F2*0.8</f>
        <v>9.6000000000000014</v>
      </c>
      <c r="J2">
        <f t="shared" ref="J2:J10" si="1">F2*1.2</f>
        <v>14.399999999999999</v>
      </c>
      <c r="K2" s="31">
        <v>42736</v>
      </c>
      <c r="L2" s="31">
        <v>43101</v>
      </c>
      <c r="M2" s="3" t="s">
        <v>444</v>
      </c>
      <c r="N2" t="s">
        <v>445</v>
      </c>
    </row>
    <row r="3" spans="1:14" x14ac:dyDescent="0.35">
      <c r="A3" s="32" t="s">
        <v>596</v>
      </c>
      <c r="B3">
        <v>1</v>
      </c>
      <c r="C3" t="s">
        <v>587</v>
      </c>
      <c r="D3">
        <v>3</v>
      </c>
      <c r="E3">
        <v>4</v>
      </c>
      <c r="F3">
        <v>1</v>
      </c>
      <c r="G3" t="s">
        <v>172</v>
      </c>
      <c r="H3" s="10" t="s">
        <v>577</v>
      </c>
      <c r="I3">
        <f t="shared" si="0"/>
        <v>0.8</v>
      </c>
      <c r="J3">
        <f t="shared" si="1"/>
        <v>1.2</v>
      </c>
      <c r="K3" s="31">
        <v>42736</v>
      </c>
      <c r="L3" s="31">
        <v>43101</v>
      </c>
      <c r="M3" t="s">
        <v>446</v>
      </c>
      <c r="N3" s="3" t="s">
        <v>447</v>
      </c>
    </row>
    <row r="4" spans="1:14" x14ac:dyDescent="0.35">
      <c r="A4" s="32" t="s">
        <v>597</v>
      </c>
      <c r="B4">
        <v>1</v>
      </c>
      <c r="C4" t="s">
        <v>587</v>
      </c>
      <c r="D4">
        <v>5</v>
      </c>
      <c r="E4">
        <v>6</v>
      </c>
      <c r="F4">
        <v>12.5</v>
      </c>
      <c r="G4" t="s">
        <v>401</v>
      </c>
      <c r="H4" s="10" t="s">
        <v>577</v>
      </c>
      <c r="I4">
        <f t="shared" si="0"/>
        <v>10</v>
      </c>
      <c r="J4">
        <f t="shared" si="1"/>
        <v>15</v>
      </c>
      <c r="K4" s="31">
        <v>42736</v>
      </c>
      <c r="L4" s="31">
        <v>43101</v>
      </c>
      <c r="M4" t="s">
        <v>448</v>
      </c>
      <c r="N4" t="s">
        <v>449</v>
      </c>
    </row>
    <row r="5" spans="1:14" x14ac:dyDescent="0.35">
      <c r="A5" s="32" t="s">
        <v>598</v>
      </c>
      <c r="B5">
        <v>1</v>
      </c>
      <c r="C5" t="s">
        <v>587</v>
      </c>
      <c r="D5">
        <v>7</v>
      </c>
      <c r="E5">
        <v>8</v>
      </c>
      <c r="F5">
        <v>0.1</v>
      </c>
      <c r="G5" t="s">
        <v>172</v>
      </c>
      <c r="H5" s="10" t="s">
        <v>577</v>
      </c>
      <c r="I5">
        <f t="shared" si="0"/>
        <v>8.0000000000000016E-2</v>
      </c>
      <c r="J5">
        <f t="shared" si="1"/>
        <v>0.12</v>
      </c>
      <c r="K5" s="31">
        <v>42736</v>
      </c>
      <c r="L5" s="31">
        <v>43101</v>
      </c>
      <c r="M5" s="3" t="s">
        <v>450</v>
      </c>
      <c r="N5" t="s">
        <v>451</v>
      </c>
    </row>
    <row r="6" spans="1:14" x14ac:dyDescent="0.35">
      <c r="A6" s="32" t="s">
        <v>599</v>
      </c>
      <c r="B6">
        <v>1</v>
      </c>
      <c r="C6" t="s">
        <v>587</v>
      </c>
      <c r="D6">
        <v>9</v>
      </c>
      <c r="E6">
        <v>10</v>
      </c>
      <c r="F6">
        <v>3</v>
      </c>
      <c r="G6" t="s">
        <v>401</v>
      </c>
      <c r="H6" s="10" t="s">
        <v>577</v>
      </c>
      <c r="I6">
        <f t="shared" si="0"/>
        <v>2.4000000000000004</v>
      </c>
      <c r="J6">
        <f t="shared" si="1"/>
        <v>3.5999999999999996</v>
      </c>
      <c r="K6" s="31">
        <v>42736</v>
      </c>
      <c r="L6" s="31">
        <v>43101</v>
      </c>
      <c r="M6" t="s">
        <v>452</v>
      </c>
      <c r="N6" s="3" t="s">
        <v>453</v>
      </c>
    </row>
    <row r="7" spans="1:14" x14ac:dyDescent="0.35">
      <c r="A7" s="32" t="s">
        <v>601</v>
      </c>
      <c r="B7">
        <v>1</v>
      </c>
      <c r="C7" t="s">
        <v>587</v>
      </c>
      <c r="D7">
        <v>11</v>
      </c>
      <c r="E7">
        <v>12</v>
      </c>
      <c r="F7">
        <v>0.03</v>
      </c>
      <c r="G7" t="s">
        <v>172</v>
      </c>
      <c r="H7" s="10" t="s">
        <v>577</v>
      </c>
      <c r="I7">
        <f t="shared" si="0"/>
        <v>2.4E-2</v>
      </c>
      <c r="J7">
        <f t="shared" si="1"/>
        <v>3.5999999999999997E-2</v>
      </c>
      <c r="K7" s="31">
        <v>42736</v>
      </c>
      <c r="L7" s="31">
        <v>43101</v>
      </c>
      <c r="M7" t="s">
        <v>454</v>
      </c>
      <c r="N7" t="s">
        <v>455</v>
      </c>
    </row>
    <row r="8" spans="1:14" x14ac:dyDescent="0.35">
      <c r="A8" s="32" t="s">
        <v>600</v>
      </c>
      <c r="B8">
        <v>1</v>
      </c>
      <c r="C8" t="s">
        <v>587</v>
      </c>
      <c r="D8">
        <v>13</v>
      </c>
      <c r="E8">
        <v>14</v>
      </c>
      <c r="F8">
        <v>5</v>
      </c>
      <c r="G8" t="s">
        <v>401</v>
      </c>
      <c r="H8" s="10" t="s">
        <v>577</v>
      </c>
      <c r="I8">
        <f t="shared" si="0"/>
        <v>4</v>
      </c>
      <c r="J8">
        <f t="shared" si="1"/>
        <v>6</v>
      </c>
      <c r="K8" s="31">
        <v>42736</v>
      </c>
      <c r="L8" s="31">
        <v>43101</v>
      </c>
      <c r="M8" s="3" t="s">
        <v>456</v>
      </c>
      <c r="N8" t="s">
        <v>457</v>
      </c>
    </row>
    <row r="9" spans="1:14" x14ac:dyDescent="0.35">
      <c r="A9" s="32" t="s">
        <v>602</v>
      </c>
      <c r="B9">
        <v>1</v>
      </c>
      <c r="C9" t="s">
        <v>587</v>
      </c>
      <c r="D9">
        <v>15</v>
      </c>
      <c r="E9">
        <v>16</v>
      </c>
      <c r="F9">
        <v>7.0000000000000001E-3</v>
      </c>
      <c r="G9" t="s">
        <v>172</v>
      </c>
      <c r="H9" s="10" t="s">
        <v>577</v>
      </c>
      <c r="I9">
        <f t="shared" si="0"/>
        <v>5.6000000000000008E-3</v>
      </c>
      <c r="J9">
        <f t="shared" si="1"/>
        <v>8.3999999999999995E-3</v>
      </c>
      <c r="K9" s="31">
        <v>42736</v>
      </c>
      <c r="L9" s="31">
        <v>43101</v>
      </c>
      <c r="M9" t="s">
        <v>458</v>
      </c>
      <c r="N9" s="3" t="s">
        <v>459</v>
      </c>
    </row>
    <row r="10" spans="1:14" x14ac:dyDescent="0.35">
      <c r="A10" s="76" t="s">
        <v>603</v>
      </c>
      <c r="B10" s="37">
        <v>1</v>
      </c>
      <c r="C10" s="37" t="s">
        <v>587</v>
      </c>
      <c r="D10" s="37">
        <v>17</v>
      </c>
      <c r="E10" s="37">
        <v>18</v>
      </c>
      <c r="F10" s="37">
        <v>400</v>
      </c>
      <c r="G10" s="37" t="s">
        <v>401</v>
      </c>
      <c r="H10" s="74" t="s">
        <v>577</v>
      </c>
      <c r="I10" s="37">
        <f t="shared" si="0"/>
        <v>320</v>
      </c>
      <c r="J10" s="37">
        <f t="shared" si="1"/>
        <v>480</v>
      </c>
      <c r="K10" s="54">
        <v>42736</v>
      </c>
      <c r="L10" s="54">
        <v>43101</v>
      </c>
      <c r="M10" s="37" t="s">
        <v>460</v>
      </c>
      <c r="N10" s="37" t="s">
        <v>461</v>
      </c>
    </row>
    <row r="11" spans="1:14" x14ac:dyDescent="0.35">
      <c r="A11" t="s">
        <v>604</v>
      </c>
      <c r="B11">
        <v>1</v>
      </c>
      <c r="C11" t="s">
        <v>588</v>
      </c>
      <c r="D11">
        <v>19</v>
      </c>
      <c r="E11">
        <v>20</v>
      </c>
      <c r="F11">
        <v>0.3</v>
      </c>
      <c r="G11" t="s">
        <v>172</v>
      </c>
      <c r="H11" s="10" t="s">
        <v>578</v>
      </c>
      <c r="I11">
        <f>F11 *0.9</f>
        <v>0.27</v>
      </c>
      <c r="J11">
        <f t="shared" ref="J11:J17" si="2">F11*1.1</f>
        <v>0.33</v>
      </c>
      <c r="K11" s="31">
        <v>42736</v>
      </c>
      <c r="L11" s="31">
        <v>43101</v>
      </c>
      <c r="M11" s="3" t="s">
        <v>462</v>
      </c>
      <c r="N11" t="s">
        <v>463</v>
      </c>
    </row>
    <row r="12" spans="1:14" x14ac:dyDescent="0.35">
      <c r="A12" t="s">
        <v>605</v>
      </c>
      <c r="B12">
        <v>1</v>
      </c>
      <c r="C12" t="s">
        <v>588</v>
      </c>
      <c r="D12">
        <v>21</v>
      </c>
      <c r="E12">
        <v>22</v>
      </c>
      <c r="F12">
        <v>1</v>
      </c>
      <c r="G12" t="s">
        <v>401</v>
      </c>
      <c r="H12" s="10" t="s">
        <v>578</v>
      </c>
      <c r="I12">
        <f t="shared" ref="I12:I17" si="3">F12*0.9</f>
        <v>0.9</v>
      </c>
      <c r="J12">
        <f t="shared" si="2"/>
        <v>1.1000000000000001</v>
      </c>
      <c r="K12" s="31">
        <v>42736</v>
      </c>
      <c r="L12" s="31">
        <v>43101</v>
      </c>
      <c r="M12" t="s">
        <v>464</v>
      </c>
      <c r="N12" s="3" t="s">
        <v>465</v>
      </c>
    </row>
    <row r="13" spans="1:14" x14ac:dyDescent="0.35">
      <c r="A13" t="s">
        <v>606</v>
      </c>
      <c r="B13">
        <v>1</v>
      </c>
      <c r="C13" t="s">
        <v>588</v>
      </c>
      <c r="D13">
        <v>23</v>
      </c>
      <c r="E13">
        <v>24</v>
      </c>
      <c r="F13">
        <v>1</v>
      </c>
      <c r="G13" t="s">
        <v>172</v>
      </c>
      <c r="H13" s="10" t="s">
        <v>578</v>
      </c>
      <c r="I13">
        <f t="shared" si="3"/>
        <v>0.9</v>
      </c>
      <c r="J13">
        <f t="shared" si="2"/>
        <v>1.1000000000000001</v>
      </c>
      <c r="K13" s="31">
        <v>42736</v>
      </c>
      <c r="L13" s="31">
        <v>43101</v>
      </c>
      <c r="M13" t="s">
        <v>466</v>
      </c>
      <c r="N13" t="s">
        <v>467</v>
      </c>
    </row>
    <row r="14" spans="1:14" x14ac:dyDescent="0.35">
      <c r="A14" t="s">
        <v>607</v>
      </c>
      <c r="B14">
        <v>1</v>
      </c>
      <c r="C14" t="s">
        <v>588</v>
      </c>
      <c r="D14">
        <v>25</v>
      </c>
      <c r="E14">
        <v>26</v>
      </c>
      <c r="F14">
        <v>20</v>
      </c>
      <c r="G14" t="s">
        <v>402</v>
      </c>
      <c r="H14" s="10" t="s">
        <v>578</v>
      </c>
      <c r="I14">
        <f t="shared" si="3"/>
        <v>18</v>
      </c>
      <c r="J14">
        <f t="shared" si="2"/>
        <v>22</v>
      </c>
      <c r="K14" s="31">
        <v>42736</v>
      </c>
      <c r="L14" s="31">
        <v>43101</v>
      </c>
      <c r="M14" s="3" t="s">
        <v>468</v>
      </c>
      <c r="N14" t="s">
        <v>469</v>
      </c>
    </row>
    <row r="15" spans="1:14" x14ac:dyDescent="0.35">
      <c r="A15" t="s">
        <v>608</v>
      </c>
      <c r="B15">
        <v>1</v>
      </c>
      <c r="C15" t="s">
        <v>588</v>
      </c>
      <c r="D15">
        <v>27</v>
      </c>
      <c r="E15">
        <v>28</v>
      </c>
      <c r="F15">
        <v>40</v>
      </c>
      <c r="G15" t="s">
        <v>403</v>
      </c>
      <c r="H15" s="10" t="s">
        <v>578</v>
      </c>
      <c r="I15">
        <f t="shared" si="3"/>
        <v>36</v>
      </c>
      <c r="J15">
        <f t="shared" si="2"/>
        <v>44</v>
      </c>
      <c r="K15" s="31">
        <v>42736</v>
      </c>
      <c r="L15" s="31">
        <v>43101</v>
      </c>
      <c r="M15" t="s">
        <v>470</v>
      </c>
      <c r="N15" s="3" t="s">
        <v>471</v>
      </c>
    </row>
    <row r="16" spans="1:14" x14ac:dyDescent="0.35">
      <c r="A16" s="32" t="s">
        <v>609</v>
      </c>
      <c r="B16">
        <v>1</v>
      </c>
      <c r="C16" t="s">
        <v>588</v>
      </c>
      <c r="D16">
        <v>29</v>
      </c>
      <c r="E16">
        <v>30</v>
      </c>
      <c r="F16">
        <v>150</v>
      </c>
      <c r="G16" t="s">
        <v>404</v>
      </c>
      <c r="H16" s="10" t="s">
        <v>578</v>
      </c>
      <c r="I16">
        <f t="shared" si="3"/>
        <v>135</v>
      </c>
      <c r="J16">
        <f t="shared" si="2"/>
        <v>165</v>
      </c>
      <c r="K16" s="31">
        <v>42736</v>
      </c>
      <c r="L16" s="31">
        <v>43101</v>
      </c>
      <c r="M16" t="s">
        <v>472</v>
      </c>
      <c r="N16" t="s">
        <v>473</v>
      </c>
    </row>
    <row r="17" spans="1:14" x14ac:dyDescent="0.35">
      <c r="A17" s="32" t="s">
        <v>610</v>
      </c>
      <c r="B17">
        <v>1</v>
      </c>
      <c r="C17" t="s">
        <v>588</v>
      </c>
      <c r="D17">
        <v>31</v>
      </c>
      <c r="E17">
        <v>32</v>
      </c>
      <c r="F17">
        <v>15</v>
      </c>
      <c r="G17" t="s">
        <v>401</v>
      </c>
      <c r="H17" s="10" t="s">
        <v>578</v>
      </c>
      <c r="I17">
        <f t="shared" si="3"/>
        <v>13.5</v>
      </c>
      <c r="J17">
        <f t="shared" si="2"/>
        <v>16.5</v>
      </c>
      <c r="K17" s="31">
        <v>42736</v>
      </c>
      <c r="L17" s="31">
        <v>43101</v>
      </c>
      <c r="M17" s="3" t="s">
        <v>474</v>
      </c>
      <c r="N17" t="s">
        <v>475</v>
      </c>
    </row>
    <row r="18" spans="1:14" x14ac:dyDescent="0.35">
      <c r="A18" s="32" t="s">
        <v>611</v>
      </c>
      <c r="B18">
        <v>1</v>
      </c>
      <c r="C18" t="s">
        <v>588</v>
      </c>
      <c r="D18">
        <v>33</v>
      </c>
      <c r="E18">
        <v>34</v>
      </c>
      <c r="F18">
        <v>3</v>
      </c>
      <c r="G18" t="s">
        <v>404</v>
      </c>
      <c r="H18" s="10" t="s">
        <v>579</v>
      </c>
      <c r="I18">
        <f>F18*2/3</f>
        <v>2</v>
      </c>
      <c r="J18">
        <f>F18*4/3</f>
        <v>4</v>
      </c>
      <c r="K18" s="31">
        <v>42736</v>
      </c>
      <c r="L18" s="31">
        <v>43101</v>
      </c>
      <c r="M18" t="s">
        <v>476</v>
      </c>
      <c r="N18" s="3" t="s">
        <v>477</v>
      </c>
    </row>
    <row r="19" spans="1:14" x14ac:dyDescent="0.35">
      <c r="A19" s="37" t="s">
        <v>612</v>
      </c>
      <c r="B19" s="37">
        <v>1</v>
      </c>
      <c r="C19" s="37" t="s">
        <v>588</v>
      </c>
      <c r="D19" s="37">
        <v>35</v>
      </c>
      <c r="E19" s="37">
        <v>36</v>
      </c>
      <c r="F19" s="37">
        <v>168</v>
      </c>
      <c r="G19" s="37" t="s">
        <v>440</v>
      </c>
      <c r="H19" s="74" t="s">
        <v>578</v>
      </c>
      <c r="I19" s="37">
        <f>F19*0.9</f>
        <v>151.20000000000002</v>
      </c>
      <c r="J19" s="37">
        <f>F19*1.1</f>
        <v>184.8</v>
      </c>
      <c r="K19" s="54">
        <v>42736</v>
      </c>
      <c r="L19" s="54">
        <v>43101</v>
      </c>
      <c r="M19" s="37" t="s">
        <v>478</v>
      </c>
      <c r="N19" s="37" t="s">
        <v>479</v>
      </c>
    </row>
    <row r="20" spans="1:14" x14ac:dyDescent="0.35">
      <c r="A20" s="32" t="s">
        <v>613</v>
      </c>
      <c r="B20">
        <v>1</v>
      </c>
      <c r="C20" t="s">
        <v>589</v>
      </c>
      <c r="D20">
        <v>37</v>
      </c>
      <c r="E20">
        <v>38</v>
      </c>
      <c r="F20">
        <v>1</v>
      </c>
      <c r="G20" t="s">
        <v>172</v>
      </c>
      <c r="H20" s="10" t="s">
        <v>577</v>
      </c>
      <c r="I20">
        <f>F20*0.8</f>
        <v>0.8</v>
      </c>
      <c r="J20">
        <f>F20*1.2</f>
        <v>1.2</v>
      </c>
      <c r="K20" s="31">
        <v>42736</v>
      </c>
      <c r="L20" s="31">
        <v>43101</v>
      </c>
      <c r="M20" s="3" t="s">
        <v>480</v>
      </c>
      <c r="N20" t="s">
        <v>481</v>
      </c>
    </row>
    <row r="21" spans="1:14" x14ac:dyDescent="0.35">
      <c r="A21" s="32" t="s">
        <v>614</v>
      </c>
      <c r="B21">
        <v>1</v>
      </c>
      <c r="C21" t="s">
        <v>589</v>
      </c>
      <c r="D21">
        <v>39</v>
      </c>
      <c r="E21">
        <v>40</v>
      </c>
      <c r="F21">
        <v>0.1</v>
      </c>
      <c r="G21" t="s">
        <v>172</v>
      </c>
      <c r="H21" s="10" t="s">
        <v>577</v>
      </c>
      <c r="I21">
        <f>F21*0.8</f>
        <v>8.0000000000000016E-2</v>
      </c>
      <c r="J21">
        <f>F21*1.2</f>
        <v>0.12</v>
      </c>
      <c r="K21" s="31">
        <v>42736</v>
      </c>
      <c r="L21" s="31">
        <v>43101</v>
      </c>
      <c r="M21" t="s">
        <v>482</v>
      </c>
      <c r="N21" s="3" t="s">
        <v>483</v>
      </c>
    </row>
    <row r="22" spans="1:14" x14ac:dyDescent="0.35">
      <c r="A22" s="32" t="s">
        <v>413</v>
      </c>
      <c r="B22">
        <v>1</v>
      </c>
      <c r="C22" t="s">
        <v>589</v>
      </c>
      <c r="D22">
        <v>41</v>
      </c>
      <c r="E22">
        <v>42</v>
      </c>
      <c r="F22">
        <f>0.000036 * 10^3</f>
        <v>3.6000000000000004E-2</v>
      </c>
      <c r="G22" t="s">
        <v>636</v>
      </c>
      <c r="H22" s="10" t="s">
        <v>577</v>
      </c>
      <c r="I22">
        <f>F22*0.8</f>
        <v>2.8800000000000006E-2</v>
      </c>
      <c r="J22">
        <f>F22*1.2</f>
        <v>4.3200000000000002E-2</v>
      </c>
      <c r="K22" s="31">
        <v>42736</v>
      </c>
      <c r="L22" s="31">
        <v>43101</v>
      </c>
      <c r="M22" t="s">
        <v>484</v>
      </c>
      <c r="N22" t="s">
        <v>485</v>
      </c>
    </row>
    <row r="23" spans="1:14" x14ac:dyDescent="0.35">
      <c r="A23" s="32" t="s">
        <v>615</v>
      </c>
      <c r="B23">
        <v>1</v>
      </c>
      <c r="C23" t="s">
        <v>589</v>
      </c>
      <c r="D23">
        <v>43</v>
      </c>
      <c r="E23">
        <v>44</v>
      </c>
      <c r="F23">
        <v>0.02</v>
      </c>
      <c r="G23" t="s">
        <v>172</v>
      </c>
      <c r="H23" s="10" t="s">
        <v>577</v>
      </c>
      <c r="I23">
        <f>F23*0.8</f>
        <v>1.6E-2</v>
      </c>
      <c r="J23">
        <f>F23*1.2</f>
        <v>2.4E-2</v>
      </c>
      <c r="K23" s="31">
        <v>42736</v>
      </c>
      <c r="L23" s="31">
        <v>43101</v>
      </c>
      <c r="M23" s="3" t="s">
        <v>486</v>
      </c>
      <c r="N23" t="s">
        <v>487</v>
      </c>
    </row>
    <row r="24" spans="1:14" x14ac:dyDescent="0.35">
      <c r="A24" s="32" t="s">
        <v>616</v>
      </c>
      <c r="B24">
        <v>1</v>
      </c>
      <c r="C24" t="s">
        <v>589</v>
      </c>
      <c r="D24">
        <v>45</v>
      </c>
      <c r="E24">
        <v>46</v>
      </c>
      <c r="F24">
        <v>0</v>
      </c>
      <c r="G24" t="s">
        <v>421</v>
      </c>
      <c r="H24" s="10" t="s">
        <v>580</v>
      </c>
      <c r="I24">
        <f>F24-0.01</f>
        <v>-0.01</v>
      </c>
      <c r="J24">
        <f>F24+0.01</f>
        <v>0.01</v>
      </c>
      <c r="K24" s="31">
        <v>42736</v>
      </c>
      <c r="L24" s="31">
        <v>43101</v>
      </c>
      <c r="M24" t="s">
        <v>488</v>
      </c>
      <c r="N24" s="3" t="s">
        <v>489</v>
      </c>
    </row>
    <row r="25" spans="1:14" x14ac:dyDescent="0.35">
      <c r="A25" s="32" t="s">
        <v>617</v>
      </c>
      <c r="B25">
        <v>1</v>
      </c>
      <c r="C25" t="s">
        <v>589</v>
      </c>
      <c r="D25">
        <v>47</v>
      </c>
      <c r="E25">
        <v>48</v>
      </c>
      <c r="F25">
        <v>2650</v>
      </c>
      <c r="G25" t="s">
        <v>422</v>
      </c>
      <c r="H25" s="10" t="s">
        <v>577</v>
      </c>
      <c r="I25">
        <f t="shared" ref="I25:I32" si="4">F25*0.8</f>
        <v>2120</v>
      </c>
      <c r="J25">
        <f t="shared" ref="J25:J32" si="5">F25*1.2</f>
        <v>3180</v>
      </c>
      <c r="K25" s="31">
        <v>42736</v>
      </c>
      <c r="L25" s="31">
        <v>43101</v>
      </c>
      <c r="M25" t="s">
        <v>490</v>
      </c>
      <c r="N25" t="s">
        <v>491</v>
      </c>
    </row>
    <row r="26" spans="1:14" x14ac:dyDescent="0.35">
      <c r="A26" s="32" t="s">
        <v>618</v>
      </c>
      <c r="B26">
        <v>1</v>
      </c>
      <c r="C26" t="s">
        <v>589</v>
      </c>
      <c r="D26">
        <v>49</v>
      </c>
      <c r="E26">
        <v>50</v>
      </c>
      <c r="F26">
        <v>0.65</v>
      </c>
      <c r="G26" t="s">
        <v>172</v>
      </c>
      <c r="H26" s="10" t="s">
        <v>577</v>
      </c>
      <c r="I26">
        <f t="shared" si="4"/>
        <v>0.52</v>
      </c>
      <c r="J26">
        <f t="shared" si="5"/>
        <v>0.78</v>
      </c>
      <c r="K26" s="31">
        <v>42736</v>
      </c>
      <c r="L26" s="31">
        <v>43101</v>
      </c>
      <c r="M26" s="3" t="s">
        <v>492</v>
      </c>
      <c r="N26" t="s">
        <v>493</v>
      </c>
    </row>
    <row r="27" spans="1:14" x14ac:dyDescent="0.35">
      <c r="A27" s="32" t="s">
        <v>619</v>
      </c>
      <c r="B27">
        <v>1</v>
      </c>
      <c r="C27" t="s">
        <v>589</v>
      </c>
      <c r="D27">
        <v>51</v>
      </c>
      <c r="E27">
        <v>52</v>
      </c>
      <c r="F27">
        <v>4600000</v>
      </c>
      <c r="G27" t="s">
        <v>423</v>
      </c>
      <c r="H27" s="10" t="s">
        <v>577</v>
      </c>
      <c r="I27">
        <f t="shared" si="4"/>
        <v>3680000</v>
      </c>
      <c r="J27">
        <f t="shared" si="5"/>
        <v>5520000</v>
      </c>
      <c r="K27" s="31">
        <v>42736</v>
      </c>
      <c r="L27" s="31">
        <v>43101</v>
      </c>
      <c r="M27" t="s">
        <v>494</v>
      </c>
      <c r="N27" s="3" t="s">
        <v>495</v>
      </c>
    </row>
    <row r="28" spans="1:14" x14ac:dyDescent="0.35">
      <c r="A28" s="32" t="s">
        <v>620</v>
      </c>
      <c r="B28">
        <v>1</v>
      </c>
      <c r="C28" t="s">
        <v>589</v>
      </c>
      <c r="D28">
        <v>53</v>
      </c>
      <c r="E28">
        <v>54</v>
      </c>
      <c r="F28">
        <v>7000000</v>
      </c>
      <c r="G28" t="s">
        <v>423</v>
      </c>
      <c r="H28" s="10" t="s">
        <v>577</v>
      </c>
      <c r="I28">
        <f t="shared" si="4"/>
        <v>5600000</v>
      </c>
      <c r="J28">
        <f t="shared" si="5"/>
        <v>8400000</v>
      </c>
      <c r="K28" s="31">
        <v>42736</v>
      </c>
      <c r="L28" s="31">
        <v>43101</v>
      </c>
      <c r="M28" t="s">
        <v>496</v>
      </c>
      <c r="N28" t="s">
        <v>497</v>
      </c>
    </row>
    <row r="29" spans="1:14" x14ac:dyDescent="0.35">
      <c r="A29" s="32" t="s">
        <v>621</v>
      </c>
      <c r="B29">
        <v>1</v>
      </c>
      <c r="C29" t="s">
        <v>589</v>
      </c>
      <c r="D29">
        <v>55</v>
      </c>
      <c r="E29">
        <v>56</v>
      </c>
      <c r="F29">
        <v>2.7</v>
      </c>
      <c r="G29" t="s">
        <v>424</v>
      </c>
      <c r="H29" s="10" t="s">
        <v>577</v>
      </c>
      <c r="I29">
        <f t="shared" si="4"/>
        <v>2.16</v>
      </c>
      <c r="J29">
        <f t="shared" si="5"/>
        <v>3.24</v>
      </c>
      <c r="K29" s="31">
        <v>42736</v>
      </c>
      <c r="L29" s="31">
        <v>43101</v>
      </c>
      <c r="M29" s="3" t="s">
        <v>498</v>
      </c>
      <c r="N29" t="s">
        <v>499</v>
      </c>
    </row>
    <row r="30" spans="1:14" x14ac:dyDescent="0.35">
      <c r="A30" s="32" t="s">
        <v>622</v>
      </c>
      <c r="B30">
        <v>1</v>
      </c>
      <c r="C30" t="s">
        <v>589</v>
      </c>
      <c r="D30">
        <v>57</v>
      </c>
      <c r="E30">
        <v>58</v>
      </c>
      <c r="F30">
        <v>0.6</v>
      </c>
      <c r="G30" t="s">
        <v>424</v>
      </c>
      <c r="H30" s="10" t="s">
        <v>577</v>
      </c>
      <c r="I30">
        <f t="shared" si="4"/>
        <v>0.48</v>
      </c>
      <c r="J30">
        <f t="shared" si="5"/>
        <v>0.72</v>
      </c>
      <c r="K30" s="31">
        <v>42736</v>
      </c>
      <c r="L30" s="31">
        <v>43101</v>
      </c>
      <c r="M30" t="s">
        <v>500</v>
      </c>
      <c r="N30" s="3" t="s">
        <v>501</v>
      </c>
    </row>
    <row r="31" spans="1:14" x14ac:dyDescent="0.35">
      <c r="A31" s="44" t="s">
        <v>623</v>
      </c>
      <c r="B31">
        <v>1</v>
      </c>
      <c r="C31" t="s">
        <v>589</v>
      </c>
      <c r="D31">
        <v>59</v>
      </c>
      <c r="E31">
        <v>60</v>
      </c>
      <c r="F31">
        <v>334000</v>
      </c>
      <c r="G31" t="s">
        <v>425</v>
      </c>
      <c r="H31" s="10" t="s">
        <v>577</v>
      </c>
      <c r="I31">
        <f t="shared" si="4"/>
        <v>267200</v>
      </c>
      <c r="J31">
        <f t="shared" si="5"/>
        <v>400800</v>
      </c>
      <c r="K31" s="31">
        <v>42736</v>
      </c>
      <c r="L31" s="31">
        <v>43101</v>
      </c>
      <c r="M31" t="s">
        <v>502</v>
      </c>
      <c r="N31" t="s">
        <v>503</v>
      </c>
    </row>
    <row r="32" spans="1:14" x14ac:dyDescent="0.35">
      <c r="A32" t="s">
        <v>624</v>
      </c>
      <c r="B32">
        <v>1</v>
      </c>
      <c r="C32" t="s">
        <v>589</v>
      </c>
      <c r="D32">
        <v>61</v>
      </c>
      <c r="E32">
        <v>62</v>
      </c>
      <c r="F32">
        <v>1000</v>
      </c>
      <c r="G32" t="s">
        <v>422</v>
      </c>
      <c r="H32" s="10" t="s">
        <v>577</v>
      </c>
      <c r="I32">
        <f t="shared" si="4"/>
        <v>800</v>
      </c>
      <c r="J32">
        <f t="shared" si="5"/>
        <v>1200</v>
      </c>
      <c r="K32" s="31">
        <v>42736</v>
      </c>
      <c r="L32" s="31">
        <v>43101</v>
      </c>
      <c r="M32" s="3" t="s">
        <v>504</v>
      </c>
      <c r="N32" t="s">
        <v>505</v>
      </c>
    </row>
    <row r="33" spans="1:14" x14ac:dyDescent="0.35">
      <c r="A33" t="s">
        <v>625</v>
      </c>
      <c r="B33">
        <v>1</v>
      </c>
      <c r="C33" t="s">
        <v>589</v>
      </c>
      <c r="D33">
        <v>63</v>
      </c>
      <c r="E33">
        <v>64</v>
      </c>
      <c r="F33">
        <v>273.14999999999998</v>
      </c>
      <c r="G33" t="s">
        <v>426</v>
      </c>
      <c r="H33" s="10" t="s">
        <v>581</v>
      </c>
      <c r="I33">
        <f>F33*0.99</f>
        <v>270.41849999999999</v>
      </c>
      <c r="J33">
        <f>F33*1.01</f>
        <v>275.88149999999996</v>
      </c>
      <c r="K33" s="31">
        <v>42736</v>
      </c>
      <c r="L33" s="31">
        <v>43101</v>
      </c>
      <c r="M33" t="s">
        <v>506</v>
      </c>
      <c r="N33" s="3" t="s">
        <v>507</v>
      </c>
    </row>
    <row r="34" spans="1:14" x14ac:dyDescent="0.35">
      <c r="A34" s="32" t="s">
        <v>626</v>
      </c>
      <c r="B34">
        <v>1</v>
      </c>
      <c r="C34" t="s">
        <v>589</v>
      </c>
      <c r="D34">
        <v>65</v>
      </c>
      <c r="E34">
        <v>66</v>
      </c>
      <c r="F34">
        <v>2.5000000000000001E-2</v>
      </c>
      <c r="G34" t="s">
        <v>427</v>
      </c>
      <c r="H34" s="10" t="s">
        <v>577</v>
      </c>
      <c r="I34">
        <f>F34*0.8</f>
        <v>2.0000000000000004E-2</v>
      </c>
      <c r="J34">
        <f>F34*1.2</f>
        <v>0.03</v>
      </c>
      <c r="K34" s="31">
        <v>42736</v>
      </c>
      <c r="L34" s="31">
        <v>43101</v>
      </c>
      <c r="M34" t="s">
        <v>508</v>
      </c>
      <c r="N34" t="s">
        <v>509</v>
      </c>
    </row>
    <row r="35" spans="1:14" ht="13.5" customHeight="1" x14ac:dyDescent="0.35">
      <c r="A35" s="37" t="s">
        <v>627</v>
      </c>
      <c r="B35" s="37">
        <v>1</v>
      </c>
      <c r="C35" s="37" t="s">
        <v>589</v>
      </c>
      <c r="D35" s="37">
        <v>67</v>
      </c>
      <c r="E35" s="37">
        <v>68</v>
      </c>
      <c r="F35" s="37">
        <v>70.13</v>
      </c>
      <c r="G35" s="37" t="s">
        <v>402</v>
      </c>
      <c r="H35" s="74" t="s">
        <v>582</v>
      </c>
      <c r="I35" s="37">
        <f>F35*0.95</f>
        <v>66.623499999999993</v>
      </c>
      <c r="J35" s="37">
        <f>F35*1.05</f>
        <v>73.636499999999998</v>
      </c>
      <c r="K35" s="54">
        <v>42736</v>
      </c>
      <c r="L35" s="54">
        <v>43101</v>
      </c>
      <c r="M35" s="77" t="s">
        <v>510</v>
      </c>
      <c r="N35" s="37" t="s">
        <v>511</v>
      </c>
    </row>
    <row r="36" spans="1:14" x14ac:dyDescent="0.35">
      <c r="A36" t="s">
        <v>628</v>
      </c>
      <c r="B36">
        <v>2</v>
      </c>
      <c r="C36" t="s">
        <v>590</v>
      </c>
      <c r="D36">
        <v>1</v>
      </c>
      <c r="E36">
        <v>2</v>
      </c>
      <c r="F36">
        <v>0</v>
      </c>
      <c r="G36" t="s">
        <v>172</v>
      </c>
      <c r="H36" s="10" t="s">
        <v>583</v>
      </c>
      <c r="I36" s="10" t="s">
        <v>535</v>
      </c>
      <c r="J36" s="10" t="s">
        <v>534</v>
      </c>
      <c r="K36" s="31">
        <v>42736</v>
      </c>
      <c r="L36" s="31">
        <v>43101</v>
      </c>
      <c r="M36" t="s">
        <v>512</v>
      </c>
      <c r="N36" t="s">
        <v>513</v>
      </c>
    </row>
    <row r="37" spans="1:14" ht="18" customHeight="1" x14ac:dyDescent="0.35">
      <c r="A37" t="s">
        <v>629</v>
      </c>
      <c r="B37">
        <v>2</v>
      </c>
      <c r="C37" t="s">
        <v>590</v>
      </c>
      <c r="D37">
        <v>3</v>
      </c>
      <c r="E37">
        <v>4</v>
      </c>
      <c r="F37">
        <v>1</v>
      </c>
      <c r="G37" t="s">
        <v>172</v>
      </c>
      <c r="H37" s="10" t="s">
        <v>578</v>
      </c>
      <c r="I37" s="10" t="s">
        <v>547</v>
      </c>
      <c r="J37" s="10" t="s">
        <v>548</v>
      </c>
      <c r="K37" s="31">
        <v>42736</v>
      </c>
      <c r="L37" s="31">
        <v>43101</v>
      </c>
      <c r="M37" t="s">
        <v>514</v>
      </c>
      <c r="N37" t="s">
        <v>515</v>
      </c>
    </row>
    <row r="38" spans="1:14" x14ac:dyDescent="0.35">
      <c r="A38" s="37" t="s">
        <v>630</v>
      </c>
      <c r="B38" s="37">
        <v>2</v>
      </c>
      <c r="C38" s="37" t="s">
        <v>590</v>
      </c>
      <c r="D38" s="37">
        <v>5</v>
      </c>
      <c r="E38" s="37">
        <v>6</v>
      </c>
      <c r="F38" s="37">
        <v>1</v>
      </c>
      <c r="G38" s="37" t="s">
        <v>172</v>
      </c>
      <c r="H38" s="74" t="s">
        <v>578</v>
      </c>
      <c r="I38" s="74" t="s">
        <v>547</v>
      </c>
      <c r="J38" s="74" t="s">
        <v>548</v>
      </c>
      <c r="K38" s="54">
        <v>42736</v>
      </c>
      <c r="L38" s="54">
        <v>43101</v>
      </c>
      <c r="M38" s="37" t="s">
        <v>516</v>
      </c>
      <c r="N38" s="37" t="s">
        <v>517</v>
      </c>
    </row>
    <row r="39" spans="1:14" x14ac:dyDescent="0.35">
      <c r="A39" t="s">
        <v>631</v>
      </c>
      <c r="B39">
        <v>2</v>
      </c>
      <c r="C39" t="s">
        <v>591</v>
      </c>
      <c r="D39">
        <v>7</v>
      </c>
      <c r="E39">
        <v>8</v>
      </c>
      <c r="F39">
        <v>1</v>
      </c>
      <c r="G39" t="s">
        <v>172</v>
      </c>
      <c r="H39" s="10" t="s">
        <v>578</v>
      </c>
      <c r="I39" s="10" t="s">
        <v>547</v>
      </c>
      <c r="J39" s="10" t="s">
        <v>548</v>
      </c>
      <c r="K39" s="31">
        <v>42736</v>
      </c>
      <c r="L39" s="31">
        <v>43101</v>
      </c>
      <c r="M39" t="s">
        <v>518</v>
      </c>
      <c r="N39" t="s">
        <v>519</v>
      </c>
    </row>
    <row r="40" spans="1:14" x14ac:dyDescent="0.35">
      <c r="A40" t="s">
        <v>632</v>
      </c>
      <c r="B40">
        <v>2</v>
      </c>
      <c r="C40" t="s">
        <v>591</v>
      </c>
      <c r="D40">
        <v>9</v>
      </c>
      <c r="E40">
        <v>10</v>
      </c>
      <c r="F40">
        <v>1</v>
      </c>
      <c r="G40" t="s">
        <v>172</v>
      </c>
      <c r="H40" s="10" t="s">
        <v>578</v>
      </c>
      <c r="I40" s="10" t="s">
        <v>547</v>
      </c>
      <c r="J40" s="10" t="s">
        <v>548</v>
      </c>
      <c r="K40" s="31">
        <v>42736</v>
      </c>
      <c r="L40" s="31">
        <v>43101</v>
      </c>
      <c r="M40" t="s">
        <v>520</v>
      </c>
      <c r="N40" t="s">
        <v>521</v>
      </c>
    </row>
    <row r="41" spans="1:14" x14ac:dyDescent="0.35">
      <c r="A41" t="s">
        <v>633</v>
      </c>
      <c r="B41">
        <v>2</v>
      </c>
      <c r="C41" t="s">
        <v>591</v>
      </c>
      <c r="D41">
        <v>11</v>
      </c>
      <c r="E41">
        <v>12</v>
      </c>
      <c r="F41">
        <v>1</v>
      </c>
      <c r="G41" t="s">
        <v>172</v>
      </c>
      <c r="H41" s="10" t="s">
        <v>578</v>
      </c>
      <c r="I41" s="10" t="s">
        <v>547</v>
      </c>
      <c r="J41" s="10" t="s">
        <v>548</v>
      </c>
      <c r="K41" s="31">
        <v>42736</v>
      </c>
      <c r="L41" s="31">
        <v>43101</v>
      </c>
      <c r="M41" t="s">
        <v>522</v>
      </c>
      <c r="N41" t="s">
        <v>523</v>
      </c>
    </row>
    <row r="42" spans="1:14" x14ac:dyDescent="0.35">
      <c r="A42" t="s">
        <v>635</v>
      </c>
      <c r="B42">
        <v>2</v>
      </c>
      <c r="C42" t="s">
        <v>591</v>
      </c>
      <c r="D42">
        <v>13</v>
      </c>
      <c r="E42">
        <v>14</v>
      </c>
      <c r="F42">
        <v>0</v>
      </c>
      <c r="G42" t="s">
        <v>172</v>
      </c>
      <c r="H42" s="10" t="s">
        <v>584</v>
      </c>
      <c r="I42" s="10" t="s">
        <v>549</v>
      </c>
      <c r="J42" s="10" t="s">
        <v>550</v>
      </c>
      <c r="K42" s="31">
        <v>42736</v>
      </c>
      <c r="L42" s="31">
        <v>43101</v>
      </c>
      <c r="M42" t="s">
        <v>524</v>
      </c>
      <c r="N42" t="s">
        <v>525</v>
      </c>
    </row>
    <row r="43" spans="1:14" x14ac:dyDescent="0.35">
      <c r="A43" t="s">
        <v>634</v>
      </c>
      <c r="B43">
        <v>2</v>
      </c>
      <c r="C43" t="s">
        <v>591</v>
      </c>
      <c r="D43">
        <v>15</v>
      </c>
      <c r="E43">
        <v>16</v>
      </c>
      <c r="F43">
        <v>0</v>
      </c>
      <c r="G43" t="s">
        <v>172</v>
      </c>
      <c r="H43" s="10" t="s">
        <v>584</v>
      </c>
      <c r="I43" s="10" t="s">
        <v>549</v>
      </c>
      <c r="J43" s="10" t="s">
        <v>550</v>
      </c>
      <c r="K43" s="31">
        <v>42736</v>
      </c>
      <c r="L43" s="31">
        <v>43101</v>
      </c>
      <c r="M43" t="s">
        <v>526</v>
      </c>
      <c r="N43" t="s">
        <v>527</v>
      </c>
    </row>
    <row r="44" spans="1:14" x14ac:dyDescent="0.35">
      <c r="A44" s="37" t="s">
        <v>566</v>
      </c>
      <c r="B44" s="37">
        <v>2</v>
      </c>
      <c r="C44" s="37" t="s">
        <v>591</v>
      </c>
      <c r="D44" s="37">
        <v>17</v>
      </c>
      <c r="E44" s="37">
        <v>18</v>
      </c>
      <c r="F44" s="37">
        <v>1</v>
      </c>
      <c r="G44" s="37" t="s">
        <v>172</v>
      </c>
      <c r="H44" s="74" t="s">
        <v>578</v>
      </c>
      <c r="I44" s="37" t="s">
        <v>547</v>
      </c>
      <c r="J44" s="37" t="s">
        <v>548</v>
      </c>
      <c r="K44" s="54">
        <v>42736</v>
      </c>
      <c r="L44" s="54">
        <v>43101</v>
      </c>
      <c r="M44" s="37" t="s">
        <v>567</v>
      </c>
      <c r="N44" s="37" t="s">
        <v>568</v>
      </c>
    </row>
    <row r="45" spans="1:14" x14ac:dyDescent="0.35">
      <c r="A45" t="s">
        <v>433</v>
      </c>
      <c r="B45">
        <v>3</v>
      </c>
      <c r="C45" t="s">
        <v>592</v>
      </c>
      <c r="D45">
        <v>1</v>
      </c>
      <c r="E45">
        <v>1</v>
      </c>
      <c r="F45" t="s">
        <v>435</v>
      </c>
      <c r="G45" t="s">
        <v>172</v>
      </c>
      <c r="H45">
        <v>-1</v>
      </c>
      <c r="I45" t="s">
        <v>436</v>
      </c>
      <c r="J45" t="s">
        <v>436</v>
      </c>
      <c r="K45" s="31">
        <v>42736</v>
      </c>
      <c r="L45" s="31">
        <v>43101</v>
      </c>
      <c r="M45" t="s">
        <v>528</v>
      </c>
      <c r="N45" t="s">
        <v>528</v>
      </c>
    </row>
    <row r="46" spans="1:14" x14ac:dyDescent="0.35">
      <c r="A46" t="s">
        <v>434</v>
      </c>
      <c r="B46">
        <v>3</v>
      </c>
      <c r="C46" t="s">
        <v>592</v>
      </c>
      <c r="D46">
        <v>2</v>
      </c>
      <c r="E46">
        <v>2</v>
      </c>
      <c r="F46" t="s">
        <v>435</v>
      </c>
      <c r="G46" t="s">
        <v>172</v>
      </c>
      <c r="H46">
        <v>-1</v>
      </c>
      <c r="I46" t="s">
        <v>436</v>
      </c>
      <c r="J46" t="s">
        <v>436</v>
      </c>
      <c r="K46" s="31">
        <v>42736</v>
      </c>
      <c r="L46" s="31">
        <v>43101</v>
      </c>
      <c r="M46" t="s">
        <v>529</v>
      </c>
      <c r="N46" t="s">
        <v>529</v>
      </c>
    </row>
    <row r="56" spans="8:9" x14ac:dyDescent="0.35">
      <c r="H56" s="31"/>
      <c r="I56" s="31"/>
    </row>
    <row r="58" spans="8:9" x14ac:dyDescent="0.35">
      <c r="H58" s="31"/>
      <c r="I58" s="31"/>
    </row>
    <row r="60" spans="8:9" x14ac:dyDescent="0.35">
      <c r="H60" s="31"/>
      <c r="I60" s="31"/>
    </row>
    <row r="62" spans="8:9" x14ac:dyDescent="0.35">
      <c r="H62" s="31"/>
      <c r="I62" s="31"/>
    </row>
    <row r="64" spans="8:9" x14ac:dyDescent="0.35">
      <c r="H64" s="31"/>
      <c r="I64" s="31"/>
    </row>
    <row r="66" spans="1:9" x14ac:dyDescent="0.35">
      <c r="H66" s="31"/>
      <c r="I66" s="31"/>
    </row>
    <row r="68" spans="1:9" x14ac:dyDescent="0.35">
      <c r="H68" s="31"/>
      <c r="I68" s="31"/>
    </row>
    <row r="70" spans="1:9" x14ac:dyDescent="0.35">
      <c r="H70" s="31"/>
      <c r="I70" s="31"/>
    </row>
    <row r="74" spans="1:9" x14ac:dyDescent="0.35">
      <c r="H74" s="31"/>
      <c r="I74" s="31"/>
    </row>
    <row r="75" spans="1:9" x14ac:dyDescent="0.35">
      <c r="A75" s="75"/>
    </row>
    <row r="76" spans="1:9" x14ac:dyDescent="0.35">
      <c r="A76" s="75"/>
      <c r="H76" s="31"/>
      <c r="I76" s="31"/>
    </row>
    <row r="84" spans="1:9" x14ac:dyDescent="0.35">
      <c r="A84" s="75"/>
      <c r="H84" s="31"/>
      <c r="I84" s="31"/>
    </row>
    <row r="86" spans="1:9" x14ac:dyDescent="0.35">
      <c r="H86" s="31"/>
      <c r="I86" s="31"/>
    </row>
    <row r="88" spans="1:9" x14ac:dyDescent="0.35">
      <c r="H88" s="1"/>
      <c r="I88" s="1"/>
    </row>
  </sheetData>
  <conditionalFormatting sqref="J1:J35 J37:J46 G56 G58 G60 G62 G64 G66 G68 G70 G74 G76 G84 G86 F91:F1048576">
    <cfRule type="containsText" dxfId="1" priority="1" operator="containsText" text="yes">
      <formula>NOT(ISERROR(SEARCH("yes",F1)))</formula>
    </cfRule>
    <cfRule type="containsText" dxfId="0" priority="2" operator="containsText" text="no">
      <formula>NOT(ISERROR(SEARCH("no",F1)))</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overview_runs1</vt:lpstr>
      <vt:lpstr>overview_runs2</vt:lpstr>
      <vt:lpstr>overview_runs_sensitivity</vt:lpstr>
      <vt:lpstr>csv 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2024-12-25T15:34:58Z</dcterms:modified>
</cp:coreProperties>
</file>