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80" yWindow="1680" windowWidth="23920" windowHeight="15780" tabRatio="500"/>
  </bookViews>
  <sheets>
    <sheet name="CellCou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A6" i="1"/>
  <c r="AB2" i="1"/>
  <c r="AA2" i="1"/>
  <c r="R3" i="1"/>
  <c r="R4" i="1"/>
  <c r="R5" i="1"/>
  <c r="R6" i="1"/>
  <c r="R7" i="1"/>
  <c r="R2" i="1"/>
  <c r="Q3" i="1"/>
  <c r="Q4" i="1"/>
  <c r="Q5" i="1"/>
  <c r="Q6" i="1"/>
  <c r="Q7" i="1"/>
  <c r="Q2" i="1"/>
  <c r="Z2" i="1"/>
  <c r="Y2" i="1"/>
  <c r="U3" i="1"/>
  <c r="X2" i="1"/>
  <c r="W2" i="1"/>
  <c r="V3" i="1"/>
  <c r="U4" i="1"/>
  <c r="V4" i="1"/>
  <c r="U5" i="1"/>
  <c r="V5" i="1"/>
  <c r="U6" i="1"/>
  <c r="V6" i="1"/>
  <c r="U7" i="1"/>
  <c r="V7" i="1"/>
  <c r="V2" i="1"/>
  <c r="U2" i="1"/>
</calcChain>
</file>

<file path=xl/sharedStrings.xml><?xml version="1.0" encoding="utf-8"?>
<sst xmlns="http://schemas.openxmlformats.org/spreadsheetml/2006/main" count="48" uniqueCount="43">
  <si>
    <t>Lab</t>
  </si>
  <si>
    <t>Sample</t>
  </si>
  <si>
    <t>Sample Name</t>
  </si>
  <si>
    <t>Date Processed</t>
  </si>
  <si>
    <t>Cell Count (cells/mL)</t>
  </si>
  <si>
    <t>Vesicle Count (particles/mL)</t>
  </si>
  <si>
    <t>Vesicle Count SE</t>
  </si>
  <si>
    <t>Volume of cells collected for pellet (mL)</t>
  </si>
  <si>
    <t>Approx vol cells sent (mL)</t>
  </si>
  <si>
    <t>Total volume of vesicles sent (mL)</t>
  </si>
  <si>
    <t>Total cells sent in pellet</t>
  </si>
  <si>
    <t>Total vesicles sent</t>
  </si>
  <si>
    <t>Cell Volume extracted (mL)</t>
  </si>
  <si>
    <t>cells.extracted</t>
  </si>
  <si>
    <t>VesVolExtracted</t>
  </si>
  <si>
    <t>vesicles.extracted</t>
  </si>
  <si>
    <t>Vesicles:Cells extracted</t>
  </si>
  <si>
    <t>Vesicles:Cells in culture</t>
  </si>
  <si>
    <t>vesicles.vol.eq.L</t>
  </si>
  <si>
    <t>cells.vol.eq.mL</t>
  </si>
  <si>
    <t>Ingalls</t>
  </si>
  <si>
    <t>X170128_Smp_Pro9312_B_DCM</t>
  </si>
  <si>
    <t>9312ax Violet</t>
  </si>
  <si>
    <t>X170128_Smp_Pro9312_C_DCM</t>
  </si>
  <si>
    <t>9312ax Virginia</t>
  </si>
  <si>
    <t>X170128_Smp_Pro9312_A_DCM</t>
  </si>
  <si>
    <t>9312ax Amber</t>
  </si>
  <si>
    <t>X170128_Smp_Pro9313_C_DCM</t>
  </si>
  <si>
    <t>9313ax Nancy</t>
  </si>
  <si>
    <t>X170128_Smp_Pro9313_A_DCM</t>
  </si>
  <si>
    <t>9313ax Alexandra</t>
  </si>
  <si>
    <t>X170128_Smp_Pro9313_B_DCM</t>
  </si>
  <si>
    <t>9313ax Dany</t>
  </si>
  <si>
    <t>volume.ves</t>
  </si>
  <si>
    <t>volume.pro</t>
  </si>
  <si>
    <t>radius pro</t>
  </si>
  <si>
    <t>radius ves</t>
  </si>
  <si>
    <t>cells.biovolume</t>
  </si>
  <si>
    <t>vesicles.biovolume</t>
  </si>
  <si>
    <t>surfacearea.ves</t>
  </si>
  <si>
    <t>surfacearea.pro</t>
  </si>
  <si>
    <t>SA Pro/Ves</t>
  </si>
  <si>
    <t>Vol Pro/Ves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</si>
</sst>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abSelected="1" topLeftCell="P1" workbookViewId="0">
      <selection activeCell="W16" sqref="W16:W19"/>
    </sheetView>
  </sheetViews>
  <sheetFormatPr baseColWidth="10" defaultRowHeight="15" x14ac:dyDescent="0"/>
  <cols>
    <col min="2" max="2" width="33.1640625" customWidth="1"/>
    <col min="3" max="3" width="31" customWidth="1"/>
    <col min="18" max="18" width="24.5" customWidth="1"/>
    <col min="25" max="25" width="13.83203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37</v>
      </c>
      <c r="V1" t="s">
        <v>38</v>
      </c>
      <c r="W1" t="s">
        <v>33</v>
      </c>
      <c r="X1" t="s">
        <v>36</v>
      </c>
      <c r="Y1" t="s">
        <v>34</v>
      </c>
      <c r="Z1" t="s">
        <v>35</v>
      </c>
      <c r="AA1" t="s">
        <v>39</v>
      </c>
      <c r="AB1" t="s">
        <v>40</v>
      </c>
    </row>
    <row r="2" spans="1:28">
      <c r="A2" t="s">
        <v>20</v>
      </c>
      <c r="B2" t="s">
        <v>21</v>
      </c>
      <c r="C2" t="s">
        <v>22</v>
      </c>
      <c r="D2" s="1">
        <v>42445</v>
      </c>
      <c r="E2" s="2">
        <v>304000000</v>
      </c>
      <c r="F2" s="2">
        <v>54100000000</v>
      </c>
      <c r="G2" s="2">
        <v>12200000</v>
      </c>
      <c r="H2">
        <v>6000</v>
      </c>
      <c r="I2" s="2">
        <v>8</v>
      </c>
      <c r="K2" s="2">
        <v>1820000000000</v>
      </c>
      <c r="M2">
        <v>0.1</v>
      </c>
      <c r="N2" s="2">
        <v>22800000000</v>
      </c>
      <c r="O2" s="2">
        <v>0.9</v>
      </c>
      <c r="P2" s="2">
        <v>48700000000</v>
      </c>
      <c r="Q2" s="2">
        <f>P2/N2</f>
        <v>2.1359649122807016</v>
      </c>
      <c r="R2" s="4">
        <f>F2/(E2*20)</f>
        <v>8.8980263157894743</v>
      </c>
      <c r="S2">
        <v>20</v>
      </c>
      <c r="T2">
        <v>75</v>
      </c>
      <c r="U2" s="2">
        <f>N2*$Y$2</f>
        <v>5036365722.7861366</v>
      </c>
      <c r="V2" s="2">
        <f>P2*$W$2</f>
        <v>25499260.371637158</v>
      </c>
      <c r="W2">
        <f>(4/3)*PI()*(X2^3)</f>
        <v>5.2359877559829892E-4</v>
      </c>
      <c r="X2">
        <f>50/1000</f>
        <v>0.05</v>
      </c>
      <c r="Y2" s="3">
        <f>(4/3)*PI()*(Z2^3)</f>
        <v>0.2208932334555323</v>
      </c>
      <c r="Z2">
        <f>0.75/2</f>
        <v>0.375</v>
      </c>
      <c r="AA2">
        <f>4*PI()*(X2^2)</f>
        <v>3.1415926535897934E-2</v>
      </c>
      <c r="AB2">
        <f>4*PI()*(Z2^2)</f>
        <v>1.7671458676442586</v>
      </c>
    </row>
    <row r="3" spans="1:28">
      <c r="A3" t="s">
        <v>20</v>
      </c>
      <c r="B3" t="s">
        <v>23</v>
      </c>
      <c r="C3" t="s">
        <v>24</v>
      </c>
      <c r="D3" s="1">
        <v>42436</v>
      </c>
      <c r="E3" s="2">
        <v>186000000</v>
      </c>
      <c r="F3" s="2">
        <v>77900000000</v>
      </c>
      <c r="G3" s="2">
        <v>9820000</v>
      </c>
      <c r="H3">
        <v>6000</v>
      </c>
      <c r="I3" s="2">
        <v>5</v>
      </c>
      <c r="J3">
        <v>0.95</v>
      </c>
      <c r="K3" s="2">
        <v>1120000000000</v>
      </c>
      <c r="L3" s="2">
        <v>74000000000</v>
      </c>
      <c r="M3">
        <v>0.1</v>
      </c>
      <c r="N3" s="2">
        <v>22400000000</v>
      </c>
      <c r="O3" s="2">
        <v>0.91</v>
      </c>
      <c r="P3" s="2">
        <v>70900000000</v>
      </c>
      <c r="Q3" s="2">
        <f t="shared" ref="Q3:Q7" si="0">P3/N3</f>
        <v>3.1651785714285716</v>
      </c>
      <c r="R3" s="4">
        <f t="shared" ref="R3:R7" si="1">F3/(E3*20)</f>
        <v>20.940860215053764</v>
      </c>
      <c r="S3">
        <v>20</v>
      </c>
      <c r="T3">
        <v>120</v>
      </c>
      <c r="U3" s="2">
        <f t="shared" ref="U3:U7" si="2">N3*$Y$2</f>
        <v>4948008429.403924</v>
      </c>
      <c r="V3" s="2">
        <f t="shared" ref="V3:V7" si="3">P3*$W$2</f>
        <v>37123153.18991939</v>
      </c>
    </row>
    <row r="4" spans="1:28">
      <c r="A4" t="s">
        <v>20</v>
      </c>
      <c r="B4" t="s">
        <v>25</v>
      </c>
      <c r="C4" t="s">
        <v>26</v>
      </c>
      <c r="D4" s="1">
        <v>42438</v>
      </c>
      <c r="E4" s="2">
        <v>208000000</v>
      </c>
      <c r="F4" s="2">
        <v>75600000000</v>
      </c>
      <c r="G4" s="2">
        <v>12900000</v>
      </c>
      <c r="H4">
        <v>6000</v>
      </c>
      <c r="I4" s="2">
        <v>7.5</v>
      </c>
      <c r="J4">
        <v>0.95</v>
      </c>
      <c r="K4" s="2">
        <v>1250000000000</v>
      </c>
      <c r="L4" s="2">
        <v>71800000000</v>
      </c>
      <c r="M4">
        <v>0.1</v>
      </c>
      <c r="N4" s="2">
        <v>16700000000</v>
      </c>
      <c r="O4" s="2">
        <v>0.94</v>
      </c>
      <c r="P4" s="2">
        <v>71000000000</v>
      </c>
      <c r="Q4" s="2">
        <f t="shared" si="0"/>
        <v>4.2514970059880239</v>
      </c>
      <c r="R4" s="4">
        <f t="shared" si="1"/>
        <v>18.173076923076923</v>
      </c>
      <c r="S4">
        <v>20</v>
      </c>
      <c r="T4">
        <v>80</v>
      </c>
      <c r="U4" s="2">
        <f t="shared" si="2"/>
        <v>3688916998.7073894</v>
      </c>
      <c r="V4" s="2">
        <f t="shared" si="3"/>
        <v>37175513.067479223</v>
      </c>
    </row>
    <row r="5" spans="1:28">
      <c r="A5" t="s">
        <v>20</v>
      </c>
      <c r="B5" t="s">
        <v>27</v>
      </c>
      <c r="C5" t="s">
        <v>28</v>
      </c>
      <c r="D5" s="1">
        <v>42503</v>
      </c>
      <c r="E5" s="2">
        <v>57000000</v>
      </c>
      <c r="F5" s="2">
        <v>582000000000</v>
      </c>
      <c r="G5" s="2">
        <v>65100000</v>
      </c>
      <c r="H5">
        <v>6000</v>
      </c>
      <c r="I5" s="2">
        <v>11</v>
      </c>
      <c r="K5" s="2">
        <v>342000000000</v>
      </c>
      <c r="M5">
        <v>0.1</v>
      </c>
      <c r="N5" s="2">
        <v>3110000000</v>
      </c>
      <c r="O5" s="2">
        <v>0.82</v>
      </c>
      <c r="P5" s="2">
        <v>477000000000</v>
      </c>
      <c r="Q5" s="2">
        <f t="shared" si="0"/>
        <v>153.37620578778134</v>
      </c>
      <c r="R5" s="4">
        <f t="shared" si="1"/>
        <v>510.5263157894737</v>
      </c>
      <c r="S5">
        <v>20</v>
      </c>
      <c r="T5">
        <v>55</v>
      </c>
      <c r="U5" s="2">
        <f t="shared" si="2"/>
        <v>686977956.04670548</v>
      </c>
      <c r="V5" s="2">
        <f t="shared" si="3"/>
        <v>249756615.96038857</v>
      </c>
      <c r="AA5" t="s">
        <v>41</v>
      </c>
      <c r="AB5" t="s">
        <v>42</v>
      </c>
    </row>
    <row r="6" spans="1:28">
      <c r="A6" t="s">
        <v>20</v>
      </c>
      <c r="B6" t="s">
        <v>29</v>
      </c>
      <c r="C6" t="s">
        <v>30</v>
      </c>
      <c r="D6" s="1">
        <v>42507</v>
      </c>
      <c r="E6" s="2">
        <v>74800000</v>
      </c>
      <c r="F6" s="2">
        <v>429000000000</v>
      </c>
      <c r="G6" s="2">
        <v>50900000</v>
      </c>
      <c r="H6">
        <v>6000</v>
      </c>
      <c r="I6" s="2">
        <v>5</v>
      </c>
      <c r="J6">
        <v>0.94</v>
      </c>
      <c r="K6" s="2">
        <v>449000000000</v>
      </c>
      <c r="L6" s="2">
        <v>403000000000</v>
      </c>
      <c r="M6">
        <v>0.1</v>
      </c>
      <c r="N6" s="2">
        <v>8970000000</v>
      </c>
      <c r="O6" s="2">
        <v>0.88</v>
      </c>
      <c r="P6" s="2">
        <v>377000000000</v>
      </c>
      <c r="Q6" s="2">
        <f t="shared" si="0"/>
        <v>42.028985507246375</v>
      </c>
      <c r="R6" s="4">
        <f t="shared" si="1"/>
        <v>286.76470588235293</v>
      </c>
      <c r="S6">
        <v>20</v>
      </c>
      <c r="T6">
        <v>120</v>
      </c>
      <c r="U6" s="2">
        <f t="shared" si="2"/>
        <v>1981412304.0961246</v>
      </c>
      <c r="V6" s="2">
        <f t="shared" si="3"/>
        <v>197396738.40055868</v>
      </c>
      <c r="AA6">
        <f>AB2/AA2</f>
        <v>56.249999999999993</v>
      </c>
      <c r="AB6">
        <f>Y2/W2</f>
        <v>421.87499999999989</v>
      </c>
    </row>
    <row r="7" spans="1:28">
      <c r="A7" t="s">
        <v>20</v>
      </c>
      <c r="B7" t="s">
        <v>31</v>
      </c>
      <c r="C7" t="s">
        <v>32</v>
      </c>
      <c r="D7" s="1">
        <v>42513</v>
      </c>
      <c r="E7" s="2">
        <v>96200000</v>
      </c>
      <c r="F7" s="2">
        <v>673000000000</v>
      </c>
      <c r="G7" s="2">
        <v>97900000</v>
      </c>
      <c r="H7">
        <v>6000</v>
      </c>
      <c r="I7" s="2">
        <v>10</v>
      </c>
      <c r="J7">
        <v>0.97499999999999998</v>
      </c>
      <c r="K7" s="2">
        <v>577000000000</v>
      </c>
      <c r="L7" s="2">
        <v>656000000000</v>
      </c>
      <c r="M7">
        <v>0.1</v>
      </c>
      <c r="N7" s="2">
        <v>5770000000</v>
      </c>
      <c r="O7" s="2">
        <v>0.92</v>
      </c>
      <c r="P7" s="2">
        <v>619000000000</v>
      </c>
      <c r="Q7" s="2">
        <f t="shared" si="0"/>
        <v>107.27902946273831</v>
      </c>
      <c r="R7" s="4">
        <f t="shared" si="1"/>
        <v>349.7920997920998</v>
      </c>
      <c r="S7">
        <v>20</v>
      </c>
      <c r="T7">
        <v>60</v>
      </c>
      <c r="U7" s="2">
        <f t="shared" si="2"/>
        <v>1274553957.0384214</v>
      </c>
      <c r="V7" s="2">
        <f t="shared" si="3"/>
        <v>324107642.09534705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CellCount.csv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Hmelo</dc:creator>
  <cp:lastModifiedBy>Laura Hmelo</cp:lastModifiedBy>
  <dcterms:created xsi:type="dcterms:W3CDTF">2017-03-06T21:31:04Z</dcterms:created>
  <dcterms:modified xsi:type="dcterms:W3CDTF">2017-11-14T19:21:49Z</dcterms:modified>
</cp:coreProperties>
</file>