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5.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Armin\Desktop\Otto Von Uni\S3 - 2023 - summer\AI project\Data\05 Summary and IJMEDI checklist\"/>
    </mc:Choice>
  </mc:AlternateContent>
  <xr:revisionPtr revIDLastSave="0" documentId="13_ncr:1_{F1482D8C-0E2C-4C65-AD06-67839913E4A6}" xr6:coauthVersionLast="47" xr6:coauthVersionMax="47" xr10:uidLastSave="{00000000-0000-0000-0000-000000000000}"/>
  <bookViews>
    <workbookView xWindow="-120" yWindow="-120" windowWidth="29040" windowHeight="15840" firstSheet="1" activeTab="3" xr2:uid="{39430919-9A44-4D91-85BD-F992379ACEDD}"/>
  </bookViews>
  <sheets>
    <sheet name="Studies" sheetId="9" r:id="rId1"/>
    <sheet name="Characteristics of study" sheetId="13" r:id="rId2"/>
    <sheet name="Data source" sheetId="11" r:id="rId3"/>
    <sheet name="Characteristics of Models" sheetId="1" r:id="rId4"/>
    <sheet name="IJMEDI" sheetId="2" r:id="rId5"/>
    <sheet name="Chart" sheetId="16" r:id="rId6"/>
    <sheet name="IJMEDI each cat" sheetId="14" r:id="rId7"/>
    <sheet name="IJMEDI excluded" sheetId="6" state="hidden" r:id="rId8"/>
    <sheet name="Excluded" sheetId="4" r:id="rId9"/>
    <sheet name="cluster numbers" sheetId="8" r:id="rId10"/>
    <sheet name="setting" sheetId="3" r:id="rId11"/>
  </sheets>
  <definedNames>
    <definedName name="_xlnm._FilterDatabase" localSheetId="3" hidden="1">'Characteristics of Models'!#REF!</definedName>
    <definedName name="_xlnm._FilterDatabase" localSheetId="1" hidden="1">'Characteristics of study'!$A$1:$F$12</definedName>
    <definedName name="_xlnm._FilterDatabase" localSheetId="2" hidden="1">'Data source'!$A$1:$F$12</definedName>
    <definedName name="_xlnm._FilterDatabase" localSheetId="8" hidden="1">Excluded!$A$1:$P$9</definedName>
    <definedName name="_xlnm._FilterDatabase" localSheetId="0" hidden="1">Studies!$A$1:$D$12</definedName>
    <definedName name="high">setting!$A$2:$A$4</definedName>
    <definedName name="low">setting!$B$2:$B$4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 i="14" l="1"/>
  <c r="F2" i="14"/>
  <c r="F3" i="14"/>
  <c r="F4" i="14"/>
  <c r="F5" i="14"/>
  <c r="F6" i="14"/>
  <c r="F7" i="14"/>
  <c r="F8" i="14"/>
  <c r="F9" i="14"/>
  <c r="F10" i="14"/>
  <c r="F11" i="14"/>
  <c r="F12" i="14"/>
  <c r="F13" i="14"/>
  <c r="F14" i="14"/>
  <c r="F15" i="14"/>
  <c r="F16" i="14"/>
  <c r="F17" i="14"/>
  <c r="F18" i="14"/>
  <c r="F19" i="14"/>
  <c r="F20" i="14"/>
  <c r="E2" i="14"/>
  <c r="E22" i="14" s="1"/>
  <c r="E3" i="14"/>
  <c r="E4" i="14"/>
  <c r="E5" i="14"/>
  <c r="E6" i="14"/>
  <c r="E7" i="14"/>
  <c r="E8" i="14"/>
  <c r="E9" i="14"/>
  <c r="E10" i="14"/>
  <c r="E11" i="14"/>
  <c r="E12" i="14"/>
  <c r="E13" i="14"/>
  <c r="E14" i="14"/>
  <c r="E15" i="14"/>
  <c r="E16" i="14"/>
  <c r="E17" i="14"/>
  <c r="E18" i="14"/>
  <c r="E19" i="14"/>
  <c r="E20" i="14"/>
  <c r="D3" i="14"/>
  <c r="D4" i="14"/>
  <c r="D5" i="14"/>
  <c r="D6" i="14"/>
  <c r="D7" i="14"/>
  <c r="D8" i="14"/>
  <c r="D9" i="14"/>
  <c r="D10" i="14"/>
  <c r="D11" i="14"/>
  <c r="D12" i="14"/>
  <c r="D13" i="14"/>
  <c r="D14" i="14"/>
  <c r="D15" i="14"/>
  <c r="D16" i="14"/>
  <c r="D17" i="14"/>
  <c r="D18" i="14"/>
  <c r="D19" i="14"/>
  <c r="D20" i="14"/>
  <c r="D2" i="14"/>
  <c r="D22" i="14" s="1"/>
  <c r="C2" i="14"/>
  <c r="C3" i="14"/>
  <c r="C4" i="14"/>
  <c r="C5" i="14"/>
  <c r="C6" i="14"/>
  <c r="C7" i="14"/>
  <c r="C8" i="14"/>
  <c r="C9" i="14"/>
  <c r="C10" i="14"/>
  <c r="C11" i="14"/>
  <c r="C12" i="14"/>
  <c r="C13" i="14"/>
  <c r="C14" i="14"/>
  <c r="C15" i="14"/>
  <c r="C16" i="14"/>
  <c r="C17" i="14"/>
  <c r="C18" i="14"/>
  <c r="C19" i="14"/>
  <c r="C20" i="14"/>
  <c r="J9" i="14"/>
  <c r="J13" i="14"/>
  <c r="J17" i="14"/>
  <c r="J20" i="14"/>
  <c r="J2" i="14" s="1"/>
  <c r="I14" i="14"/>
  <c r="I19" i="14"/>
  <c r="I20" i="14"/>
  <c r="I2" i="14" s="1"/>
  <c r="B20" i="14"/>
  <c r="G20" i="14"/>
  <c r="AF22" i="2"/>
  <c r="B2" i="14"/>
  <c r="G2" i="14"/>
  <c r="G22" i="14" s="1"/>
  <c r="G3" i="14"/>
  <c r="G4" i="14"/>
  <c r="G5" i="14"/>
  <c r="G6" i="14"/>
  <c r="G7" i="14"/>
  <c r="G8" i="14"/>
  <c r="G9" i="14"/>
  <c r="G10" i="14"/>
  <c r="G11" i="14"/>
  <c r="G12" i="14"/>
  <c r="G13" i="14"/>
  <c r="G14" i="14"/>
  <c r="G15" i="14"/>
  <c r="G16" i="14"/>
  <c r="G17" i="14"/>
  <c r="G18" i="14"/>
  <c r="G19" i="14"/>
  <c r="B3" i="14"/>
  <c r="B4" i="14"/>
  <c r="B5" i="14"/>
  <c r="B6" i="14"/>
  <c r="B7" i="14"/>
  <c r="B8" i="14"/>
  <c r="B9" i="14"/>
  <c r="B10" i="14"/>
  <c r="B11" i="14"/>
  <c r="B12" i="14"/>
  <c r="B13" i="14"/>
  <c r="B14" i="14"/>
  <c r="B15" i="14"/>
  <c r="B16" i="14"/>
  <c r="B17" i="14"/>
  <c r="B18" i="14"/>
  <c r="B19" i="14"/>
  <c r="I3" i="14" l="1"/>
  <c r="I18" i="14"/>
  <c r="I11" i="14"/>
  <c r="J5" i="14"/>
  <c r="B22" i="14"/>
  <c r="I17" i="14"/>
  <c r="I10" i="14"/>
  <c r="I15" i="14"/>
  <c r="I7" i="14"/>
  <c r="C22" i="14"/>
  <c r="I6" i="14"/>
  <c r="J16" i="14"/>
  <c r="J12" i="14"/>
  <c r="J8" i="14"/>
  <c r="J4" i="14"/>
  <c r="I13" i="14"/>
  <c r="I9" i="14"/>
  <c r="I5" i="14"/>
  <c r="J19" i="14"/>
  <c r="J15" i="14"/>
  <c r="J11" i="14"/>
  <c r="J7" i="14"/>
  <c r="J3" i="14"/>
  <c r="I16" i="14"/>
  <c r="I12" i="14"/>
  <c r="I8" i="14"/>
  <c r="I4" i="14"/>
  <c r="J18" i="14"/>
  <c r="J14" i="14"/>
  <c r="J10" i="14"/>
  <c r="J6" i="14"/>
  <c r="H20" i="14"/>
  <c r="H2" i="14"/>
  <c r="H14" i="14"/>
  <c r="H6" i="14"/>
  <c r="H10" i="14"/>
  <c r="H18" i="14"/>
  <c r="H19" i="14"/>
  <c r="H15" i="14"/>
  <c r="H11" i="14"/>
  <c r="H7" i="14"/>
  <c r="H3" i="14"/>
  <c r="H16" i="14"/>
  <c r="H12" i="14"/>
  <c r="H8" i="14"/>
  <c r="H4" i="14"/>
  <c r="H17" i="14"/>
  <c r="H13" i="14"/>
  <c r="H9" i="14"/>
  <c r="H5" i="14"/>
  <c r="B12" i="11"/>
  <c r="AF21" i="2"/>
  <c r="AF17" i="2"/>
  <c r="AF9" i="2"/>
  <c r="AF20" i="2"/>
  <c r="AF13" i="2"/>
  <c r="AF7" i="2"/>
  <c r="AF14" i="2"/>
  <c r="AF18" i="2"/>
  <c r="AF11" i="2"/>
  <c r="AF19" i="2"/>
  <c r="AF15" i="2"/>
  <c r="AF5" i="2"/>
  <c r="AF4" i="2"/>
  <c r="AF8" i="2"/>
  <c r="AF6" i="2"/>
  <c r="AF10" i="2"/>
  <c r="AF16" i="2"/>
  <c r="AF12" i="2"/>
  <c r="F17" i="8"/>
  <c r="K1" i="8"/>
  <c r="K2" i="8"/>
  <c r="J2" i="8"/>
  <c r="J1" i="8"/>
  <c r="E32" i="8"/>
  <c r="E9" i="8"/>
  <c r="E10" i="8"/>
  <c r="E11" i="8"/>
  <c r="E12" i="8"/>
  <c r="E13" i="8"/>
  <c r="E14" i="8"/>
  <c r="E15" i="8"/>
  <c r="E16" i="8"/>
  <c r="E17" i="8"/>
  <c r="E18" i="8"/>
  <c r="E19" i="8"/>
  <c r="E20" i="8"/>
  <c r="E21" i="8"/>
  <c r="E22" i="8"/>
  <c r="E23" i="8"/>
  <c r="E24" i="8"/>
  <c r="E25" i="8"/>
  <c r="E26" i="8"/>
  <c r="E27" i="8"/>
  <c r="E28" i="8"/>
  <c r="E29" i="8"/>
  <c r="E30" i="8"/>
  <c r="E31" i="8"/>
  <c r="E2" i="8"/>
  <c r="E3" i="8"/>
  <c r="E4" i="8"/>
  <c r="E5" i="8"/>
  <c r="E6" i="8"/>
  <c r="E7" i="8"/>
  <c r="E8" i="8"/>
  <c r="E1" i="8"/>
  <c r="M6" i="14" l="1"/>
  <c r="H22" i="14"/>
  <c r="M7" i="14"/>
  <c r="N6" i="14"/>
  <c r="N7" i="14"/>
  <c r="M2" i="14"/>
  <c r="M3" i="14"/>
  <c r="M4" i="14"/>
  <c r="B3" i="3"/>
  <c r="B4" i="3"/>
  <c r="B2" i="3"/>
</calcChain>
</file>

<file path=xl/sharedStrings.xml><?xml version="1.0" encoding="utf-8"?>
<sst xmlns="http://schemas.openxmlformats.org/spreadsheetml/2006/main" count="887" uniqueCount="445">
  <si>
    <t>Schiavo Lena M, Partelli S, Andreasi V, Muffatti F, Redegalli M, Brunetto E, Maghini B, Falke M, Cangi MG, Perren A, Falconi M, Doglioni C.</t>
  </si>
  <si>
    <t>Endocr Pathol</t>
  </si>
  <si>
    <t>https://pubmed.ncbi.nlm.nih.gov/36564582/</t>
  </si>
  <si>
    <t>Eur Radiol</t>
  </si>
  <si>
    <t>Chen L, Wang W, Jin K, Yuan B, Tan H, Sun J, Guo Y, Luo Y, Feng ST, Yu X, Chen MH, Chen J.</t>
  </si>
  <si>
    <t>Int J Cancer</t>
  </si>
  <si>
    <t>https://pubmed.ncbi.nlm.nih.gov/36111424/</t>
  </si>
  <si>
    <t>Han S, Kim JH, Yoo J, Jang S.</t>
  </si>
  <si>
    <t>https://pubmed.ncbi.nlm.nih.gov/34647178/</t>
  </si>
  <si>
    <t>Heidsma CM, van Roessel S, van Dieren S, Engelsman AF, Strobel O, Buechler MW, Schimmack S, Perinel J, Adham M, Deshpande V, Kjaer J, Norlen O, Gill AJ, Samra JS, Mittal A, Hoogwater FJH, Primavesi F, StÃ¤ttner S, Besselink MG, van Eijck CHJ, Nieveen van Dijkum EJM.</t>
  </si>
  <si>
    <t>Neuroendocrinology</t>
  </si>
  <si>
    <t>https://pubmed.ncbi.nlm.nih.gov/34343138/</t>
  </si>
  <si>
    <t>Shannon AB, Straker RJ 3rd, Fraker DL, Miura JT, Karakousis GC.</t>
  </si>
  <si>
    <t>J Am Coll Surg</t>
  </si>
  <si>
    <t>https://pubmed.ncbi.nlm.nih.gov/35426404/</t>
  </si>
  <si>
    <t>Zhao CL, Dabiri B, Hanna I, Lee L, Xiaofei Z, Hossein-Zadeh Z, Cao W, Allendorf J, Rodriguez AP, Weng K, Turunbedu S, Boyd A, Gupta M.</t>
  </si>
  <si>
    <t>Ann Diagn Pathol</t>
  </si>
  <si>
    <t>https://pubmed.ncbi.nlm.nih.gov/37119647/</t>
  </si>
  <si>
    <t>Yano M, Shetty AS, Williams GA, Lancia S, Trikalinos NA, Hammill CW, Hawkins WG, Salter A, Chatterjee D.</t>
  </si>
  <si>
    <t>Abdom Radiol (NY)</t>
  </si>
  <si>
    <t>https://pubmed.ncbi.nlm.nih.gov/35166939/</t>
  </si>
  <si>
    <t>Wu Z, Wang W, Zhang K, Fan M, Lin R.</t>
  </si>
  <si>
    <t>Int J Surg</t>
  </si>
  <si>
    <t>https://pubmed.ncbi.nlm.nih.gov/37133986/</t>
  </si>
  <si>
    <t>Journal of Cancer Research and Clinical Oncology</t>
  </si>
  <si>
    <t>http://link.springer.com/article/10.1007/s00432-021-03660-0</t>
  </si>
  <si>
    <t>Authors</t>
  </si>
  <si>
    <t>Journal</t>
  </si>
  <si>
    <t>Year</t>
  </si>
  <si>
    <t>Link</t>
  </si>
  <si>
    <t>keywords</t>
  </si>
  <si>
    <t>First two Authors</t>
  </si>
  <si>
    <t>Chen L, Wang W</t>
  </si>
  <si>
    <t>Han S, Kim JH</t>
  </si>
  <si>
    <t>Heidsma CM, van Roessel S</t>
  </si>
  <si>
    <t>Javed AA, Pulvirenti A</t>
  </si>
  <si>
    <t>Jiang C, Wang K</t>
  </si>
  <si>
    <t>Liao T, Su T</t>
  </si>
  <si>
    <t>Lu Z, Li T, Liu C</t>
  </si>
  <si>
    <t>Schiavo Lena M, Partelli S</t>
  </si>
  <si>
    <t>Shannon AB, Straker RJ 3rd</t>
  </si>
  <si>
    <t>Tomotaka Kato, Atsushi Kudo, Yuko Kinowaki, Yoshiya Ishikawa, Shuichi Watanabe, Keiichi Akahoshi, Kosuke Ogawa, Hiroaki Ono, Daisuke Ban, Shinji Tanaka, Minoru Tanabe</t>
  </si>
  <si>
    <t>Tomotaka Kato, Atsushi Kudo</t>
  </si>
  <si>
    <t>Wu Z, Wang W</t>
  </si>
  <si>
    <t>Xu G, Xiao Y, Hu H</t>
  </si>
  <si>
    <t>Yano M, Shetty AS</t>
  </si>
  <si>
    <t>Yu H, Li M</t>
  </si>
  <si>
    <t>Zhao CL, Dabiri B</t>
  </si>
  <si>
    <t>Sample size</t>
  </si>
  <si>
    <t>ML-based model</t>
  </si>
  <si>
    <t>Validation method</t>
  </si>
  <si>
    <t>Predictive features</t>
  </si>
  <si>
    <t>AUROC (95% CI)*</t>
  </si>
  <si>
    <t>Sensitivity/ Specificity*</t>
  </si>
  <si>
    <t>Abstract</t>
  </si>
  <si>
    <t>Reviewer summary</t>
  </si>
  <si>
    <t>Problem Understanding</t>
  </si>
  <si>
    <t>Question number</t>
  </si>
  <si>
    <t>priority aspects</t>
  </si>
  <si>
    <t>Category</t>
  </si>
  <si>
    <t>High</t>
  </si>
  <si>
    <t>Low</t>
  </si>
  <si>
    <t>Data Understanding</t>
  </si>
  <si>
    <t>Data Preparation</t>
  </si>
  <si>
    <t>Modeling</t>
  </si>
  <si>
    <t>Deployment</t>
  </si>
  <si>
    <t>high</t>
  </si>
  <si>
    <t>low</t>
  </si>
  <si>
    <t>10-fold cross-validation</t>
  </si>
  <si>
    <t>primary objective to verify whether tumors can shrink after neoadjuvant sunitinib treatment.</t>
  </si>
  <si>
    <t>computed tomography; efficacy prediction; pancreatic neuroendocrine tumor; sunitinib</t>
  </si>
  <si>
    <t>75 - 25 random split</t>
  </si>
  <si>
    <t>Magnetic resonance image, Pancreas, Neuroendocrine tumor, Recurrence, Prognosis</t>
  </si>
  <si>
    <t>The chi-square or Fisher’s exact 
test was used to assess the signifcance of diferences in 
categorical variables, and the Mann–Whitney U test or 
Student’s t-test was used to compare continuous variables.</t>
  </si>
  <si>
    <t>t-test</t>
  </si>
  <si>
    <t>Nonfunctional pancreatic neuroendocrine tumors, 
Prediction model, Risk factors, Recurrence</t>
  </si>
  <si>
    <t xml:space="preserve">Statistical differences were tested using the χ2
for categorical data, or Student’s t-test or the Mann-Whitney U test 
for continuous data. </t>
  </si>
  <si>
    <t>70 - 30 random split</t>
  </si>
  <si>
    <t>80 - 20 random split</t>
  </si>
  <si>
    <t xml:space="preserve"> Cox proportional hazard regression model</t>
  </si>
  <si>
    <t>risk-score model</t>
  </si>
  <si>
    <t>3-flod cross validation</t>
  </si>
  <si>
    <t>Nmber of developed models to compare</t>
  </si>
  <si>
    <t>Cox multivariable regression</t>
  </si>
  <si>
    <t>This study aimed at assessing the impact of surgical treatments in patients with gastroenteropancreatic neuroendocrine
tumors (GEP-NETs)</t>
  </si>
  <si>
    <t>To identify PanNEN imaging features associated with tumor grade and aggressive histopathological features</t>
  </si>
  <si>
    <t>BCL-2; Fine-needle aspiration; Ki-67 index; Pancreatic neuroendocrine tumors; Phosphorylated histone H3 (PHH3); Surgical resection</t>
  </si>
  <si>
    <t>35 - 65 random split</t>
  </si>
  <si>
    <t>title</t>
  </si>
  <si>
    <t>Clinical Data-CT Radiomics-Based Model for Predicting Prognosis of Patients with Gastrointestinal Pancreatic Neuroendocrine Neoplasms (GP-NENs)</t>
  </si>
  <si>
    <t>Gastroenteropancreatic neuroendocrine neoplasms (GEP-NENs): a radiomic model to predict tumor grade</t>
  </si>
  <si>
    <t>Development and validation of a combined nomogram model based on deep learning contrast-enhanced ultrasound and clinical factors to predict preoperative aggressiveness in pancreatic neuroendocrine neoplasms</t>
  </si>
  <si>
    <t>Development and validation of nomogram to predict lymph node metastasis preoperatively in patients with pancreatic neuroendocrine tumor</t>
  </si>
  <si>
    <t>Preoperative Prediction of G1 and G2/3 Grades in Patients With Nonfunctional Pancreatic Neuroendocrine Tumors Using Multimodality Imaging</t>
  </si>
  <si>
    <t>Prediction of the characteristics of aggressiveness of pancreatic neuroendocrine neoplasms (PanNENs) based on CT radiomic features</t>
  </si>
  <si>
    <t>Machine learning-based model for prediction and feature analysis of recurrence in pancreatic neuroendocrine tumors G1/G2</t>
  </si>
  <si>
    <t>Transcriptomic Deconvolution of Neuroendocrine Neoplasms Predicts Clinically Relevant Characteristics</t>
  </si>
  <si>
    <t>Plasma protein biomarkers for the detection of pancreatic neuroendocrine tumors and differentiation from small intestinal neuroendocrine tumors</t>
  </si>
  <si>
    <t>Development and Validation of a Novel Radiomics-Based Nomogram With Machine Learning to Preoperatively Predict Histologic Grade in Pancreatic Neuroendocrine Tumors</t>
  </si>
  <si>
    <t>Preoperative prediction of lymph node metastasis in nonfunctioning pancreatic neuroendocrine tumors from clinical and MRI features: a multicenter study</t>
  </si>
  <si>
    <t>Title</t>
  </si>
  <si>
    <t>Total</t>
  </si>
  <si>
    <t>Li, J., Huang, L.</t>
  </si>
  <si>
    <t>https://bmccancer.biomedcentral.com/articles/10.1186/s12885-023-10893-4</t>
  </si>
  <si>
    <t>5-fold cross validation</t>
  </si>
  <si>
    <t>Two machine learning-based nomogram to predict risk and prognostic factors for liver metastasis from pancreatic neuroendocrine tumors: a multicenter study</t>
  </si>
  <si>
    <t>A Machine Learning Approach Using [18F]FDG PET-Based Radiomics for Prediction of Tumor Grade and Prognosis in Pancreatic Neuroendocrine Tumor</t>
  </si>
  <si>
    <t>Pancreatic neuroendocrine tumors (PNETs) are one of the most common endocrine tumors, and liver 
metastasis (LMs) are the most common location of metastasis from PNETS; However, there is no valid nomogram 
to predict the diagnosis and prognosis of liver metastasis (LMs) from PNETs. Therefore, we aimed to develop a valid 
predictive model to aid physicians in making better clinical decisions</t>
  </si>
  <si>
    <t>Pancreatic neuroendocrine tumor, Liver metastasis, Machine learning, Nomogram, Surveillance 
Epidemiology and End Results (SEER) database</t>
  </si>
  <si>
    <t xml:space="preserve">Total papers in cluster_1 </t>
  </si>
  <si>
    <t xml:space="preserve">Total papers in cluster_2 </t>
  </si>
  <si>
    <t xml:space="preserve">Total papers in cluster_3 </t>
  </si>
  <si>
    <t xml:space="preserve">Total papers in cluster_4 </t>
  </si>
  <si>
    <t xml:space="preserve">Total papers in cluster_5 </t>
  </si>
  <si>
    <t xml:space="preserve">Total papers in cluster_6 </t>
  </si>
  <si>
    <t xml:space="preserve">Total papers in cluster_7 </t>
  </si>
  <si>
    <t xml:space="preserve">Total papers in cluster_8 </t>
  </si>
  <si>
    <t xml:space="preserve">Total papers in cluster8_1 </t>
  </si>
  <si>
    <t xml:space="preserve">Total papers in cluster8_2 </t>
  </si>
  <si>
    <t xml:space="preserve">Total papers in cluster8_3 </t>
  </si>
  <si>
    <t xml:space="preserve">Total papers in cluster8_4 </t>
  </si>
  <si>
    <t xml:space="preserve">Total papers in cluster8_5 </t>
  </si>
  <si>
    <t xml:space="preserve">Total papers in cluster8_6 </t>
  </si>
  <si>
    <t xml:space="preserve">Total papers in cluster8_7 </t>
  </si>
  <si>
    <t xml:space="preserve">Total papers in cluster8_8 </t>
  </si>
  <si>
    <t xml:space="preserve">Total papers in cluster8_9 </t>
  </si>
  <si>
    <t xml:space="preserve">Total papers in cluster8_10 </t>
  </si>
  <si>
    <t xml:space="preserve">Total papers in cluster8_11 </t>
  </si>
  <si>
    <t xml:space="preserve">Total papers in cluster8_12 </t>
  </si>
  <si>
    <t xml:space="preserve">Total papers in cluster8_13 </t>
  </si>
  <si>
    <t xml:space="preserve">Total papers in cluster8_14 </t>
  </si>
  <si>
    <t xml:space="preserve">Total papers in cluster8_15 </t>
  </si>
  <si>
    <t xml:space="preserve">Total papers in cluster8_16 </t>
  </si>
  <si>
    <t xml:space="preserve">Total papers in cluster8_17 </t>
  </si>
  <si>
    <t xml:space="preserve">Total papers in cluster8_18 </t>
  </si>
  <si>
    <t xml:space="preserve">Total papers in cluster8_19 </t>
  </si>
  <si>
    <t xml:space="preserve">Total papers in cluster8_20 </t>
  </si>
  <si>
    <t xml:space="preserve">Total papers in cluster8_21 </t>
  </si>
  <si>
    <t xml:space="preserve">Total papers in cluster8_22 </t>
  </si>
  <si>
    <t xml:space="preserve">Total papers in cluster8_23 </t>
  </si>
  <si>
    <t>1: diabetes, mellitus</t>
  </si>
  <si>
    <t>3: blood, necrosis, microvascular</t>
  </si>
  <si>
    <t>4: acut, advanced, severe, survival</t>
  </si>
  <si>
    <t>5: immune, inflammatory, necroptosisrelated</t>
  </si>
  <si>
    <t>6: dna, rna, gene, lncrna</t>
  </si>
  <si>
    <t>7: pregnancy</t>
  </si>
  <si>
    <t>8: different typs of tumors and cancers</t>
  </si>
  <si>
    <t>8.1. mucinous</t>
  </si>
  <si>
    <t>8.3. papillary</t>
  </si>
  <si>
    <t>8.4. intraductal</t>
  </si>
  <si>
    <t>8.2. neoplasm</t>
  </si>
  <si>
    <t>8.5. malignancy</t>
  </si>
  <si>
    <t>8.6. islet</t>
  </si>
  <si>
    <t>8.7. cystic</t>
  </si>
  <si>
    <t>8.8. lesion</t>
  </si>
  <si>
    <t>8.9. neuroendocrine</t>
  </si>
  <si>
    <t>8.10. lymph</t>
  </si>
  <si>
    <t>8.11. adenocarcinoma</t>
  </si>
  <si>
    <t>8.12. intrahepatic</t>
  </si>
  <si>
    <t>8.13. hepatic</t>
  </si>
  <si>
    <t>8.14. liver</t>
  </si>
  <si>
    <t>8.15. lung</t>
  </si>
  <si>
    <t>8.16. carcinoma, cholangiocarcinoma</t>
  </si>
  <si>
    <t>8.17. hepatocellular</t>
  </si>
  <si>
    <t>8.18. fistula</t>
  </si>
  <si>
    <t>8.19. amylase</t>
  </si>
  <si>
    <t>8.20. gastric</t>
  </si>
  <si>
    <t>8.21. fibrosis</t>
  </si>
  <si>
    <t>8.22. albumin bilirubin</t>
  </si>
  <si>
    <t>8.23. ferroptosis</t>
  </si>
  <si>
    <t>Non Cancer</t>
  </si>
  <si>
    <t>Cancer</t>
  </si>
  <si>
    <t>Accuracy</t>
  </si>
  <si>
    <t>NaN</t>
  </si>
  <si>
    <t>Number of models</t>
  </si>
  <si>
    <t>Sensitivity</t>
  </si>
  <si>
    <t>Specificity</t>
  </si>
  <si>
    <t>external validation</t>
  </si>
  <si>
    <t>not ML</t>
  </si>
  <si>
    <t xml:space="preserve"> Surveillance, Epidemiology, and 
End Results (SEER) database between 2010 - 2016</t>
  </si>
  <si>
    <t>Chemotherapy,
surgery,
surgery lymph node,
grade,
AJCC7.N,
bone,
AJCC7..t,
tumor size,
Location in the pancreas,
Radiation,
lung,
histology,
age,
material status,
brain,
sex,
race,</t>
  </si>
  <si>
    <t xml:space="preserve"> 70 - 30 random split and external validation set</t>
  </si>
  <si>
    <t>Not clearly specified the models and results</t>
  </si>
  <si>
    <t>five Chinese tertiary referral hospitals including The First Affiliated
Hospital, Sun Yat-sen University, Sun Yat-sen University Cancer Center,
Fudan University, Shanghai Cancer center, China-Japan Friendship Hos_x0002_pital and Sun Yat-sen Memorial Hospital of Sun Yat-sen University</t>
  </si>
  <si>
    <t>Gender,
Mean age,
Mean Ki-67,
Systematic therapies before,
6-month PFS rate,
Previous systemic treatments,
Tumor characteristics Location,
Tumor characteristics Mean size,
Tumor characteristics Response rate</t>
  </si>
  <si>
    <t>not specified</t>
  </si>
  <si>
    <t>standard cox proportional hazards,
neural multitask logistic regression,
DeepSurv,
random survival forest,</t>
  </si>
  <si>
    <t>A novel tool to predict nodal metastasis in small pancreatic neuroendocrine tumors: A multicenter study</t>
  </si>
  <si>
    <t>Predicting the survival of patients with pancreatic neuroendocrine neoplasms using deep learning: A study based on Surveillance, Epidemiology, and End Results database</t>
  </si>
  <si>
    <t xml:space="preserve">  logistic regression, random forest </t>
  </si>
  <si>
    <t>Development and validation of a novel nomogram for predicting survival rate in pancreatic neuroendocrine neoplasms</t>
  </si>
  <si>
    <t>Cox proportional hazards regression, random survival forest</t>
  </si>
  <si>
    <t>Nan</t>
  </si>
  <si>
    <t>Development and validation of a survival prediction model and risk 
stratifcation for pancreatic neuroendocrine neoplasms</t>
  </si>
  <si>
    <t>Models are not clear</t>
  </si>
  <si>
    <t>A Nomogram to Predict Individual Survival of Patients with Liver-Limited Metastases from Gastroenteropancreatic Neuroendocrine Neoplasms: A US Population-Based Cohort Analysis and Chinese Multicenter Cohort Validation Study</t>
  </si>
  <si>
    <t>Cox proportional hazards regression</t>
  </si>
  <si>
    <t>bootstrapping and external validation</t>
  </si>
  <si>
    <t>Enhanced computed tomography features predict pancreatic neuroendocrine neoplasm with Ki-67 index less than 5</t>
  </si>
  <si>
    <t>Radiomics - regression model</t>
  </si>
  <si>
    <t>Clinical data - regression model</t>
  </si>
  <si>
    <t>Nomogram scoring</t>
  </si>
  <si>
    <t>Cox models 5 year</t>
  </si>
  <si>
    <t>Deconvolution model</t>
  </si>
  <si>
    <t xml:space="preserve">Model1A - SVM </t>
  </si>
  <si>
    <t xml:space="preserve"> Model1B - SVM </t>
  </si>
  <si>
    <t xml:space="preserve"> Model2A - SVM </t>
  </si>
  <si>
    <t xml:space="preserve"> Model2B - SVM </t>
  </si>
  <si>
    <t>DeepSurv</t>
  </si>
  <si>
    <t>Recurrence prediction</t>
  </si>
  <si>
    <t>Nodal disease prediction in nonfunctional PNET</t>
  </si>
  <si>
    <t>Ki-67 index prediction of being less than 5%</t>
  </si>
  <si>
    <t>Recurrence</t>
  </si>
  <si>
    <t>Aggressiveness</t>
  </si>
  <si>
    <t>Grades</t>
  </si>
  <si>
    <t>Diagnosis</t>
  </si>
  <si>
    <t>Input</t>
  </si>
  <si>
    <t>Clinical images and data</t>
  </si>
  <si>
    <t>Output</t>
  </si>
  <si>
    <t>Randome Forest</t>
  </si>
  <si>
    <t>Classification</t>
  </si>
  <si>
    <t>CNN Deep learning</t>
  </si>
  <si>
    <t>Clinical data</t>
  </si>
  <si>
    <t>Prediction</t>
  </si>
  <si>
    <t>Radiomic Wilcoxon rank-sum test</t>
  </si>
  <si>
    <t xml:space="preserve"> Clinical data and prognosis differences</t>
  </si>
  <si>
    <t>bulk RNA sequencing data</t>
  </si>
  <si>
    <t>Clinical data and plasma biomarkers and CgA</t>
  </si>
  <si>
    <t>Radiomic Mann–Whitney U test and LASSO</t>
  </si>
  <si>
    <t>Clinical, pathological, and radiological</t>
  </si>
  <si>
    <t>Clinical and radiological features</t>
  </si>
  <si>
    <t>Enhanced computed tomography</t>
  </si>
  <si>
    <t>univariate and multivariate logistic regression</t>
  </si>
  <si>
    <t xml:space="preserve"> Clinical and MRI features</t>
  </si>
  <si>
    <t>Lasso regression</t>
  </si>
  <si>
    <t>LASSO Cox regression</t>
  </si>
  <si>
    <t>C-index</t>
  </si>
  <si>
    <t>IBS</t>
  </si>
  <si>
    <t>Cox models 1 year</t>
  </si>
  <si>
    <t>Cox models 10 year</t>
  </si>
  <si>
    <t>An P, et al.</t>
  </si>
  <si>
    <t>Chiti G, et al.</t>
  </si>
  <si>
    <t>Huang J, et al.</t>
  </si>
  <si>
    <t>Huang XT, et al.</t>
  </si>
  <si>
    <t>Javed AA, et al.</t>
  </si>
  <si>
    <t>Jiang C, et al.</t>
  </si>
  <si>
    <t>Liao T, et al.</t>
  </si>
  <si>
    <t>Liu C, et al.</t>
  </si>
  <si>
    <t>Lu Z, et al.</t>
  </si>
  <si>
    <t>Mori M, et al.</t>
  </si>
  <si>
    <t>Murakami M, et al.</t>
  </si>
  <si>
    <t>Otto R, et al.</t>
  </si>
  <si>
    <t>Park, et al.</t>
  </si>
  <si>
    <t>Thiis-Evensen E, et al.</t>
  </si>
  <si>
    <t>Wang X, et al.</t>
  </si>
  <si>
    <t>Xu G, et al.</t>
  </si>
  <si>
    <t>Yu H, et al.</t>
  </si>
  <si>
    <t>Zhu HB, et al.</t>
  </si>
  <si>
    <t>First Author</t>
  </si>
  <si>
    <t>Survival rate prediction</t>
  </si>
  <si>
    <t>Regression model</t>
  </si>
  <si>
    <t>Mortality</t>
  </si>
  <si>
    <t>Data source</t>
  </si>
  <si>
    <t>Clinical images and information</t>
  </si>
  <si>
    <t>Clinical information</t>
  </si>
  <si>
    <t>Prognosis prediction of GP-NENs</t>
  </si>
  <si>
    <t>Prognosis prediction GP-NENs</t>
  </si>
  <si>
    <t>Aggressive and Non-aggressive prediction</t>
  </si>
  <si>
    <t>Lymph node metastasis (LNM) prediction</t>
  </si>
  <si>
    <t>Grades classe</t>
  </si>
  <si>
    <t>Grades and Prognosis prediction</t>
  </si>
  <si>
    <t xml:space="preserve"> Diagnosis prediction</t>
  </si>
  <si>
    <t>lymph node metastasis prediction</t>
  </si>
  <si>
    <t>Feature extraction method</t>
  </si>
  <si>
    <t>Deep learning CNN</t>
  </si>
  <si>
    <t xml:space="preserve"> Cox regression</t>
  </si>
  <si>
    <t>Transcriptomic deconvolution</t>
  </si>
  <si>
    <t>ML model Not reported</t>
  </si>
  <si>
    <t>Linear discriminant analysis</t>
  </si>
  <si>
    <t>network dynamic nomogram</t>
  </si>
  <si>
    <t>Random Forest</t>
  </si>
  <si>
    <t>random survival forest, Cox models</t>
  </si>
  <si>
    <t>softmax multi-class logistic regression, Deconvolution model</t>
  </si>
  <si>
    <t>Neural Network, Random Forest</t>
  </si>
  <si>
    <t xml:space="preserve">boosted tree,SVM , linear discriminant analysis </t>
  </si>
  <si>
    <t>SVM-linear</t>
  </si>
  <si>
    <t xml:space="preserve"> Multivariate logistic regression </t>
  </si>
  <si>
    <t>Type</t>
  </si>
  <si>
    <t>multivariate Cox regression</t>
  </si>
  <si>
    <t>Nomogram scoring, 
recursion partitioning</t>
  </si>
  <si>
    <t>Data time span</t>
  </si>
  <si>
    <t>May 2011 to June 2018</t>
  </si>
  <si>
    <t xml:space="preserve"> July 2008 to June 2018</t>
  </si>
  <si>
    <t>August 2015 to February 2021</t>
  </si>
  <si>
    <t>2000 to 2019</t>
  </si>
  <si>
    <t>January 2010 to October 2020</t>
  </si>
  <si>
    <t>December 2012 to May 2020</t>
  </si>
  <si>
    <t>January 2012 to November 2020</t>
  </si>
  <si>
    <t>March 2008 to October 2021</t>
  </si>
  <si>
    <t>2004 to 2016</t>
  </si>
  <si>
    <t xml:space="preserve"> 2000 to 2018</t>
  </si>
  <si>
    <t>2010 to 2016</t>
  </si>
  <si>
    <t>January 1987 to July 2020</t>
  </si>
  <si>
    <t xml:space="preserve">Hospital of Sun Yat-sen University  </t>
  </si>
  <si>
    <t xml:space="preserve"> Samsung Medical Center </t>
  </si>
  <si>
    <t>SEER database</t>
  </si>
  <si>
    <t>Grades, Metastasis, Lymph nodes,  Microvascular aggressiveness</t>
  </si>
  <si>
    <t>11 centers in China, Italy, USA</t>
  </si>
  <si>
    <t>Beijing, Peking, Qingdao, Kunming Hospitals</t>
  </si>
  <si>
    <t xml:space="preserve">San Raffaele Institute Italy </t>
  </si>
  <si>
    <t>VieDoc, Uppsala Sweden</t>
  </si>
  <si>
    <t>Charité Universitätsmedizin Berlin</t>
  </si>
  <si>
    <t xml:space="preserve"> West China Sichuan University Hospital</t>
  </si>
  <si>
    <t>Changhai Hospital</t>
  </si>
  <si>
    <t>Picture Archiving and Communication System</t>
  </si>
  <si>
    <t>Kyushu insitute</t>
  </si>
  <si>
    <t>Jiangsu Province Hospital China</t>
  </si>
  <si>
    <t>2010 to 2019</t>
  </si>
  <si>
    <t>2015 to 2021</t>
  </si>
  <si>
    <t>Mann-Whitney test, RF redundancy limitation</t>
  </si>
  <si>
    <t>Radiomic - LASSO regression</t>
  </si>
  <si>
    <t>Author</t>
  </si>
  <si>
    <t>81 - 20 random split</t>
  </si>
  <si>
    <t>ML model</t>
  </si>
  <si>
    <t>AUROC (95% CI)</t>
  </si>
  <si>
    <t>Multivariable logistic regression</t>
  </si>
  <si>
    <t>MLR</t>
  </si>
  <si>
    <t>DL</t>
  </si>
  <si>
    <t>Deep learning model</t>
  </si>
  <si>
    <t>MLR - Clinical</t>
  </si>
  <si>
    <t>DL - Clinical</t>
  </si>
  <si>
    <t>DL - combined</t>
  </si>
  <si>
    <t>recursion partitioning analysis</t>
  </si>
  <si>
    <t>RPA</t>
  </si>
  <si>
    <t>RF</t>
  </si>
  <si>
    <t>RF - Radiomics for Metastasis</t>
  </si>
  <si>
    <t>RF for Grade</t>
  </si>
  <si>
    <t>RF for Metastasis</t>
  </si>
  <si>
    <t>RF - Radiomics for Grade</t>
  </si>
  <si>
    <t>RF - Radiomics for Lymphnodes</t>
  </si>
  <si>
    <t>RF - Radiomics for Microvascular Invasion</t>
  </si>
  <si>
    <t>Model1A -BT</t>
  </si>
  <si>
    <t>Boosted Tree</t>
  </si>
  <si>
    <t>BT</t>
  </si>
  <si>
    <t xml:space="preserve"> Model1B -BT</t>
  </si>
  <si>
    <t xml:space="preserve"> Model2A -BT</t>
  </si>
  <si>
    <t xml:space="preserve"> Model2B -BT</t>
  </si>
  <si>
    <t>SVM</t>
  </si>
  <si>
    <t>Support vector machines</t>
  </si>
  <si>
    <t xml:space="preserve">Linear discriminant analysis </t>
  </si>
  <si>
    <t>LDA</t>
  </si>
  <si>
    <t>Model1A - LDA</t>
  </si>
  <si>
    <t xml:space="preserve"> Model1B - LDA</t>
  </si>
  <si>
    <t xml:space="preserve"> Model2A - LDA</t>
  </si>
  <si>
    <t xml:space="preserve"> Model2B - LDA</t>
  </si>
  <si>
    <t>Arterial - Model not reported</t>
  </si>
  <si>
    <t>Venous - Model not reported</t>
  </si>
  <si>
    <t>LDA - Clinical</t>
  </si>
  <si>
    <t>LDA - MRI</t>
  </si>
  <si>
    <t>LDA - CT</t>
  </si>
  <si>
    <t>LDA - combined</t>
  </si>
  <si>
    <t>softmax MLR</t>
  </si>
  <si>
    <t>ANN</t>
  </si>
  <si>
    <t>Artifical Neural Network</t>
  </si>
  <si>
    <t>ANN - Clinical - Grades</t>
  </si>
  <si>
    <t>ANN - Radiomics - Grades</t>
  </si>
  <si>
    <t>ANN - combined - Grades</t>
  </si>
  <si>
    <t>RF - Clinical - Grades</t>
  </si>
  <si>
    <t>RF - Radiomics - Grades</t>
  </si>
  <si>
    <t>RF- combined - Grades</t>
  </si>
  <si>
    <t>ANN - Clinical - prognosis</t>
  </si>
  <si>
    <t>ANN - Radiomics - prognosis</t>
  </si>
  <si>
    <t>ANN - combined - prognosis</t>
  </si>
  <si>
    <t>RF - Clinical - prognosis</t>
  </si>
  <si>
    <t>RF - Radiomics - prognosis</t>
  </si>
  <si>
    <t>RF- combined- prognosis</t>
  </si>
  <si>
    <t>SVM-linear - group 1</t>
  </si>
  <si>
    <t>SVM-linear - group 2</t>
  </si>
  <si>
    <t>SVM-linear - group 3</t>
  </si>
  <si>
    <t>Cox proportional hazards</t>
  </si>
  <si>
    <t>Neural Multitask Logistic Regression</t>
  </si>
  <si>
    <t>Random Survival Forest</t>
  </si>
  <si>
    <t>Combined Radiomics - regression model</t>
  </si>
  <si>
    <t>Cox models, RF</t>
  </si>
  <si>
    <t>Cox models, Bayesian network</t>
  </si>
  <si>
    <t>Cox models</t>
  </si>
  <si>
    <t>RSF</t>
  </si>
  <si>
    <t>RSF - 1 year</t>
  </si>
  <si>
    <t>RSF - 5 year</t>
  </si>
  <si>
    <t>RSF - 10 year</t>
  </si>
  <si>
    <t>60 - 40 random split
5-fold cross validation</t>
  </si>
  <si>
    <t>70 - 30 random split
5-fold cross validation</t>
  </si>
  <si>
    <t>max</t>
  </si>
  <si>
    <t>2: Organ loss, transplantation</t>
  </si>
  <si>
    <t>low (0–19.5)</t>
  </si>
  <si>
    <t xml:space="preserve"> medium (20–34.5)</t>
  </si>
  <si>
    <t>high (35–50)</t>
  </si>
  <si>
    <t>Max</t>
  </si>
  <si>
    <t>Total score</t>
  </si>
  <si>
    <t>Number of studies by</t>
  </si>
  <si>
    <t>In High-priority items</t>
  </si>
  <si>
    <t>In Low-priprity items</t>
  </si>
  <si>
    <t>Average score</t>
  </si>
  <si>
    <t>Total score % in High priority</t>
  </si>
  <si>
    <t>Total score % in Low priority</t>
  </si>
  <si>
    <t>percentage in each category</t>
  </si>
  <si>
    <t>Data Prepration</t>
  </si>
  <si>
    <t>Validation</t>
  </si>
  <si>
    <t>Problem Understanding
Max = 10</t>
  </si>
  <si>
    <t>Data Understanding
Max = 6</t>
  </si>
  <si>
    <t>Data Preparation
Max = 8</t>
  </si>
  <si>
    <t>Modeling
Max = 6</t>
  </si>
  <si>
    <t>Validation
Max = 12</t>
  </si>
  <si>
    <t>Deployment
Max = 8</t>
  </si>
  <si>
    <t>Total
Max = 50</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</si>
  <si>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</si>
  <si>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</si>
  <si>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</si>
  <si>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</si>
  <si>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</si>
  <si>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</si>
  <si>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</si>
  <si>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</si>
  <si>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</si>
  <si>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</si>
  <si>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</si>
  <si>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</si>
  <si>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</si>
  <si>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</si>
  <si>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</si>
  <si>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</si>
  <si>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</si>
  <si>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</si>
  <si>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</si>
  <si>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</si>
  <si>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Item 21</t>
  </si>
  <si>
    <t>Item 22</t>
  </si>
  <si>
    <t>Item 23</t>
  </si>
  <si>
    <t>Item 24</t>
  </si>
  <si>
    <t>Item 25</t>
  </si>
  <si>
    <t>Item 26</t>
  </si>
  <si>
    <t>Item 27</t>
  </si>
  <si>
    <t>Item 28</t>
  </si>
  <si>
    <t>Item 29</t>
  </si>
  <si>
    <t>Item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</si>
</sst>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b/>
      <sz val="14"/>
      <color rgb="FF002060"/>
      <name val="Calibri"/>
      <family val="2"/>
      <scheme val="minor"/>
    </font>
    <font>
      <sz val="10"/>
      <color theme="1"/>
      <name val="Var(--jp-code-font-family)"/>
    </font>
    <font>
      <sz val="11"/>
      <color theme="1"/>
      <name val="Calibri"/>
      <family val="2"/>
      <scheme val="minor"/>
    </font>
    <font>
      <sz val="11"/>
      <color theme="1"/>
      <name val="Georgia"/>
      <family val="1"/>
    </font>
    <font>
      <b/>
      <sz val="11"/>
      <color theme="1"/>
      <name val="Georgia"/>
      <family val="1"/>
    </font>
    <font>
      <sz val="10"/>
      <color theme="1"/>
      <name val="Georgia"/>
      <family val="1"/>
    </font>
    <font>
      <b/>
      <sz val="10"/>
      <color theme="1"/>
      <name val="Georgia"/>
      <family val="1"/>
    </font>
    <font>
      <b/>
      <sz val="10"/>
      <name val="Georgia"/>
      <family val="1"/>
    </font>
    <font>
      <sz val="10"/>
      <name val="Georgia"/>
      <family val="1"/>
    </font>
  </fonts>
  <fills count="8">
    <fill>
      <patternFill patternType="none"/>
    </fill>
    <fill>
      <patternFill patternType="gray125"/>
    </fill>
    <fill>
      <patternFill patternType="solid">
        <fgColor theme="8"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6" tint="0.79998168889431442"/>
        <bgColor indexed="64"/>
      </patternFill>
    </fill>
  </fills>
  <borders count="13">
    <border>
      <left/>
      <right/>
      <top/>
      <bottom/>
      <diagonal/>
    </border>
    <border>
      <left/>
      <right/>
      <top/>
      <bottom style="double">
        <color indexed="64"/>
      </bottom>
      <diagonal/>
    </border>
    <border>
      <left/>
      <right/>
      <top style="double">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s>
  <cellStyleXfs count="3">
    <xf numFmtId="0" fontId="0" fillId="0" borderId="0"/>
    <xf numFmtId="0" fontId="1" fillId="0" borderId="0" applyNumberFormat="0" applyFill="0" applyBorder="0" applyAlignment="0" applyProtection="0"/>
    <xf numFmtId="9" fontId="6" fillId="0" borderId="0" applyFont="0" applyFill="0" applyBorder="0" applyAlignment="0" applyProtection="0"/>
  </cellStyleXfs>
  <cellXfs count="57">
    <xf numFmtId="0" fontId="0" fillId="0" borderId="0" xfId="0"/>
    <xf numFmtId="0" fontId="0" fillId="3" borderId="0" xfId="0" applyFill="1"/>
    <xf numFmtId="0" fontId="0" fillId="4" borderId="0" xfId="0" applyFill="1"/>
    <xf numFmtId="0" fontId="0" fillId="5" borderId="0" xfId="0" applyFill="1"/>
    <xf numFmtId="0" fontId="0" fillId="0" borderId="0" xfId="0" applyAlignment="1">
      <alignment wrapText="1"/>
    </xf>
    <xf numFmtId="0" fontId="1" fillId="0" borderId="0" xfId="1" applyFill="1"/>
    <xf numFmtId="0" fontId="0" fillId="0" borderId="0" xfId="0" applyAlignment="1">
      <alignment horizontal="center" vertical="center"/>
    </xf>
    <xf numFmtId="0" fontId="0" fillId="0" borderId="0" xfId="0" applyAlignment="1">
      <alignment horizontal="center" vertical="center" wrapText="1"/>
    </xf>
    <xf numFmtId="0" fontId="1" fillId="0" borderId="0" xfId="1" applyAlignment="1">
      <alignment horizontal="center" vertical="center"/>
    </xf>
    <xf numFmtId="0" fontId="1" fillId="0" borderId="0" xfId="1" applyFill="1" applyAlignment="1">
      <alignment horizontal="center" vertical="center"/>
    </xf>
    <xf numFmtId="0" fontId="4" fillId="2" borderId="0" xfId="0" applyFont="1" applyFill="1"/>
    <xf numFmtId="0" fontId="4" fillId="2" borderId="0" xfId="0" applyFont="1" applyFill="1" applyAlignment="1">
      <alignment horizontal="left" vertical="center"/>
    </xf>
    <xf numFmtId="0" fontId="3" fillId="0" borderId="0" xfId="0" applyFont="1" applyAlignment="1">
      <alignment horizontal="center" vertical="center"/>
    </xf>
    <xf numFmtId="0" fontId="5" fillId="0" borderId="0" xfId="0" applyFont="1" applyAlignment="1">
      <alignment horizontal="left" vertical="center"/>
    </xf>
    <xf numFmtId="9" fontId="0" fillId="0" borderId="0" xfId="2" applyFont="1"/>
    <xf numFmtId="164" fontId="0" fillId="0" borderId="0" xfId="2" applyNumberFormat="1" applyFont="1"/>
    <xf numFmtId="0" fontId="4" fillId="5" borderId="0" xfId="0" applyFont="1" applyFill="1" applyAlignment="1">
      <alignment horizontal="center" vertical="center"/>
    </xf>
    <xf numFmtId="0" fontId="7" fillId="0" borderId="0" xfId="0" applyFont="1" applyAlignment="1">
      <alignment horizontal="center" vertical="center" wrapText="1"/>
    </xf>
    <xf numFmtId="0" fontId="7" fillId="0" borderId="1" xfId="0" applyFont="1" applyBorder="1" applyAlignment="1">
      <alignment horizontal="center" vertical="center" wrapText="1"/>
    </xf>
    <xf numFmtId="0" fontId="0" fillId="0" borderId="2" xfId="0" applyBorder="1" applyAlignment="1">
      <alignment horizontal="center" vertical="center"/>
    </xf>
    <xf numFmtId="0" fontId="8" fillId="0" borderId="1" xfId="0" applyFont="1" applyBorder="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center" vertical="center" wrapText="1"/>
    </xf>
    <xf numFmtId="0" fontId="10" fillId="0" borderId="0" xfId="0" applyFont="1" applyAlignment="1">
      <alignment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0" borderId="7" xfId="0" applyFont="1" applyBorder="1" applyAlignment="1">
      <alignment horizontal="center" vertical="center" wrapText="1"/>
    </xf>
    <xf numFmtId="0" fontId="9" fillId="0" borderId="9" xfId="0" applyFont="1" applyBorder="1" applyAlignment="1">
      <alignment horizontal="center" vertical="center" wrapText="1"/>
    </xf>
    <xf numFmtId="0" fontId="10" fillId="0" borderId="11" xfId="0" applyFont="1" applyBorder="1" applyAlignment="1">
      <alignment horizontal="center" vertical="center"/>
    </xf>
    <xf numFmtId="0" fontId="10" fillId="0" borderId="2" xfId="0" applyFont="1" applyBorder="1" applyAlignment="1">
      <alignment horizontal="center" vertical="center"/>
    </xf>
    <xf numFmtId="0" fontId="10" fillId="0" borderId="12" xfId="0" applyFont="1" applyBorder="1" applyAlignment="1">
      <alignment horizontal="center" vertical="center"/>
    </xf>
    <xf numFmtId="0" fontId="11" fillId="0" borderId="0" xfId="0" applyFont="1" applyAlignment="1">
      <alignment horizontal="center" vertical="center" wrapText="1"/>
    </xf>
    <xf numFmtId="0" fontId="12" fillId="0" borderId="0" xfId="0" applyFont="1" applyAlignment="1">
      <alignment horizontal="center" vertical="center"/>
    </xf>
    <xf numFmtId="0" fontId="12" fillId="0" borderId="0" xfId="0" applyFont="1"/>
    <xf numFmtId="0" fontId="9" fillId="0" borderId="0" xfId="0" applyFont="1"/>
    <xf numFmtId="9" fontId="12" fillId="0" borderId="0" xfId="2" applyFont="1" applyFill="1"/>
    <xf numFmtId="9" fontId="0" fillId="0" borderId="0" xfId="0" applyNumberFormat="1"/>
    <xf numFmtId="9" fontId="0" fillId="0" borderId="0" xfId="2" applyFont="1" applyAlignment="1">
      <alignment horizontal="center" vertical="center"/>
    </xf>
    <xf numFmtId="0" fontId="0" fillId="6" borderId="0" xfId="0" applyFill="1"/>
    <xf numFmtId="0" fontId="4" fillId="6" borderId="0" xfId="0" applyFont="1" applyFill="1" applyAlignment="1">
      <alignment horizontal="center" vertical="center"/>
    </xf>
    <xf numFmtId="0" fontId="4" fillId="4" borderId="0" xfId="0" applyFont="1" applyFill="1" applyAlignment="1">
      <alignment horizontal="center" vertical="center"/>
    </xf>
    <xf numFmtId="0" fontId="12" fillId="0" borderId="0" xfId="0" applyFont="1" applyAlignment="1">
      <alignment horizontal="center"/>
    </xf>
    <xf numFmtId="0" fontId="0" fillId="7" borderId="0" xfId="0" applyFill="1"/>
    <xf numFmtId="0" fontId="4" fillId="7" borderId="0" xfId="0" applyFont="1" applyFill="1" applyAlignment="1">
      <alignment horizontal="center" vertical="center"/>
    </xf>
    <xf numFmtId="0" fontId="4" fillId="3" borderId="0" xfId="0" applyFont="1" applyFill="1" applyAlignment="1">
      <alignment horizontal="center" vertical="center"/>
    </xf>
    <xf numFmtId="0" fontId="3" fillId="0" borderId="0" xfId="0" applyFont="1"/>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3" fillId="5" borderId="0" xfId="0" applyFont="1" applyFill="1" applyAlignment="1">
      <alignment horizontal="center"/>
    </xf>
    <xf numFmtId="0" fontId="3" fillId="4" borderId="0" xfId="0" applyFont="1" applyFill="1" applyAlignment="1">
      <alignment horizontal="center"/>
    </xf>
    <xf numFmtId="0" fontId="3" fillId="3" borderId="0" xfId="0" applyFont="1" applyFill="1" applyAlignment="1">
      <alignment horizontal="center"/>
    </xf>
    <xf numFmtId="0" fontId="3" fillId="6" borderId="0" xfId="0" applyFont="1" applyFill="1" applyAlignment="1">
      <alignment horizontal="center"/>
    </xf>
    <xf numFmtId="0" fontId="3" fillId="7" borderId="0" xfId="0" applyFont="1" applyFill="1" applyAlignment="1">
      <alignment horizontal="center"/>
    </xf>
  </cellXfs>
  <cellStyles count="3">
    <cellStyle name="Hyperlink" xfId="1" builtinId="8"/>
    <cellStyle name="Normal" xfId="0" builtinId="0"/>
    <cellStyle name="Percent" xfId="2" builtinId="5"/>
  </cellStyles>
  <dxfs count="44">
    <dxf>
      <font>
        <strike val="0"/>
        <outline val="0"/>
        <shadow val="0"/>
        <u val="none"/>
        <vertAlign val="baseline"/>
        <sz val="10"/>
        <color auto="1"/>
        <name val="Georgia"/>
        <family val="1"/>
        <scheme val="none"/>
      </font>
      <numFmt numFmtId="0" formatCode="General"/>
      <fill>
        <patternFill patternType="none">
          <fgColor indexed="64"/>
          <bgColor auto="1"/>
        </patternFill>
      </fill>
    </dxf>
    <dxf>
      <font>
        <strike val="0"/>
        <outline val="0"/>
        <shadow val="0"/>
        <u val="none"/>
        <vertAlign val="baseline"/>
        <sz val="10"/>
        <color auto="1"/>
        <name val="Georgia"/>
        <family val="1"/>
        <scheme val="none"/>
      </font>
      <numFmt numFmtId="0" formatCode="General"/>
      <fill>
        <patternFill patternType="none">
          <fgColor indexed="64"/>
          <bgColor auto="1"/>
        </patternFill>
      </fill>
    </dxf>
    <dxf>
      <font>
        <strike val="0"/>
        <outline val="0"/>
        <shadow val="0"/>
        <u val="none"/>
        <vertAlign val="baseline"/>
        <sz val="10"/>
        <color auto="1"/>
        <name val="Georgia"/>
        <family val="1"/>
        <scheme val="none"/>
      </font>
      <numFmt numFmtId="0" formatCode="General"/>
      <fill>
        <patternFill patternType="none">
          <fgColor indexed="64"/>
          <bgColor auto="1"/>
        </patternFill>
      </fill>
    </dxf>
    <dxf>
      <font>
        <strike val="0"/>
        <outline val="0"/>
        <shadow val="0"/>
        <u val="none"/>
        <vertAlign val="baseline"/>
        <sz val="10"/>
        <color auto="1"/>
        <name val="Georgia"/>
        <family val="1"/>
        <scheme val="none"/>
      </font>
      <numFmt numFmtId="0" formatCode="General"/>
      <fill>
        <patternFill patternType="none">
          <fgColor indexed="64"/>
          <bgColor auto="1"/>
        </patternFill>
      </fill>
    </dxf>
    <dxf>
      <font>
        <b val="0"/>
        <i val="0"/>
        <strike val="0"/>
        <condense val="0"/>
        <extend val="0"/>
        <outline val="0"/>
        <shadow val="0"/>
        <u val="none"/>
        <vertAlign val="baseline"/>
        <sz val="10"/>
        <color auto="1"/>
        <name val="Georgia"/>
        <family val="1"/>
        <scheme val="none"/>
      </font>
      <numFmt numFmtId="0" formatCode="General"/>
      <alignment horizontal="center" vertical="center" textRotation="0" wrapText="0" indent="0" justifyLastLine="0" shrinkToFit="0" readingOrder="0"/>
    </dxf>
    <dxf>
      <font>
        <strike val="0"/>
        <outline val="0"/>
        <shadow val="0"/>
        <u val="none"/>
        <vertAlign val="baseline"/>
        <sz val="10"/>
        <color auto="1"/>
        <name val="Georgia"/>
        <family val="1"/>
        <scheme val="none"/>
      </font>
      <numFmt numFmtId="0" formatCode="General"/>
      <fill>
        <patternFill patternType="none">
          <fgColor indexed="64"/>
          <bgColor auto="1"/>
        </patternFill>
      </fill>
    </dxf>
    <dxf>
      <font>
        <b val="0"/>
        <i val="0"/>
        <strike val="0"/>
        <condense val="0"/>
        <extend val="0"/>
        <outline val="0"/>
        <shadow val="0"/>
        <u val="none"/>
        <vertAlign val="baseline"/>
        <sz val="10"/>
        <color auto="1"/>
        <name val="Georgia"/>
        <family val="1"/>
        <scheme val="none"/>
      </font>
      <numFmt numFmtId="0" formatCode="General"/>
      <alignment horizontal="center" vertical="center" textRotation="0" wrapText="0" indent="0" justifyLastLine="0" shrinkToFit="0" readingOrder="0"/>
    </dxf>
    <dxf>
      <font>
        <strike val="0"/>
        <outline val="0"/>
        <shadow val="0"/>
        <u val="none"/>
        <vertAlign val="baseline"/>
        <sz val="10"/>
        <color auto="1"/>
        <name val="Georgia"/>
        <family val="1"/>
        <scheme val="none"/>
      </font>
      <numFmt numFmtId="0" formatCode="General"/>
      <fill>
        <patternFill patternType="none">
          <fgColor indexed="64"/>
          <bgColor auto="1"/>
        </patternFill>
      </fill>
    </dxf>
    <dxf>
      <font>
        <strike val="0"/>
        <outline val="0"/>
        <shadow val="0"/>
        <u val="none"/>
        <vertAlign val="baseline"/>
        <sz val="10"/>
        <color auto="1"/>
        <name val="Georgia"/>
        <family val="1"/>
        <scheme val="none"/>
      </font>
      <numFmt numFmtId="0" formatCode="General"/>
      <fill>
        <patternFill patternType="none">
          <fgColor indexed="64"/>
          <bgColor auto="1"/>
        </patternFill>
      </fill>
    </dxf>
    <dxf>
      <font>
        <strike val="0"/>
        <outline val="0"/>
        <shadow val="0"/>
        <u val="none"/>
        <vertAlign val="baseline"/>
        <sz val="10"/>
        <color auto="1"/>
        <name val="Georgia"/>
        <family val="1"/>
        <scheme val="none"/>
      </font>
      <numFmt numFmtId="0" formatCode="General"/>
      <fill>
        <patternFill patternType="none">
          <fgColor indexed="64"/>
          <bgColor auto="1"/>
        </patternFill>
      </fill>
    </dxf>
    <dxf>
      <font>
        <strike val="0"/>
        <outline val="0"/>
        <shadow val="0"/>
        <u val="none"/>
        <vertAlign val="baseline"/>
        <sz val="10"/>
        <color auto="1"/>
        <name val="Georgia"/>
        <family val="1"/>
        <scheme val="none"/>
      </font>
      <fill>
        <patternFill patternType="none">
          <fgColor indexed="64"/>
          <bgColor auto="1"/>
        </patternFill>
      </fill>
    </dxf>
    <dxf>
      <font>
        <strike val="0"/>
        <outline val="0"/>
        <shadow val="0"/>
        <u val="none"/>
        <vertAlign val="baseline"/>
        <sz val="10"/>
        <color auto="1"/>
        <name val="Georgia"/>
        <family val="1"/>
        <scheme val="none"/>
      </font>
      <fill>
        <patternFill patternType="none">
          <fgColor indexed="64"/>
          <bgColor auto="1"/>
        </patternFill>
      </fill>
    </dxf>
    <dxf>
      <font>
        <b/>
        <i val="0"/>
        <strike val="0"/>
        <condense val="0"/>
        <extend val="0"/>
        <outline val="0"/>
        <shadow val="0"/>
        <u val="none"/>
        <vertAlign val="baseline"/>
        <sz val="10"/>
        <color auto="1"/>
        <name val="Georgia"/>
        <family val="1"/>
        <scheme val="none"/>
      </font>
      <fill>
        <patternFill patternType="none">
          <fgColor indexed="64"/>
          <bgColor auto="1"/>
        </patternFill>
      </fill>
      <alignment horizontal="center" vertical="center" textRotation="0" wrapText="1" indent="0" justifyLastLine="0" shrinkToFit="0" readingOrder="0"/>
    </dxf>
    <dxf>
      <numFmt numFmtId="0" formatCode="Genera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numFmt numFmtId="0" formatCode="General"/>
    </dxf>
    <dxf>
      <font>
        <b/>
        <i val="0"/>
        <strike val="0"/>
        <condense val="0"/>
        <extend val="0"/>
        <outline val="0"/>
        <shadow val="0"/>
        <u val="none"/>
        <vertAlign val="baseline"/>
        <sz val="14"/>
        <color rgb="FF002060"/>
        <name val="Calibri"/>
        <family val="2"/>
        <scheme val="minor"/>
      </font>
      <fill>
        <patternFill patternType="solid">
          <fgColor indexed="64"/>
          <bgColor theme="8" tint="0.59999389629810485"/>
        </patternFill>
      </fill>
      <alignment horizontal="center" vertical="center" textRotation="0" wrapText="0" indent="0" justifyLastLine="0" shrinkToFit="0" readingOrder="0"/>
    </dxf>
    <dxf>
      <font>
        <strike val="0"/>
        <outline val="0"/>
        <shadow val="0"/>
        <u val="none"/>
        <vertAlign val="baseline"/>
        <sz val="11"/>
        <color theme="1"/>
        <name val="Georgia"/>
        <family val="1"/>
        <scheme val="none"/>
      </font>
      <alignment horizontal="center" vertical="center" textRotation="0" wrapText="1" indent="0" justifyLastLine="0" shrinkToFit="0" readingOrder="0"/>
    </dxf>
    <dxf>
      <font>
        <strike val="0"/>
        <outline val="0"/>
        <shadow val="0"/>
        <u val="none"/>
        <vertAlign val="baseline"/>
        <sz val="11"/>
        <color theme="1"/>
        <name val="Georgia"/>
        <family val="1"/>
        <scheme val="none"/>
      </font>
      <alignment horizontal="center" vertical="center" textRotation="0" wrapText="1" indent="0" justifyLastLine="0" shrinkToFit="0" readingOrder="0"/>
    </dxf>
    <dxf>
      <font>
        <strike val="0"/>
        <outline val="0"/>
        <shadow val="0"/>
        <u val="none"/>
        <vertAlign val="baseline"/>
        <sz val="11"/>
        <color theme="1"/>
        <name val="Georgia"/>
        <family val="1"/>
        <scheme val="none"/>
      </font>
      <alignment horizontal="center" vertical="center" textRotation="0" wrapText="1" indent="0" justifyLastLine="0" shrinkToFit="0" readingOrder="0"/>
    </dxf>
    <dxf>
      <font>
        <strike val="0"/>
        <outline val="0"/>
        <shadow val="0"/>
        <u val="none"/>
        <vertAlign val="baseline"/>
        <sz val="11"/>
        <color theme="1"/>
        <name val="Georgia"/>
        <family val="1"/>
        <scheme val="none"/>
      </font>
      <alignment horizontal="center" vertical="center" textRotation="0" wrapText="1" indent="0" justifyLastLine="0" shrinkToFit="0" readingOrder="0"/>
    </dxf>
    <dxf>
      <font>
        <strike val="0"/>
        <outline val="0"/>
        <shadow val="0"/>
        <u val="none"/>
        <vertAlign val="baseline"/>
        <sz val="11"/>
        <color theme="1"/>
        <name val="Georgia"/>
        <family val="1"/>
        <scheme val="none"/>
      </font>
      <alignment horizontal="center" vertical="center" textRotation="0" wrapText="1" indent="0" justifyLastLine="0" shrinkToFit="0" readingOrder="0"/>
    </dxf>
    <dxf>
      <font>
        <strike val="0"/>
        <outline val="0"/>
        <shadow val="0"/>
        <u val="none"/>
        <vertAlign val="baseline"/>
        <sz val="11"/>
        <color theme="1"/>
        <name val="Georgia"/>
        <family val="1"/>
        <scheme val="none"/>
      </font>
      <numFmt numFmtId="0" formatCode="General"/>
      <alignment horizontal="center" vertical="center" textRotation="0" wrapText="1" indent="0" justifyLastLine="0" shrinkToFit="0" readingOrder="0"/>
    </dxf>
    <dxf>
      <font>
        <strike val="0"/>
        <outline val="0"/>
        <shadow val="0"/>
        <u val="none"/>
        <vertAlign val="baseline"/>
        <sz val="11"/>
        <color theme="1"/>
        <name val="Georgia"/>
        <family val="1"/>
        <scheme val="none"/>
      </font>
      <alignment horizontal="center" vertical="center" textRotation="0" wrapText="1" indent="0" justifyLastLine="0" shrinkToFit="0" readingOrder="0"/>
    </dxf>
    <dxf>
      <border>
        <bottom style="double">
          <color indexed="64"/>
        </bottom>
      </border>
    </dxf>
    <dxf>
      <font>
        <b/>
        <strike val="0"/>
        <outline val="0"/>
        <shadow val="0"/>
        <u val="none"/>
        <vertAlign val="baseline"/>
        <sz val="11"/>
        <color theme="1"/>
        <name val="Georgia"/>
        <family val="1"/>
        <scheme val="none"/>
      </font>
      <alignment horizontal="center" vertical="center" textRotation="0" wrapText="1" indent="0" justifyLastLine="0" shrinkToFit="0" readingOrder="0"/>
    </dxf>
    <dxf>
      <font>
        <name val="Georgia"/>
        <family val="1"/>
        <scheme val="none"/>
      </font>
      <alignment horizontal="center" vertical="center" textRotation="0" wrapText="1" indent="0" justifyLastLine="0" shrinkToFit="0" readingOrder="0"/>
    </dxf>
    <dxf>
      <font>
        <name val="Georgia"/>
        <family val="1"/>
        <scheme val="none"/>
      </font>
      <alignment horizontal="center" vertical="center" textRotation="0" wrapText="1" indent="0" justifyLastLine="0" shrinkToFit="0" readingOrder="0"/>
    </dxf>
    <dxf>
      <font>
        <name val="Georgia"/>
        <family val="1"/>
        <scheme val="none"/>
      </font>
      <alignment horizontal="center" vertical="center" textRotation="0" wrapText="1" indent="0" justifyLastLine="0" shrinkToFit="0" readingOrder="0"/>
    </dxf>
    <dxf>
      <font>
        <name val="Georgia"/>
        <family val="1"/>
        <scheme val="none"/>
      </font>
      <alignment horizontal="center" vertical="center" textRotation="0" wrapText="1" indent="0" justifyLastLine="0" shrinkToFit="0" readingOrder="0"/>
    </dxf>
    <dxf>
      <font>
        <name val="Georgia"/>
        <family val="1"/>
        <scheme val="none"/>
      </font>
      <alignment horizontal="center" vertical="center" textRotation="0" wrapText="1" indent="0" justifyLastLine="0" shrinkToFit="0" readingOrder="0"/>
    </dxf>
    <dxf>
      <font>
        <name val="Georgia"/>
        <family val="1"/>
        <scheme val="none"/>
      </font>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Data Understanding</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strRef>
              <c:f>IJMEDI!$H$3</c:f>
              <c:strCache>
                <c:ptCount val="1"/>
                <c:pt idx="0">
                  <c:v>Item 7</c:v>
                </c:pt>
              </c:strCache>
            </c:strRef>
          </c:tx>
          <c:spPr>
            <a:solidFill>
              <a:schemeClr val="accent6"/>
            </a:solidFill>
            <a:ln>
              <a:noFill/>
            </a:ln>
            <a:effectLst/>
          </c:spPr>
          <c:invertIfNegative val="0"/>
          <c:cat>
            <c:strRef>
              <c:f>IJMEDI!$A$4:$A$21</c:f>
              <c:strCache>
                <c:ptCount val="18"/>
                <c:pt idx="0">
                  <c:v>Park, et al.</c:v>
                </c:pt>
                <c:pt idx="1">
                  <c:v>Otto R, et al.</c:v>
                </c:pt>
                <c:pt idx="2">
                  <c:v>Wang X, et al.</c:v>
                </c:pt>
                <c:pt idx="3">
                  <c:v>Jiang C, et al.</c:v>
                </c:pt>
                <c:pt idx="4">
                  <c:v>Thiis-Evensen E, et al.</c:v>
                </c:pt>
                <c:pt idx="5">
                  <c:v>Huang J, et al.</c:v>
                </c:pt>
                <c:pt idx="6">
                  <c:v>Xu G, et al.</c:v>
                </c:pt>
                <c:pt idx="7">
                  <c:v>Lu Z, et al.</c:v>
                </c:pt>
                <c:pt idx="8">
                  <c:v>Zhu HB, et al.</c:v>
                </c:pt>
                <c:pt idx="9">
                  <c:v>Javed AA, et al.</c:v>
                </c:pt>
                <c:pt idx="10">
                  <c:v>Liao T, et al.</c:v>
                </c:pt>
                <c:pt idx="11">
                  <c:v>Murakami M, et al.</c:v>
                </c:pt>
                <c:pt idx="12">
                  <c:v>Yu H, et al.</c:v>
                </c:pt>
                <c:pt idx="13">
                  <c:v>Chiti G, et al.</c:v>
                </c:pt>
                <c:pt idx="14">
                  <c:v>Liu C, et al.</c:v>
                </c:pt>
                <c:pt idx="15">
                  <c:v>Mori M, et al.</c:v>
                </c:pt>
                <c:pt idx="16">
                  <c:v>Huang XT, et al.</c:v>
                </c:pt>
                <c:pt idx="17">
                  <c:v>An P, et al.</c:v>
                </c:pt>
              </c:strCache>
            </c:strRef>
          </c:cat>
          <c:val>
            <c:numRef>
              <c:f>IJMEDI!$H$4:$H$21</c:f>
              <c:numCache>
                <c:formatCode>General</c:formatCode>
                <c:ptCount val="18"/>
                <c:pt idx="0">
                  <c:v>2</c:v>
                </c:pt>
                <c:pt idx="1">
                  <c:v>2</c:v>
                </c:pt>
                <c:pt idx="2">
                  <c:v>1</c:v>
                </c:pt>
                <c:pt idx="3">
                  <c:v>2</c:v>
                </c:pt>
                <c:pt idx="4">
                  <c:v>2</c:v>
                </c:pt>
                <c:pt idx="5">
                  <c:v>2</c:v>
                </c:pt>
                <c:pt idx="6">
                  <c:v>2</c:v>
                </c:pt>
                <c:pt idx="7">
                  <c:v>2</c:v>
                </c:pt>
                <c:pt idx="8">
                  <c:v>0</c:v>
                </c:pt>
                <c:pt idx="9">
                  <c:v>1</c:v>
                </c:pt>
                <c:pt idx="10">
                  <c:v>1</c:v>
                </c:pt>
                <c:pt idx="11">
                  <c:v>2</c:v>
                </c:pt>
                <c:pt idx="12">
                  <c:v>0</c:v>
                </c:pt>
                <c:pt idx="13">
                  <c:v>0</c:v>
                </c:pt>
                <c:pt idx="14">
                  <c:v>2</c:v>
                </c:pt>
                <c:pt idx="15">
                  <c:v>0</c:v>
                </c:pt>
                <c:pt idx="16">
                  <c:v>1</c:v>
                </c:pt>
                <c:pt idx="17">
                  <c:v>0</c:v>
                </c:pt>
              </c:numCache>
            </c:numRef>
          </c:val>
          <c:extLst>
            <c:ext xmlns:c16="http://schemas.microsoft.com/office/drawing/2014/chart" uri="{C3380CC4-5D6E-409C-BE32-E72D297353CC}">
              <c16:uniqueId val="{00000006-1A83-4AA8-872C-BE40EC000F85}"/>
            </c:ext>
          </c:extLst>
        </c:ser>
        <c:ser>
          <c:idx val="1"/>
          <c:order val="1"/>
          <c:tx>
            <c:strRef>
              <c:f>IJMEDI!$I$3</c:f>
              <c:strCache>
                <c:ptCount val="1"/>
                <c:pt idx="0">
                  <c:v>Item 8</c:v>
                </c:pt>
              </c:strCache>
            </c:strRef>
          </c:tx>
          <c:spPr>
            <a:solidFill>
              <a:schemeClr val="accent5"/>
            </a:solidFill>
            <a:ln>
              <a:noFill/>
            </a:ln>
            <a:effectLst/>
          </c:spPr>
          <c:invertIfNegative val="0"/>
          <c:cat>
            <c:strRef>
              <c:f>IJMEDI!$A$4:$A$21</c:f>
              <c:strCache>
                <c:ptCount val="18"/>
                <c:pt idx="0">
                  <c:v>Park, et al.</c:v>
                </c:pt>
                <c:pt idx="1">
                  <c:v>Otto R, et al.</c:v>
                </c:pt>
                <c:pt idx="2">
                  <c:v>Wang X, et al.</c:v>
                </c:pt>
                <c:pt idx="3">
                  <c:v>Jiang C, et al.</c:v>
                </c:pt>
                <c:pt idx="4">
                  <c:v>Thiis-Evensen E, et al.</c:v>
                </c:pt>
                <c:pt idx="5">
                  <c:v>Huang J, et al.</c:v>
                </c:pt>
                <c:pt idx="6">
                  <c:v>Xu G, et al.</c:v>
                </c:pt>
                <c:pt idx="7">
                  <c:v>Lu Z, et al.</c:v>
                </c:pt>
                <c:pt idx="8">
                  <c:v>Zhu HB, et al.</c:v>
                </c:pt>
                <c:pt idx="9">
                  <c:v>Javed AA, et al.</c:v>
                </c:pt>
                <c:pt idx="10">
                  <c:v>Liao T, et al.</c:v>
                </c:pt>
                <c:pt idx="11">
                  <c:v>Murakami M, et al.</c:v>
                </c:pt>
                <c:pt idx="12">
                  <c:v>Yu H, et al.</c:v>
                </c:pt>
                <c:pt idx="13">
                  <c:v>Chiti G, et al.</c:v>
                </c:pt>
                <c:pt idx="14">
                  <c:v>Liu C, et al.</c:v>
                </c:pt>
                <c:pt idx="15">
                  <c:v>Mori M, et al.</c:v>
                </c:pt>
                <c:pt idx="16">
                  <c:v>Huang XT, et al.</c:v>
                </c:pt>
                <c:pt idx="17">
                  <c:v>An P, et al.</c:v>
                </c:pt>
              </c:strCache>
            </c:strRef>
          </c:cat>
          <c:val>
            <c:numRef>
              <c:f>IJMEDI!$I$4:$I$21</c:f>
              <c:numCache>
                <c:formatCode>General</c:formatCode>
                <c:ptCount val="18"/>
                <c:pt idx="0">
                  <c:v>0</c:v>
                </c:pt>
                <c:pt idx="1">
                  <c:v>2</c:v>
                </c:pt>
                <c:pt idx="2">
                  <c:v>1</c:v>
                </c:pt>
                <c:pt idx="3">
                  <c:v>2</c:v>
                </c:pt>
                <c:pt idx="4">
                  <c:v>0</c:v>
                </c:pt>
                <c:pt idx="5">
                  <c:v>2</c:v>
                </c:pt>
                <c:pt idx="6">
                  <c:v>2</c:v>
                </c:pt>
                <c:pt idx="7">
                  <c:v>0</c:v>
                </c:pt>
                <c:pt idx="8">
                  <c:v>1</c:v>
                </c:pt>
                <c:pt idx="9">
                  <c:v>1</c:v>
                </c:pt>
                <c:pt idx="10">
                  <c:v>2</c:v>
                </c:pt>
                <c:pt idx="11">
                  <c:v>1</c:v>
                </c:pt>
                <c:pt idx="12">
                  <c:v>1</c:v>
                </c:pt>
                <c:pt idx="13">
                  <c:v>2</c:v>
                </c:pt>
                <c:pt idx="14">
                  <c:v>2</c:v>
                </c:pt>
                <c:pt idx="15">
                  <c:v>0</c:v>
                </c:pt>
                <c:pt idx="16">
                  <c:v>1</c:v>
                </c:pt>
                <c:pt idx="17">
                  <c:v>2</c:v>
                </c:pt>
              </c:numCache>
            </c:numRef>
          </c:val>
          <c:extLst>
            <c:ext xmlns:c16="http://schemas.microsoft.com/office/drawing/2014/chart" uri="{C3380CC4-5D6E-409C-BE32-E72D297353CC}">
              <c16:uniqueId val="{00000007-1A83-4AA8-872C-BE40EC000F85}"/>
            </c:ext>
          </c:extLst>
        </c:ser>
        <c:ser>
          <c:idx val="2"/>
          <c:order val="2"/>
          <c:tx>
            <c:strRef>
              <c:f>IJMEDI!$J$3</c:f>
              <c:strCache>
                <c:ptCount val="1"/>
                <c:pt idx="0">
                  <c:v>Item 9</c:v>
                </c:pt>
              </c:strCache>
            </c:strRef>
          </c:tx>
          <c:spPr>
            <a:solidFill>
              <a:schemeClr val="accent4"/>
            </a:solidFill>
            <a:ln>
              <a:noFill/>
            </a:ln>
            <a:effectLst/>
          </c:spPr>
          <c:invertIfNegative val="0"/>
          <c:cat>
            <c:strRef>
              <c:f>IJMEDI!$A$4:$A$21</c:f>
              <c:strCache>
                <c:ptCount val="18"/>
                <c:pt idx="0">
                  <c:v>Park, et al.</c:v>
                </c:pt>
                <c:pt idx="1">
                  <c:v>Otto R, et al.</c:v>
                </c:pt>
                <c:pt idx="2">
                  <c:v>Wang X, et al.</c:v>
                </c:pt>
                <c:pt idx="3">
                  <c:v>Jiang C, et al.</c:v>
                </c:pt>
                <c:pt idx="4">
                  <c:v>Thiis-Evensen E, et al.</c:v>
                </c:pt>
                <c:pt idx="5">
                  <c:v>Huang J, et al.</c:v>
                </c:pt>
                <c:pt idx="6">
                  <c:v>Xu G, et al.</c:v>
                </c:pt>
                <c:pt idx="7">
                  <c:v>Lu Z, et al.</c:v>
                </c:pt>
                <c:pt idx="8">
                  <c:v>Zhu HB, et al.</c:v>
                </c:pt>
                <c:pt idx="9">
                  <c:v>Javed AA, et al.</c:v>
                </c:pt>
                <c:pt idx="10">
                  <c:v>Liao T, et al.</c:v>
                </c:pt>
                <c:pt idx="11">
                  <c:v>Murakami M, et al.</c:v>
                </c:pt>
                <c:pt idx="12">
                  <c:v>Yu H, et al.</c:v>
                </c:pt>
                <c:pt idx="13">
                  <c:v>Chiti G, et al.</c:v>
                </c:pt>
                <c:pt idx="14">
                  <c:v>Liu C, et al.</c:v>
                </c:pt>
                <c:pt idx="15">
                  <c:v>Mori M, et al.</c:v>
                </c:pt>
                <c:pt idx="16">
                  <c:v>Huang XT, et al.</c:v>
                </c:pt>
                <c:pt idx="17">
                  <c:v>An P, et al.</c:v>
                </c:pt>
              </c:strCache>
            </c:strRef>
          </c:cat>
          <c:val>
            <c:numRef>
              <c:f>IJMEDI!$J$4:$J$21</c:f>
              <c:numCache>
                <c:formatCode>General</c:formatCode>
                <c:ptCount val="18"/>
                <c:pt idx="0">
                  <c:v>2</c:v>
                </c:pt>
                <c:pt idx="1">
                  <c:v>2</c:v>
                </c:pt>
                <c:pt idx="2">
                  <c:v>2</c:v>
                </c:pt>
                <c:pt idx="3">
                  <c:v>2</c:v>
                </c:pt>
                <c:pt idx="4">
                  <c:v>1</c:v>
                </c:pt>
                <c:pt idx="5">
                  <c:v>2</c:v>
                </c:pt>
                <c:pt idx="6">
                  <c:v>2</c:v>
                </c:pt>
                <c:pt idx="7">
                  <c:v>0</c:v>
                </c:pt>
                <c:pt idx="8">
                  <c:v>2</c:v>
                </c:pt>
                <c:pt idx="9">
                  <c:v>2</c:v>
                </c:pt>
                <c:pt idx="10">
                  <c:v>2</c:v>
                </c:pt>
                <c:pt idx="11">
                  <c:v>2</c:v>
                </c:pt>
                <c:pt idx="12">
                  <c:v>2</c:v>
                </c:pt>
                <c:pt idx="13">
                  <c:v>2</c:v>
                </c:pt>
                <c:pt idx="14">
                  <c:v>2</c:v>
                </c:pt>
                <c:pt idx="15">
                  <c:v>2</c:v>
                </c:pt>
                <c:pt idx="16">
                  <c:v>2</c:v>
                </c:pt>
                <c:pt idx="17">
                  <c:v>1</c:v>
                </c:pt>
              </c:numCache>
            </c:numRef>
          </c:val>
          <c:extLst>
            <c:ext xmlns:c16="http://schemas.microsoft.com/office/drawing/2014/chart" uri="{C3380CC4-5D6E-409C-BE32-E72D297353CC}">
              <c16:uniqueId val="{00000008-1A83-4AA8-872C-BE40EC000F85}"/>
            </c:ext>
          </c:extLst>
        </c:ser>
        <c:dLbls>
          <c:showLegendKey val="0"/>
          <c:showVal val="0"/>
          <c:showCatName val="0"/>
          <c:showSerName val="0"/>
          <c:showPercent val="0"/>
          <c:showBubbleSize val="0"/>
        </c:dLbls>
        <c:gapWidth val="27"/>
        <c:overlap val="100"/>
        <c:axId val="754223263"/>
        <c:axId val="703300255"/>
      </c:barChart>
      <c:catAx>
        <c:axId val="75422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crossAx val="703300255"/>
        <c:crosses val="autoZero"/>
        <c:auto val="1"/>
        <c:lblAlgn val="ctr"/>
        <c:lblOffset val="100"/>
        <c:noMultiLvlLbl val="0"/>
      </c:catAx>
      <c:valAx>
        <c:axId val="703300255"/>
        <c:scaling>
          <c:orientation val="minMax"/>
          <c:max val="6"/>
        </c:scaling>
        <c:delete val="0"/>
        <c:axPos val="l"/>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542232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Data Prepration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strRef>
              <c:f>IJMEDI!$K$3</c:f>
              <c:strCache>
                <c:ptCount val="1"/>
                <c:pt idx="0">
                  <c:v>Item 10</c:v>
                </c:pt>
              </c:strCache>
            </c:strRef>
          </c:tx>
          <c:spPr>
            <a:solidFill>
              <a:schemeClr val="accent6"/>
            </a:solidFill>
            <a:ln>
              <a:noFill/>
            </a:ln>
            <a:effectLst/>
          </c:spPr>
          <c:invertIfNegative val="0"/>
          <c:cat>
            <c:strRef>
              <c:f>IJMEDI!$A$4:$A$21</c:f>
              <c:strCache>
                <c:ptCount val="18"/>
                <c:pt idx="0">
                  <c:v>Park, et al.</c:v>
                </c:pt>
                <c:pt idx="1">
                  <c:v>Otto R, et al.</c:v>
                </c:pt>
                <c:pt idx="2">
                  <c:v>Wang X, et al.</c:v>
                </c:pt>
                <c:pt idx="3">
                  <c:v>Jiang C, et al.</c:v>
                </c:pt>
                <c:pt idx="4">
                  <c:v>Thiis-Evensen E, et al.</c:v>
                </c:pt>
                <c:pt idx="5">
                  <c:v>Huang J, et al.</c:v>
                </c:pt>
                <c:pt idx="6">
                  <c:v>Xu G, et al.</c:v>
                </c:pt>
                <c:pt idx="7">
                  <c:v>Lu Z, et al.</c:v>
                </c:pt>
                <c:pt idx="8">
                  <c:v>Zhu HB, et al.</c:v>
                </c:pt>
                <c:pt idx="9">
                  <c:v>Javed AA, et al.</c:v>
                </c:pt>
                <c:pt idx="10">
                  <c:v>Liao T, et al.</c:v>
                </c:pt>
                <c:pt idx="11">
                  <c:v>Murakami M, et al.</c:v>
                </c:pt>
                <c:pt idx="12">
                  <c:v>Yu H, et al.</c:v>
                </c:pt>
                <c:pt idx="13">
                  <c:v>Chiti G, et al.</c:v>
                </c:pt>
                <c:pt idx="14">
                  <c:v>Liu C, et al.</c:v>
                </c:pt>
                <c:pt idx="15">
                  <c:v>Mori M, et al.</c:v>
                </c:pt>
                <c:pt idx="16">
                  <c:v>Huang XT, et al.</c:v>
                </c:pt>
                <c:pt idx="17">
                  <c:v>An P, et al.</c:v>
                </c:pt>
              </c:strCache>
            </c:strRef>
          </c:cat>
          <c:val>
            <c:numRef>
              <c:f>IJMEDI!$K$4:$K$21</c:f>
              <c:numCache>
                <c:formatCode>General</c:formatCode>
                <c:ptCount val="18"/>
                <c:pt idx="0">
                  <c:v>2</c:v>
                </c:pt>
                <c:pt idx="1">
                  <c:v>2</c:v>
                </c:pt>
                <c:pt idx="2">
                  <c:v>0</c:v>
                </c:pt>
                <c:pt idx="3">
                  <c:v>0</c:v>
                </c:pt>
                <c:pt idx="4">
                  <c:v>2</c:v>
                </c:pt>
                <c:pt idx="5">
                  <c:v>0</c:v>
                </c:pt>
                <c:pt idx="6">
                  <c:v>0</c:v>
                </c:pt>
                <c:pt idx="7">
                  <c:v>0</c:v>
                </c:pt>
                <c:pt idx="8">
                  <c:v>2</c:v>
                </c:pt>
                <c:pt idx="9">
                  <c:v>1</c:v>
                </c:pt>
                <c:pt idx="10">
                  <c:v>1</c:v>
                </c:pt>
                <c:pt idx="11">
                  <c:v>0</c:v>
                </c:pt>
                <c:pt idx="12">
                  <c:v>1</c:v>
                </c:pt>
                <c:pt idx="13">
                  <c:v>0</c:v>
                </c:pt>
                <c:pt idx="14">
                  <c:v>0</c:v>
                </c:pt>
                <c:pt idx="15">
                  <c:v>0</c:v>
                </c:pt>
                <c:pt idx="16">
                  <c:v>0</c:v>
                </c:pt>
                <c:pt idx="17">
                  <c:v>0</c:v>
                </c:pt>
              </c:numCache>
            </c:numRef>
          </c:val>
          <c:extLst>
            <c:ext xmlns:c16="http://schemas.microsoft.com/office/drawing/2014/chart" uri="{C3380CC4-5D6E-409C-BE32-E72D297353CC}">
              <c16:uniqueId val="{00000004-B896-4C3A-A448-048B384A2420}"/>
            </c:ext>
          </c:extLst>
        </c:ser>
        <c:ser>
          <c:idx val="1"/>
          <c:order val="1"/>
          <c:tx>
            <c:strRef>
              <c:f>IJMEDI!$L$3</c:f>
              <c:strCache>
                <c:ptCount val="1"/>
                <c:pt idx="0">
                  <c:v>Item 11</c:v>
                </c:pt>
              </c:strCache>
            </c:strRef>
          </c:tx>
          <c:spPr>
            <a:solidFill>
              <a:schemeClr val="accent5"/>
            </a:solidFill>
            <a:ln>
              <a:noFill/>
            </a:ln>
            <a:effectLst/>
          </c:spPr>
          <c:invertIfNegative val="0"/>
          <c:cat>
            <c:strRef>
              <c:f>IJMEDI!$A$4:$A$21</c:f>
              <c:strCache>
                <c:ptCount val="18"/>
                <c:pt idx="0">
                  <c:v>Park, et al.</c:v>
                </c:pt>
                <c:pt idx="1">
                  <c:v>Otto R, et al.</c:v>
                </c:pt>
                <c:pt idx="2">
                  <c:v>Wang X, et al.</c:v>
                </c:pt>
                <c:pt idx="3">
                  <c:v>Jiang C, et al.</c:v>
                </c:pt>
                <c:pt idx="4">
                  <c:v>Thiis-Evensen E, et al.</c:v>
                </c:pt>
                <c:pt idx="5">
                  <c:v>Huang J, et al.</c:v>
                </c:pt>
                <c:pt idx="6">
                  <c:v>Xu G, et al.</c:v>
                </c:pt>
                <c:pt idx="7">
                  <c:v>Lu Z, et al.</c:v>
                </c:pt>
                <c:pt idx="8">
                  <c:v>Zhu HB, et al.</c:v>
                </c:pt>
                <c:pt idx="9">
                  <c:v>Javed AA, et al.</c:v>
                </c:pt>
                <c:pt idx="10">
                  <c:v>Liao T, et al.</c:v>
                </c:pt>
                <c:pt idx="11">
                  <c:v>Murakami M, et al.</c:v>
                </c:pt>
                <c:pt idx="12">
                  <c:v>Yu H, et al.</c:v>
                </c:pt>
                <c:pt idx="13">
                  <c:v>Chiti G, et al.</c:v>
                </c:pt>
                <c:pt idx="14">
                  <c:v>Liu C, et al.</c:v>
                </c:pt>
                <c:pt idx="15">
                  <c:v>Mori M, et al.</c:v>
                </c:pt>
                <c:pt idx="16">
                  <c:v>Huang XT, et al.</c:v>
                </c:pt>
                <c:pt idx="17">
                  <c:v>An P, et al.</c:v>
                </c:pt>
              </c:strCache>
            </c:strRef>
          </c:cat>
          <c:val>
            <c:numRef>
              <c:f>IJMEDI!$L$4:$L$21</c:f>
              <c:numCache>
                <c:formatCode>General</c:formatCode>
                <c:ptCount val="18"/>
                <c:pt idx="0">
                  <c:v>2</c:v>
                </c:pt>
                <c:pt idx="1">
                  <c:v>1</c:v>
                </c:pt>
                <c:pt idx="2">
                  <c:v>2</c:v>
                </c:pt>
                <c:pt idx="3">
                  <c:v>0</c:v>
                </c:pt>
                <c:pt idx="4">
                  <c:v>0</c:v>
                </c:pt>
                <c:pt idx="5">
                  <c:v>0</c:v>
                </c:pt>
                <c:pt idx="6">
                  <c:v>0</c:v>
                </c:pt>
                <c:pt idx="7">
                  <c:v>0</c:v>
                </c:pt>
                <c:pt idx="8">
                  <c:v>0</c:v>
                </c:pt>
                <c:pt idx="9">
                  <c:v>0</c:v>
                </c:pt>
                <c:pt idx="10">
                  <c:v>0</c:v>
                </c:pt>
                <c:pt idx="11">
                  <c:v>1</c:v>
                </c:pt>
                <c:pt idx="12">
                  <c:v>0</c:v>
                </c:pt>
                <c:pt idx="13">
                  <c:v>0</c:v>
                </c:pt>
                <c:pt idx="14">
                  <c:v>0</c:v>
                </c:pt>
                <c:pt idx="15">
                  <c:v>0</c:v>
                </c:pt>
                <c:pt idx="16">
                  <c:v>0</c:v>
                </c:pt>
                <c:pt idx="17">
                  <c:v>0</c:v>
                </c:pt>
              </c:numCache>
            </c:numRef>
          </c:val>
          <c:extLst>
            <c:ext xmlns:c16="http://schemas.microsoft.com/office/drawing/2014/chart" uri="{C3380CC4-5D6E-409C-BE32-E72D297353CC}">
              <c16:uniqueId val="{00000005-B896-4C3A-A448-048B384A2420}"/>
            </c:ext>
          </c:extLst>
        </c:ser>
        <c:ser>
          <c:idx val="2"/>
          <c:order val="2"/>
          <c:tx>
            <c:strRef>
              <c:f>IJMEDI!$M$3</c:f>
              <c:strCache>
                <c:ptCount val="1"/>
                <c:pt idx="0">
                  <c:v>Item 12</c:v>
                </c:pt>
              </c:strCache>
            </c:strRef>
          </c:tx>
          <c:spPr>
            <a:solidFill>
              <a:schemeClr val="accent4"/>
            </a:solidFill>
            <a:ln>
              <a:noFill/>
            </a:ln>
            <a:effectLst/>
          </c:spPr>
          <c:invertIfNegative val="0"/>
          <c:cat>
            <c:strRef>
              <c:f>IJMEDI!$A$4:$A$21</c:f>
              <c:strCache>
                <c:ptCount val="18"/>
                <c:pt idx="0">
                  <c:v>Park, et al.</c:v>
                </c:pt>
                <c:pt idx="1">
                  <c:v>Otto R, et al.</c:v>
                </c:pt>
                <c:pt idx="2">
                  <c:v>Wang X, et al.</c:v>
                </c:pt>
                <c:pt idx="3">
                  <c:v>Jiang C, et al.</c:v>
                </c:pt>
                <c:pt idx="4">
                  <c:v>Thiis-Evensen E, et al.</c:v>
                </c:pt>
                <c:pt idx="5">
                  <c:v>Huang J, et al.</c:v>
                </c:pt>
                <c:pt idx="6">
                  <c:v>Xu G, et al.</c:v>
                </c:pt>
                <c:pt idx="7">
                  <c:v>Lu Z, et al.</c:v>
                </c:pt>
                <c:pt idx="8">
                  <c:v>Zhu HB, et al.</c:v>
                </c:pt>
                <c:pt idx="9">
                  <c:v>Javed AA, et al.</c:v>
                </c:pt>
                <c:pt idx="10">
                  <c:v>Liao T, et al.</c:v>
                </c:pt>
                <c:pt idx="11">
                  <c:v>Murakami M, et al.</c:v>
                </c:pt>
                <c:pt idx="12">
                  <c:v>Yu H, et al.</c:v>
                </c:pt>
                <c:pt idx="13">
                  <c:v>Chiti G, et al.</c:v>
                </c:pt>
                <c:pt idx="14">
                  <c:v>Liu C, et al.</c:v>
                </c:pt>
                <c:pt idx="15">
                  <c:v>Mori M, et al.</c:v>
                </c:pt>
                <c:pt idx="16">
                  <c:v>Huang XT, et al.</c:v>
                </c:pt>
                <c:pt idx="17">
                  <c:v>An P, et al.</c:v>
                </c:pt>
              </c:strCache>
            </c:strRef>
          </c:cat>
          <c:val>
            <c:numRef>
              <c:f>IJMEDI!$M$4:$M$21</c:f>
              <c:numCache>
                <c:formatCode>General</c:formatCode>
                <c:ptCount val="18"/>
                <c:pt idx="0">
                  <c:v>2</c:v>
                </c:pt>
                <c:pt idx="1">
                  <c:v>2</c:v>
                </c:pt>
                <c:pt idx="2">
                  <c:v>2</c:v>
                </c:pt>
                <c:pt idx="3">
                  <c:v>1</c:v>
                </c:pt>
                <c:pt idx="4">
                  <c:v>2</c:v>
                </c:pt>
                <c:pt idx="5">
                  <c:v>2</c:v>
                </c:pt>
                <c:pt idx="6">
                  <c:v>1</c:v>
                </c:pt>
                <c:pt idx="7">
                  <c:v>2</c:v>
                </c:pt>
                <c:pt idx="8">
                  <c:v>0</c:v>
                </c:pt>
                <c:pt idx="9">
                  <c:v>0</c:v>
                </c:pt>
                <c:pt idx="10">
                  <c:v>0</c:v>
                </c:pt>
                <c:pt idx="11">
                  <c:v>1</c:v>
                </c:pt>
                <c:pt idx="12">
                  <c:v>0</c:v>
                </c:pt>
                <c:pt idx="13">
                  <c:v>2</c:v>
                </c:pt>
                <c:pt idx="14">
                  <c:v>0</c:v>
                </c:pt>
                <c:pt idx="15">
                  <c:v>0</c:v>
                </c:pt>
                <c:pt idx="16">
                  <c:v>0</c:v>
                </c:pt>
                <c:pt idx="17">
                  <c:v>0</c:v>
                </c:pt>
              </c:numCache>
            </c:numRef>
          </c:val>
          <c:extLst>
            <c:ext xmlns:c16="http://schemas.microsoft.com/office/drawing/2014/chart" uri="{C3380CC4-5D6E-409C-BE32-E72D297353CC}">
              <c16:uniqueId val="{00000006-B896-4C3A-A448-048B384A2420}"/>
            </c:ext>
          </c:extLst>
        </c:ser>
        <c:ser>
          <c:idx val="3"/>
          <c:order val="3"/>
          <c:tx>
            <c:strRef>
              <c:f>IJMEDI!$N$3</c:f>
              <c:strCache>
                <c:ptCount val="1"/>
                <c:pt idx="0">
                  <c:v>Item 13</c:v>
                </c:pt>
              </c:strCache>
            </c:strRef>
          </c:tx>
          <c:spPr>
            <a:solidFill>
              <a:schemeClr val="accent6">
                <a:lumMod val="60000"/>
              </a:schemeClr>
            </a:solidFill>
            <a:ln>
              <a:noFill/>
            </a:ln>
            <a:effectLst/>
          </c:spPr>
          <c:invertIfNegative val="0"/>
          <c:cat>
            <c:strRef>
              <c:f>IJMEDI!$A$4:$A$21</c:f>
              <c:strCache>
                <c:ptCount val="18"/>
                <c:pt idx="0">
                  <c:v>Park, et al.</c:v>
                </c:pt>
                <c:pt idx="1">
                  <c:v>Otto R, et al.</c:v>
                </c:pt>
                <c:pt idx="2">
                  <c:v>Wang X, et al.</c:v>
                </c:pt>
                <c:pt idx="3">
                  <c:v>Jiang C, et al.</c:v>
                </c:pt>
                <c:pt idx="4">
                  <c:v>Thiis-Evensen E, et al.</c:v>
                </c:pt>
                <c:pt idx="5">
                  <c:v>Huang J, et al.</c:v>
                </c:pt>
                <c:pt idx="6">
                  <c:v>Xu G, et al.</c:v>
                </c:pt>
                <c:pt idx="7">
                  <c:v>Lu Z, et al.</c:v>
                </c:pt>
                <c:pt idx="8">
                  <c:v>Zhu HB, et al.</c:v>
                </c:pt>
                <c:pt idx="9">
                  <c:v>Javed AA, et al.</c:v>
                </c:pt>
                <c:pt idx="10">
                  <c:v>Liao T, et al.</c:v>
                </c:pt>
                <c:pt idx="11">
                  <c:v>Murakami M, et al.</c:v>
                </c:pt>
                <c:pt idx="12">
                  <c:v>Yu H, et al.</c:v>
                </c:pt>
                <c:pt idx="13">
                  <c:v>Chiti G, et al.</c:v>
                </c:pt>
                <c:pt idx="14">
                  <c:v>Liu C, et al.</c:v>
                </c:pt>
                <c:pt idx="15">
                  <c:v>Mori M, et al.</c:v>
                </c:pt>
                <c:pt idx="16">
                  <c:v>Huang XT, et al.</c:v>
                </c:pt>
                <c:pt idx="17">
                  <c:v>An P, et al.</c:v>
                </c:pt>
              </c:strCache>
            </c:strRef>
          </c:cat>
          <c:val>
            <c:numRef>
              <c:f>IJMEDI!$N$4:$N$21</c:f>
              <c:numCache>
                <c:formatCode>General</c:formatCode>
                <c:ptCount val="18"/>
                <c:pt idx="0">
                  <c:v>2</c:v>
                </c:pt>
                <c:pt idx="1">
                  <c:v>2</c:v>
                </c:pt>
                <c:pt idx="2">
                  <c:v>2</c:v>
                </c:pt>
                <c:pt idx="3">
                  <c:v>0</c:v>
                </c:pt>
                <c:pt idx="4">
                  <c:v>2</c:v>
                </c:pt>
                <c:pt idx="5">
                  <c:v>0</c:v>
                </c:pt>
                <c:pt idx="6">
                  <c:v>0</c:v>
                </c:pt>
                <c:pt idx="7">
                  <c:v>0</c:v>
                </c:pt>
                <c:pt idx="8">
                  <c:v>2</c:v>
                </c:pt>
                <c:pt idx="9">
                  <c:v>0</c:v>
                </c:pt>
                <c:pt idx="10">
                  <c:v>0</c:v>
                </c:pt>
                <c:pt idx="11">
                  <c:v>0</c:v>
                </c:pt>
                <c:pt idx="12">
                  <c:v>2</c:v>
                </c:pt>
                <c:pt idx="13">
                  <c:v>0</c:v>
                </c:pt>
                <c:pt idx="14">
                  <c:v>0</c:v>
                </c:pt>
                <c:pt idx="15">
                  <c:v>0</c:v>
                </c:pt>
                <c:pt idx="16">
                  <c:v>0</c:v>
                </c:pt>
                <c:pt idx="17">
                  <c:v>0</c:v>
                </c:pt>
              </c:numCache>
            </c:numRef>
          </c:val>
          <c:extLst>
            <c:ext xmlns:c16="http://schemas.microsoft.com/office/drawing/2014/chart" uri="{C3380CC4-5D6E-409C-BE32-E72D297353CC}">
              <c16:uniqueId val="{00000007-B896-4C3A-A448-048B384A2420}"/>
            </c:ext>
          </c:extLst>
        </c:ser>
        <c:dLbls>
          <c:showLegendKey val="0"/>
          <c:showVal val="0"/>
          <c:showCatName val="0"/>
          <c:showSerName val="0"/>
          <c:showPercent val="0"/>
          <c:showBubbleSize val="0"/>
        </c:dLbls>
        <c:gapWidth val="27"/>
        <c:overlap val="100"/>
        <c:axId val="754223263"/>
        <c:axId val="703300255"/>
      </c:barChart>
      <c:catAx>
        <c:axId val="75422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crossAx val="703300255"/>
        <c:crosses val="autoZero"/>
        <c:auto val="1"/>
        <c:lblAlgn val="ctr"/>
        <c:lblOffset val="100"/>
        <c:noMultiLvlLbl val="0"/>
      </c:catAx>
      <c:valAx>
        <c:axId val="703300255"/>
        <c:scaling>
          <c:orientation val="minMax"/>
          <c:max val="8"/>
        </c:scaling>
        <c:delete val="0"/>
        <c:axPos val="l"/>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542232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Modeling</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strRef>
              <c:f>IJMEDI!$O$3</c:f>
              <c:strCache>
                <c:ptCount val="1"/>
                <c:pt idx="0">
                  <c:v>Item 14</c:v>
                </c:pt>
              </c:strCache>
            </c:strRef>
          </c:tx>
          <c:spPr>
            <a:solidFill>
              <a:schemeClr val="accent6"/>
            </a:solidFill>
            <a:ln>
              <a:noFill/>
            </a:ln>
            <a:effectLst/>
          </c:spPr>
          <c:invertIfNegative val="0"/>
          <c:cat>
            <c:strRef>
              <c:f>IJMEDI!$A$4:$A$21</c:f>
              <c:strCache>
                <c:ptCount val="18"/>
                <c:pt idx="0">
                  <c:v>Park, et al.</c:v>
                </c:pt>
                <c:pt idx="1">
                  <c:v>Otto R, et al.</c:v>
                </c:pt>
                <c:pt idx="2">
                  <c:v>Wang X, et al.</c:v>
                </c:pt>
                <c:pt idx="3">
                  <c:v>Jiang C, et al.</c:v>
                </c:pt>
                <c:pt idx="4">
                  <c:v>Thiis-Evensen E, et al.</c:v>
                </c:pt>
                <c:pt idx="5">
                  <c:v>Huang J, et al.</c:v>
                </c:pt>
                <c:pt idx="6">
                  <c:v>Xu G, et al.</c:v>
                </c:pt>
                <c:pt idx="7">
                  <c:v>Lu Z, et al.</c:v>
                </c:pt>
                <c:pt idx="8">
                  <c:v>Zhu HB, et al.</c:v>
                </c:pt>
                <c:pt idx="9">
                  <c:v>Javed AA, et al.</c:v>
                </c:pt>
                <c:pt idx="10">
                  <c:v>Liao T, et al.</c:v>
                </c:pt>
                <c:pt idx="11">
                  <c:v>Murakami M, et al.</c:v>
                </c:pt>
                <c:pt idx="12">
                  <c:v>Yu H, et al.</c:v>
                </c:pt>
                <c:pt idx="13">
                  <c:v>Chiti G, et al.</c:v>
                </c:pt>
                <c:pt idx="14">
                  <c:v>Liu C, et al.</c:v>
                </c:pt>
                <c:pt idx="15">
                  <c:v>Mori M, et al.</c:v>
                </c:pt>
                <c:pt idx="16">
                  <c:v>Huang XT, et al.</c:v>
                </c:pt>
                <c:pt idx="17">
                  <c:v>An P, et al.</c:v>
                </c:pt>
              </c:strCache>
            </c:strRef>
          </c:cat>
          <c:val>
            <c:numRef>
              <c:f>IJMEDI!$O$4:$O$21</c:f>
              <c:numCache>
                <c:formatCode>General</c:formatCode>
                <c:ptCount val="18"/>
                <c:pt idx="0">
                  <c:v>2</c:v>
                </c:pt>
                <c:pt idx="1">
                  <c:v>2</c:v>
                </c:pt>
                <c:pt idx="2">
                  <c:v>2</c:v>
                </c:pt>
                <c:pt idx="3">
                  <c:v>2</c:v>
                </c:pt>
                <c:pt idx="4">
                  <c:v>2</c:v>
                </c:pt>
                <c:pt idx="5">
                  <c:v>2</c:v>
                </c:pt>
                <c:pt idx="6">
                  <c:v>0</c:v>
                </c:pt>
                <c:pt idx="7">
                  <c:v>0</c:v>
                </c:pt>
                <c:pt idx="8">
                  <c:v>2</c:v>
                </c:pt>
                <c:pt idx="9">
                  <c:v>0</c:v>
                </c:pt>
                <c:pt idx="10">
                  <c:v>0</c:v>
                </c:pt>
                <c:pt idx="11">
                  <c:v>2</c:v>
                </c:pt>
                <c:pt idx="12">
                  <c:v>0</c:v>
                </c:pt>
                <c:pt idx="13">
                  <c:v>2</c:v>
                </c:pt>
                <c:pt idx="14">
                  <c:v>2</c:v>
                </c:pt>
                <c:pt idx="15">
                  <c:v>2</c:v>
                </c:pt>
                <c:pt idx="16">
                  <c:v>2</c:v>
                </c:pt>
                <c:pt idx="17">
                  <c:v>2</c:v>
                </c:pt>
              </c:numCache>
            </c:numRef>
          </c:val>
          <c:extLst>
            <c:ext xmlns:c16="http://schemas.microsoft.com/office/drawing/2014/chart" uri="{C3380CC4-5D6E-409C-BE32-E72D297353CC}">
              <c16:uniqueId val="{00000004-5AF7-4FFB-9844-BF1EA54863A0}"/>
            </c:ext>
          </c:extLst>
        </c:ser>
        <c:ser>
          <c:idx val="1"/>
          <c:order val="1"/>
          <c:tx>
            <c:strRef>
              <c:f>IJMEDI!$P$3</c:f>
              <c:strCache>
                <c:ptCount val="1"/>
                <c:pt idx="0">
                  <c:v>Item 15</c:v>
                </c:pt>
              </c:strCache>
            </c:strRef>
          </c:tx>
          <c:spPr>
            <a:solidFill>
              <a:schemeClr val="accent5"/>
            </a:solidFill>
            <a:ln>
              <a:noFill/>
            </a:ln>
            <a:effectLst/>
          </c:spPr>
          <c:invertIfNegative val="0"/>
          <c:cat>
            <c:strRef>
              <c:f>IJMEDI!$A$4:$A$21</c:f>
              <c:strCache>
                <c:ptCount val="18"/>
                <c:pt idx="0">
                  <c:v>Park, et al.</c:v>
                </c:pt>
                <c:pt idx="1">
                  <c:v>Otto R, et al.</c:v>
                </c:pt>
                <c:pt idx="2">
                  <c:v>Wang X, et al.</c:v>
                </c:pt>
                <c:pt idx="3">
                  <c:v>Jiang C, et al.</c:v>
                </c:pt>
                <c:pt idx="4">
                  <c:v>Thiis-Evensen E, et al.</c:v>
                </c:pt>
                <c:pt idx="5">
                  <c:v>Huang J, et al.</c:v>
                </c:pt>
                <c:pt idx="6">
                  <c:v>Xu G, et al.</c:v>
                </c:pt>
                <c:pt idx="7">
                  <c:v>Lu Z, et al.</c:v>
                </c:pt>
                <c:pt idx="8">
                  <c:v>Zhu HB, et al.</c:v>
                </c:pt>
                <c:pt idx="9">
                  <c:v>Javed AA, et al.</c:v>
                </c:pt>
                <c:pt idx="10">
                  <c:v>Liao T, et al.</c:v>
                </c:pt>
                <c:pt idx="11">
                  <c:v>Murakami M, et al.</c:v>
                </c:pt>
                <c:pt idx="12">
                  <c:v>Yu H, et al.</c:v>
                </c:pt>
                <c:pt idx="13">
                  <c:v>Chiti G, et al.</c:v>
                </c:pt>
                <c:pt idx="14">
                  <c:v>Liu C, et al.</c:v>
                </c:pt>
                <c:pt idx="15">
                  <c:v>Mori M, et al.</c:v>
                </c:pt>
                <c:pt idx="16">
                  <c:v>Huang XT, et al.</c:v>
                </c:pt>
                <c:pt idx="17">
                  <c:v>An P, et al.</c:v>
                </c:pt>
              </c:strCache>
            </c:strRef>
          </c:cat>
          <c:val>
            <c:numRef>
              <c:f>IJMEDI!$P$4:$P$21</c:f>
              <c:numCache>
                <c:formatCode>General</c:formatCode>
                <c:ptCount val="18"/>
                <c:pt idx="0">
                  <c:v>2</c:v>
                </c:pt>
                <c:pt idx="1">
                  <c:v>1</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numCache>
            </c:numRef>
          </c:val>
          <c:extLst>
            <c:ext xmlns:c16="http://schemas.microsoft.com/office/drawing/2014/chart" uri="{C3380CC4-5D6E-409C-BE32-E72D297353CC}">
              <c16:uniqueId val="{00000005-5AF7-4FFB-9844-BF1EA54863A0}"/>
            </c:ext>
          </c:extLst>
        </c:ser>
        <c:ser>
          <c:idx val="2"/>
          <c:order val="2"/>
          <c:tx>
            <c:strRef>
              <c:f>IJMEDI!$Q$3</c:f>
              <c:strCache>
                <c:ptCount val="1"/>
                <c:pt idx="0">
                  <c:v>Item 16</c:v>
                </c:pt>
              </c:strCache>
            </c:strRef>
          </c:tx>
          <c:spPr>
            <a:solidFill>
              <a:schemeClr val="accent4"/>
            </a:solidFill>
            <a:ln>
              <a:noFill/>
            </a:ln>
            <a:effectLst/>
          </c:spPr>
          <c:invertIfNegative val="0"/>
          <c:cat>
            <c:strRef>
              <c:f>IJMEDI!$A$4:$A$21</c:f>
              <c:strCache>
                <c:ptCount val="18"/>
                <c:pt idx="0">
                  <c:v>Park, et al.</c:v>
                </c:pt>
                <c:pt idx="1">
                  <c:v>Otto R, et al.</c:v>
                </c:pt>
                <c:pt idx="2">
                  <c:v>Wang X, et al.</c:v>
                </c:pt>
                <c:pt idx="3">
                  <c:v>Jiang C, et al.</c:v>
                </c:pt>
                <c:pt idx="4">
                  <c:v>Thiis-Evensen E, et al.</c:v>
                </c:pt>
                <c:pt idx="5">
                  <c:v>Huang J, et al.</c:v>
                </c:pt>
                <c:pt idx="6">
                  <c:v>Xu G, et al.</c:v>
                </c:pt>
                <c:pt idx="7">
                  <c:v>Lu Z, et al.</c:v>
                </c:pt>
                <c:pt idx="8">
                  <c:v>Zhu HB, et al.</c:v>
                </c:pt>
                <c:pt idx="9">
                  <c:v>Javed AA, et al.</c:v>
                </c:pt>
                <c:pt idx="10">
                  <c:v>Liao T, et al.</c:v>
                </c:pt>
                <c:pt idx="11">
                  <c:v>Murakami M, et al.</c:v>
                </c:pt>
                <c:pt idx="12">
                  <c:v>Yu H, et al.</c:v>
                </c:pt>
                <c:pt idx="13">
                  <c:v>Chiti G, et al.</c:v>
                </c:pt>
                <c:pt idx="14">
                  <c:v>Liu C, et al.</c:v>
                </c:pt>
                <c:pt idx="15">
                  <c:v>Mori M, et al.</c:v>
                </c:pt>
                <c:pt idx="16">
                  <c:v>Huang XT, et al.</c:v>
                </c:pt>
                <c:pt idx="17">
                  <c:v>An P, et al.</c:v>
                </c:pt>
              </c:strCache>
            </c:strRef>
          </c:cat>
          <c:val>
            <c:numRef>
              <c:f>IJMEDI!$Q$4:$Q$21</c:f>
              <c:numCache>
                <c:formatCode>General</c:formatCode>
                <c:ptCount val="18"/>
                <c:pt idx="0">
                  <c:v>2</c:v>
                </c:pt>
                <c:pt idx="1">
                  <c:v>2</c:v>
                </c:pt>
                <c:pt idx="2">
                  <c:v>2</c:v>
                </c:pt>
                <c:pt idx="3">
                  <c:v>2</c:v>
                </c:pt>
                <c:pt idx="4">
                  <c:v>2</c:v>
                </c:pt>
                <c:pt idx="5">
                  <c:v>2</c:v>
                </c:pt>
                <c:pt idx="6">
                  <c:v>1</c:v>
                </c:pt>
                <c:pt idx="7">
                  <c:v>2</c:v>
                </c:pt>
                <c:pt idx="8">
                  <c:v>2</c:v>
                </c:pt>
                <c:pt idx="9">
                  <c:v>2</c:v>
                </c:pt>
                <c:pt idx="10">
                  <c:v>2</c:v>
                </c:pt>
                <c:pt idx="11">
                  <c:v>0</c:v>
                </c:pt>
                <c:pt idx="12">
                  <c:v>1</c:v>
                </c:pt>
                <c:pt idx="13">
                  <c:v>0</c:v>
                </c:pt>
                <c:pt idx="14">
                  <c:v>0</c:v>
                </c:pt>
                <c:pt idx="15">
                  <c:v>1</c:v>
                </c:pt>
                <c:pt idx="16">
                  <c:v>0</c:v>
                </c:pt>
                <c:pt idx="17">
                  <c:v>0</c:v>
                </c:pt>
              </c:numCache>
            </c:numRef>
          </c:val>
          <c:extLst>
            <c:ext xmlns:c16="http://schemas.microsoft.com/office/drawing/2014/chart" uri="{C3380CC4-5D6E-409C-BE32-E72D297353CC}">
              <c16:uniqueId val="{00000006-5AF7-4FFB-9844-BF1EA54863A0}"/>
            </c:ext>
          </c:extLst>
        </c:ser>
        <c:dLbls>
          <c:showLegendKey val="0"/>
          <c:showVal val="0"/>
          <c:showCatName val="0"/>
          <c:showSerName val="0"/>
          <c:showPercent val="0"/>
          <c:showBubbleSize val="0"/>
        </c:dLbls>
        <c:gapWidth val="27"/>
        <c:overlap val="100"/>
        <c:axId val="754223263"/>
        <c:axId val="703300255"/>
      </c:barChart>
      <c:catAx>
        <c:axId val="75422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crossAx val="703300255"/>
        <c:crosses val="autoZero"/>
        <c:auto val="1"/>
        <c:lblAlgn val="ctr"/>
        <c:lblOffset val="100"/>
        <c:noMultiLvlLbl val="0"/>
      </c:catAx>
      <c:valAx>
        <c:axId val="703300255"/>
        <c:scaling>
          <c:orientation val="minMax"/>
          <c:max val="6"/>
        </c:scaling>
        <c:delete val="0"/>
        <c:axPos val="l"/>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542232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Validation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strRef>
              <c:f>IJMEDI!$R$3</c:f>
              <c:strCache>
                <c:ptCount val="1"/>
                <c:pt idx="0">
                  <c:v>Item 17</c:v>
                </c:pt>
              </c:strCache>
            </c:strRef>
          </c:tx>
          <c:spPr>
            <a:solidFill>
              <a:schemeClr val="accent6"/>
            </a:solidFill>
            <a:ln>
              <a:noFill/>
            </a:ln>
            <a:effectLst/>
          </c:spPr>
          <c:invertIfNegative val="0"/>
          <c:cat>
            <c:strRef>
              <c:f>IJMEDI!$A$4:$A$21</c:f>
              <c:strCache>
                <c:ptCount val="18"/>
                <c:pt idx="0">
                  <c:v>Park, et al.</c:v>
                </c:pt>
                <c:pt idx="1">
                  <c:v>Otto R, et al.</c:v>
                </c:pt>
                <c:pt idx="2">
                  <c:v>Wang X, et al.</c:v>
                </c:pt>
                <c:pt idx="3">
                  <c:v>Jiang C, et al.</c:v>
                </c:pt>
                <c:pt idx="4">
                  <c:v>Thiis-Evensen E, et al.</c:v>
                </c:pt>
                <c:pt idx="5">
                  <c:v>Huang J, et al.</c:v>
                </c:pt>
                <c:pt idx="6">
                  <c:v>Xu G, et al.</c:v>
                </c:pt>
                <c:pt idx="7">
                  <c:v>Lu Z, et al.</c:v>
                </c:pt>
                <c:pt idx="8">
                  <c:v>Zhu HB, et al.</c:v>
                </c:pt>
                <c:pt idx="9">
                  <c:v>Javed AA, et al.</c:v>
                </c:pt>
                <c:pt idx="10">
                  <c:v>Liao T, et al.</c:v>
                </c:pt>
                <c:pt idx="11">
                  <c:v>Murakami M, et al.</c:v>
                </c:pt>
                <c:pt idx="12">
                  <c:v>Yu H, et al.</c:v>
                </c:pt>
                <c:pt idx="13">
                  <c:v>Chiti G, et al.</c:v>
                </c:pt>
                <c:pt idx="14">
                  <c:v>Liu C, et al.</c:v>
                </c:pt>
                <c:pt idx="15">
                  <c:v>Mori M, et al.</c:v>
                </c:pt>
                <c:pt idx="16">
                  <c:v>Huang XT, et al.</c:v>
                </c:pt>
                <c:pt idx="17">
                  <c:v>An P, et al.</c:v>
                </c:pt>
              </c:strCache>
            </c:strRef>
          </c:cat>
          <c:val>
            <c:numRef>
              <c:f>IJMEDI!$R$4:$R$21</c:f>
              <c:numCache>
                <c:formatCode>General</c:formatCode>
                <c:ptCount val="18"/>
                <c:pt idx="0">
                  <c:v>2</c:v>
                </c:pt>
                <c:pt idx="1">
                  <c:v>1</c:v>
                </c:pt>
                <c:pt idx="2">
                  <c:v>2</c:v>
                </c:pt>
                <c:pt idx="3">
                  <c:v>2</c:v>
                </c:pt>
                <c:pt idx="4">
                  <c:v>2</c:v>
                </c:pt>
                <c:pt idx="5">
                  <c:v>2</c:v>
                </c:pt>
                <c:pt idx="6">
                  <c:v>2</c:v>
                </c:pt>
                <c:pt idx="7">
                  <c:v>2</c:v>
                </c:pt>
                <c:pt idx="8">
                  <c:v>2</c:v>
                </c:pt>
                <c:pt idx="9">
                  <c:v>2</c:v>
                </c:pt>
                <c:pt idx="10">
                  <c:v>2</c:v>
                </c:pt>
                <c:pt idx="11">
                  <c:v>1</c:v>
                </c:pt>
                <c:pt idx="12">
                  <c:v>2</c:v>
                </c:pt>
                <c:pt idx="13">
                  <c:v>2</c:v>
                </c:pt>
                <c:pt idx="14">
                  <c:v>2</c:v>
                </c:pt>
                <c:pt idx="15">
                  <c:v>2</c:v>
                </c:pt>
                <c:pt idx="16">
                  <c:v>1</c:v>
                </c:pt>
                <c:pt idx="17">
                  <c:v>0</c:v>
                </c:pt>
              </c:numCache>
            </c:numRef>
          </c:val>
          <c:extLst>
            <c:ext xmlns:c16="http://schemas.microsoft.com/office/drawing/2014/chart" uri="{C3380CC4-5D6E-409C-BE32-E72D297353CC}">
              <c16:uniqueId val="{00000003-385F-4094-B599-44A58DFE9335}"/>
            </c:ext>
          </c:extLst>
        </c:ser>
        <c:ser>
          <c:idx val="1"/>
          <c:order val="1"/>
          <c:tx>
            <c:strRef>
              <c:f>IJMEDI!$S$3</c:f>
              <c:strCache>
                <c:ptCount val="1"/>
                <c:pt idx="0">
                  <c:v>Item 18</c:v>
                </c:pt>
              </c:strCache>
            </c:strRef>
          </c:tx>
          <c:spPr>
            <a:solidFill>
              <a:schemeClr val="accent5"/>
            </a:solidFill>
            <a:ln>
              <a:noFill/>
            </a:ln>
            <a:effectLst/>
          </c:spPr>
          <c:invertIfNegative val="0"/>
          <c:cat>
            <c:strRef>
              <c:f>IJMEDI!$A$4:$A$21</c:f>
              <c:strCache>
                <c:ptCount val="18"/>
                <c:pt idx="0">
                  <c:v>Park, et al.</c:v>
                </c:pt>
                <c:pt idx="1">
                  <c:v>Otto R, et al.</c:v>
                </c:pt>
                <c:pt idx="2">
                  <c:v>Wang X, et al.</c:v>
                </c:pt>
                <c:pt idx="3">
                  <c:v>Jiang C, et al.</c:v>
                </c:pt>
                <c:pt idx="4">
                  <c:v>Thiis-Evensen E, et al.</c:v>
                </c:pt>
                <c:pt idx="5">
                  <c:v>Huang J, et al.</c:v>
                </c:pt>
                <c:pt idx="6">
                  <c:v>Xu G, et al.</c:v>
                </c:pt>
                <c:pt idx="7">
                  <c:v>Lu Z, et al.</c:v>
                </c:pt>
                <c:pt idx="8">
                  <c:v>Zhu HB, et al.</c:v>
                </c:pt>
                <c:pt idx="9">
                  <c:v>Javed AA, et al.</c:v>
                </c:pt>
                <c:pt idx="10">
                  <c:v>Liao T, et al.</c:v>
                </c:pt>
                <c:pt idx="11">
                  <c:v>Murakami M, et al.</c:v>
                </c:pt>
                <c:pt idx="12">
                  <c:v>Yu H, et al.</c:v>
                </c:pt>
                <c:pt idx="13">
                  <c:v>Chiti G, et al.</c:v>
                </c:pt>
                <c:pt idx="14">
                  <c:v>Liu C, et al.</c:v>
                </c:pt>
                <c:pt idx="15">
                  <c:v>Mori M, et al.</c:v>
                </c:pt>
                <c:pt idx="16">
                  <c:v>Huang XT, et al.</c:v>
                </c:pt>
                <c:pt idx="17">
                  <c:v>An P, et al.</c:v>
                </c:pt>
              </c:strCache>
            </c:strRef>
          </c:cat>
          <c:val>
            <c:numRef>
              <c:f>IJMEDI!$S$4:$S$21</c:f>
              <c:numCache>
                <c:formatCode>General</c:formatCode>
                <c:ptCount val="18"/>
                <c:pt idx="0">
                  <c:v>2</c:v>
                </c:pt>
                <c:pt idx="1">
                  <c:v>2</c:v>
                </c:pt>
                <c:pt idx="2">
                  <c:v>0</c:v>
                </c:pt>
                <c:pt idx="3">
                  <c:v>0</c:v>
                </c:pt>
                <c:pt idx="4">
                  <c:v>0</c:v>
                </c:pt>
                <c:pt idx="5">
                  <c:v>0</c:v>
                </c:pt>
                <c:pt idx="6">
                  <c:v>0</c:v>
                </c:pt>
                <c:pt idx="7">
                  <c:v>2</c:v>
                </c:pt>
                <c:pt idx="8">
                  <c:v>0</c:v>
                </c:pt>
                <c:pt idx="9">
                  <c:v>1</c:v>
                </c:pt>
                <c:pt idx="10">
                  <c:v>0</c:v>
                </c:pt>
                <c:pt idx="11">
                  <c:v>1</c:v>
                </c:pt>
                <c:pt idx="12">
                  <c:v>0</c:v>
                </c:pt>
                <c:pt idx="13">
                  <c:v>0</c:v>
                </c:pt>
                <c:pt idx="14">
                  <c:v>0</c:v>
                </c:pt>
                <c:pt idx="15">
                  <c:v>0</c:v>
                </c:pt>
                <c:pt idx="16">
                  <c:v>0</c:v>
                </c:pt>
                <c:pt idx="17">
                  <c:v>0</c:v>
                </c:pt>
              </c:numCache>
            </c:numRef>
          </c:val>
          <c:extLst>
            <c:ext xmlns:c16="http://schemas.microsoft.com/office/drawing/2014/chart" uri="{C3380CC4-5D6E-409C-BE32-E72D297353CC}">
              <c16:uniqueId val="{00000004-385F-4094-B599-44A58DFE9335}"/>
            </c:ext>
          </c:extLst>
        </c:ser>
        <c:ser>
          <c:idx val="2"/>
          <c:order val="2"/>
          <c:tx>
            <c:strRef>
              <c:f>IJMEDI!$T$3</c:f>
              <c:strCache>
                <c:ptCount val="1"/>
                <c:pt idx="0">
                  <c:v>Item 19</c:v>
                </c:pt>
              </c:strCache>
            </c:strRef>
          </c:tx>
          <c:spPr>
            <a:solidFill>
              <a:schemeClr val="accent4"/>
            </a:solidFill>
            <a:ln>
              <a:noFill/>
            </a:ln>
            <a:effectLst/>
          </c:spPr>
          <c:invertIfNegative val="0"/>
          <c:cat>
            <c:strRef>
              <c:f>IJMEDI!$A$4:$A$21</c:f>
              <c:strCache>
                <c:ptCount val="18"/>
                <c:pt idx="0">
                  <c:v>Park, et al.</c:v>
                </c:pt>
                <c:pt idx="1">
                  <c:v>Otto R, et al.</c:v>
                </c:pt>
                <c:pt idx="2">
                  <c:v>Wang X, et al.</c:v>
                </c:pt>
                <c:pt idx="3">
                  <c:v>Jiang C, et al.</c:v>
                </c:pt>
                <c:pt idx="4">
                  <c:v>Thiis-Evensen E, et al.</c:v>
                </c:pt>
                <c:pt idx="5">
                  <c:v>Huang J, et al.</c:v>
                </c:pt>
                <c:pt idx="6">
                  <c:v>Xu G, et al.</c:v>
                </c:pt>
                <c:pt idx="7">
                  <c:v>Lu Z, et al.</c:v>
                </c:pt>
                <c:pt idx="8">
                  <c:v>Zhu HB, et al.</c:v>
                </c:pt>
                <c:pt idx="9">
                  <c:v>Javed AA, et al.</c:v>
                </c:pt>
                <c:pt idx="10">
                  <c:v>Liao T, et al.</c:v>
                </c:pt>
                <c:pt idx="11">
                  <c:v>Murakami M, et al.</c:v>
                </c:pt>
                <c:pt idx="12">
                  <c:v>Yu H, et al.</c:v>
                </c:pt>
                <c:pt idx="13">
                  <c:v>Chiti G, et al.</c:v>
                </c:pt>
                <c:pt idx="14">
                  <c:v>Liu C, et al.</c:v>
                </c:pt>
                <c:pt idx="15">
                  <c:v>Mori M, et al.</c:v>
                </c:pt>
                <c:pt idx="16">
                  <c:v>Huang XT, et al.</c:v>
                </c:pt>
                <c:pt idx="17">
                  <c:v>An P, et al.</c:v>
                </c:pt>
              </c:strCache>
            </c:strRef>
          </c:cat>
          <c:val>
            <c:numRef>
              <c:f>IJMEDI!$T$4:$T$21</c:f>
              <c:numCache>
                <c:formatCode>General</c:formatCode>
                <c:ptCount val="18"/>
                <c:pt idx="0">
                  <c:v>0</c:v>
                </c:pt>
                <c:pt idx="1">
                  <c:v>0</c:v>
                </c:pt>
                <c:pt idx="2">
                  <c:v>0</c:v>
                </c:pt>
                <c:pt idx="3">
                  <c:v>2</c:v>
                </c:pt>
                <c:pt idx="4">
                  <c:v>0</c:v>
                </c:pt>
                <c:pt idx="5">
                  <c:v>2</c:v>
                </c:pt>
                <c:pt idx="6">
                  <c:v>2</c:v>
                </c:pt>
                <c:pt idx="7">
                  <c:v>2</c:v>
                </c:pt>
                <c:pt idx="8">
                  <c:v>0</c:v>
                </c:pt>
                <c:pt idx="9">
                  <c:v>2</c:v>
                </c:pt>
                <c:pt idx="10">
                  <c:v>2</c:v>
                </c:pt>
                <c:pt idx="11">
                  <c:v>0</c:v>
                </c:pt>
                <c:pt idx="12">
                  <c:v>2</c:v>
                </c:pt>
                <c:pt idx="13">
                  <c:v>0</c:v>
                </c:pt>
                <c:pt idx="14">
                  <c:v>0</c:v>
                </c:pt>
                <c:pt idx="15">
                  <c:v>0</c:v>
                </c:pt>
                <c:pt idx="16">
                  <c:v>0</c:v>
                </c:pt>
                <c:pt idx="17">
                  <c:v>0</c:v>
                </c:pt>
              </c:numCache>
            </c:numRef>
          </c:val>
          <c:extLst>
            <c:ext xmlns:c16="http://schemas.microsoft.com/office/drawing/2014/chart" uri="{C3380CC4-5D6E-409C-BE32-E72D297353CC}">
              <c16:uniqueId val="{00000005-385F-4094-B599-44A58DFE9335}"/>
            </c:ext>
          </c:extLst>
        </c:ser>
        <c:ser>
          <c:idx val="3"/>
          <c:order val="3"/>
          <c:tx>
            <c:strRef>
              <c:f>IJMEDI!$U$3</c:f>
              <c:strCache>
                <c:ptCount val="1"/>
                <c:pt idx="0">
                  <c:v>Item 20</c:v>
                </c:pt>
              </c:strCache>
            </c:strRef>
          </c:tx>
          <c:spPr>
            <a:solidFill>
              <a:schemeClr val="accent6">
                <a:lumMod val="60000"/>
              </a:schemeClr>
            </a:solidFill>
            <a:ln>
              <a:noFill/>
            </a:ln>
            <a:effectLst/>
          </c:spPr>
          <c:invertIfNegative val="0"/>
          <c:cat>
            <c:strRef>
              <c:f>IJMEDI!$A$4:$A$21</c:f>
              <c:strCache>
                <c:ptCount val="18"/>
                <c:pt idx="0">
                  <c:v>Park, et al.</c:v>
                </c:pt>
                <c:pt idx="1">
                  <c:v>Otto R, et al.</c:v>
                </c:pt>
                <c:pt idx="2">
                  <c:v>Wang X, et al.</c:v>
                </c:pt>
                <c:pt idx="3">
                  <c:v>Jiang C, et al.</c:v>
                </c:pt>
                <c:pt idx="4">
                  <c:v>Thiis-Evensen E, et al.</c:v>
                </c:pt>
                <c:pt idx="5">
                  <c:v>Huang J, et al.</c:v>
                </c:pt>
                <c:pt idx="6">
                  <c:v>Xu G, et al.</c:v>
                </c:pt>
                <c:pt idx="7">
                  <c:v>Lu Z, et al.</c:v>
                </c:pt>
                <c:pt idx="8">
                  <c:v>Zhu HB, et al.</c:v>
                </c:pt>
                <c:pt idx="9">
                  <c:v>Javed AA, et al.</c:v>
                </c:pt>
                <c:pt idx="10">
                  <c:v>Liao T, et al.</c:v>
                </c:pt>
                <c:pt idx="11">
                  <c:v>Murakami M, et al.</c:v>
                </c:pt>
                <c:pt idx="12">
                  <c:v>Yu H, et al.</c:v>
                </c:pt>
                <c:pt idx="13">
                  <c:v>Chiti G, et al.</c:v>
                </c:pt>
                <c:pt idx="14">
                  <c:v>Liu C, et al.</c:v>
                </c:pt>
                <c:pt idx="15">
                  <c:v>Mori M, et al.</c:v>
                </c:pt>
                <c:pt idx="16">
                  <c:v>Huang XT, et al.</c:v>
                </c:pt>
                <c:pt idx="17">
                  <c:v>An P, et al.</c:v>
                </c:pt>
              </c:strCache>
            </c:strRef>
          </c:cat>
          <c:val>
            <c:numRef>
              <c:f>IJMEDI!$U$4:$U$21</c:f>
              <c:numCache>
                <c:formatCode>General</c:formatCode>
                <c:ptCount val="18"/>
                <c:pt idx="0">
                  <c:v>2</c:v>
                </c:pt>
                <c:pt idx="1">
                  <c:v>0</c:v>
                </c:pt>
                <c:pt idx="2">
                  <c:v>2</c:v>
                </c:pt>
                <c:pt idx="3">
                  <c:v>1</c:v>
                </c:pt>
                <c:pt idx="4">
                  <c:v>2</c:v>
                </c:pt>
                <c:pt idx="5">
                  <c:v>0</c:v>
                </c:pt>
                <c:pt idx="6">
                  <c:v>2</c:v>
                </c:pt>
                <c:pt idx="7">
                  <c:v>0</c:v>
                </c:pt>
                <c:pt idx="8">
                  <c:v>0</c:v>
                </c:pt>
                <c:pt idx="9">
                  <c:v>0</c:v>
                </c:pt>
                <c:pt idx="10">
                  <c:v>0</c:v>
                </c:pt>
                <c:pt idx="11">
                  <c:v>1</c:v>
                </c:pt>
                <c:pt idx="12">
                  <c:v>0</c:v>
                </c:pt>
                <c:pt idx="13">
                  <c:v>0</c:v>
                </c:pt>
                <c:pt idx="14">
                  <c:v>0</c:v>
                </c:pt>
                <c:pt idx="15">
                  <c:v>1</c:v>
                </c:pt>
                <c:pt idx="16">
                  <c:v>0</c:v>
                </c:pt>
                <c:pt idx="17">
                  <c:v>0</c:v>
                </c:pt>
              </c:numCache>
            </c:numRef>
          </c:val>
          <c:extLst>
            <c:ext xmlns:c16="http://schemas.microsoft.com/office/drawing/2014/chart" uri="{C3380CC4-5D6E-409C-BE32-E72D297353CC}">
              <c16:uniqueId val="{00000006-385F-4094-B599-44A58DFE9335}"/>
            </c:ext>
          </c:extLst>
        </c:ser>
        <c:ser>
          <c:idx val="4"/>
          <c:order val="4"/>
          <c:tx>
            <c:strRef>
              <c:f>IJMEDI!$V$3</c:f>
              <c:strCache>
                <c:ptCount val="1"/>
                <c:pt idx="0">
                  <c:v>Item 21</c:v>
                </c:pt>
              </c:strCache>
            </c:strRef>
          </c:tx>
          <c:spPr>
            <a:solidFill>
              <a:schemeClr val="accent5">
                <a:lumMod val="60000"/>
              </a:schemeClr>
            </a:solidFill>
            <a:ln>
              <a:noFill/>
            </a:ln>
            <a:effectLst/>
          </c:spPr>
          <c:invertIfNegative val="0"/>
          <c:cat>
            <c:strRef>
              <c:f>IJMEDI!$A$4:$A$21</c:f>
              <c:strCache>
                <c:ptCount val="18"/>
                <c:pt idx="0">
                  <c:v>Park, et al.</c:v>
                </c:pt>
                <c:pt idx="1">
                  <c:v>Otto R, et al.</c:v>
                </c:pt>
                <c:pt idx="2">
                  <c:v>Wang X, et al.</c:v>
                </c:pt>
                <c:pt idx="3">
                  <c:v>Jiang C, et al.</c:v>
                </c:pt>
                <c:pt idx="4">
                  <c:v>Thiis-Evensen E, et al.</c:v>
                </c:pt>
                <c:pt idx="5">
                  <c:v>Huang J, et al.</c:v>
                </c:pt>
                <c:pt idx="6">
                  <c:v>Xu G, et al.</c:v>
                </c:pt>
                <c:pt idx="7">
                  <c:v>Lu Z, et al.</c:v>
                </c:pt>
                <c:pt idx="8">
                  <c:v>Zhu HB, et al.</c:v>
                </c:pt>
                <c:pt idx="9">
                  <c:v>Javed AA, et al.</c:v>
                </c:pt>
                <c:pt idx="10">
                  <c:v>Liao T, et al.</c:v>
                </c:pt>
                <c:pt idx="11">
                  <c:v>Murakami M, et al.</c:v>
                </c:pt>
                <c:pt idx="12">
                  <c:v>Yu H, et al.</c:v>
                </c:pt>
                <c:pt idx="13">
                  <c:v>Chiti G, et al.</c:v>
                </c:pt>
                <c:pt idx="14">
                  <c:v>Liu C, et al.</c:v>
                </c:pt>
                <c:pt idx="15">
                  <c:v>Mori M, et al.</c:v>
                </c:pt>
                <c:pt idx="16">
                  <c:v>Huang XT, et al.</c:v>
                </c:pt>
                <c:pt idx="17">
                  <c:v>An P, et al.</c:v>
                </c:pt>
              </c:strCache>
            </c:strRef>
          </c:cat>
          <c:val>
            <c:numRef>
              <c:f>IJMEDI!$W$4:$W$21</c:f>
              <c:numCache>
                <c:formatCode>General</c:formatCode>
                <c:ptCount val="18"/>
                <c:pt idx="0">
                  <c:v>2</c:v>
                </c:pt>
                <c:pt idx="1">
                  <c:v>1</c:v>
                </c:pt>
                <c:pt idx="2">
                  <c:v>2</c:v>
                </c:pt>
                <c:pt idx="3">
                  <c:v>2</c:v>
                </c:pt>
                <c:pt idx="4">
                  <c:v>2</c:v>
                </c:pt>
                <c:pt idx="5">
                  <c:v>2</c:v>
                </c:pt>
                <c:pt idx="6">
                  <c:v>2</c:v>
                </c:pt>
                <c:pt idx="7">
                  <c:v>2</c:v>
                </c:pt>
                <c:pt idx="8">
                  <c:v>0</c:v>
                </c:pt>
                <c:pt idx="9">
                  <c:v>2</c:v>
                </c:pt>
                <c:pt idx="10">
                  <c:v>2</c:v>
                </c:pt>
                <c:pt idx="11">
                  <c:v>1</c:v>
                </c:pt>
                <c:pt idx="12">
                  <c:v>2</c:v>
                </c:pt>
                <c:pt idx="13">
                  <c:v>2</c:v>
                </c:pt>
                <c:pt idx="14">
                  <c:v>2</c:v>
                </c:pt>
                <c:pt idx="15">
                  <c:v>2</c:v>
                </c:pt>
                <c:pt idx="16">
                  <c:v>1</c:v>
                </c:pt>
                <c:pt idx="17">
                  <c:v>0</c:v>
                </c:pt>
              </c:numCache>
            </c:numRef>
          </c:val>
          <c:extLst>
            <c:ext xmlns:c16="http://schemas.microsoft.com/office/drawing/2014/chart" uri="{C3380CC4-5D6E-409C-BE32-E72D297353CC}">
              <c16:uniqueId val="{00000007-385F-4094-B599-44A58DFE9335}"/>
            </c:ext>
          </c:extLst>
        </c:ser>
        <c:ser>
          <c:idx val="5"/>
          <c:order val="5"/>
          <c:tx>
            <c:strRef>
              <c:f>IJMEDI!$X$3</c:f>
              <c:strCache>
                <c:ptCount val="1"/>
                <c:pt idx="0">
                  <c:v>Item 23</c:v>
                </c:pt>
              </c:strCache>
            </c:strRef>
          </c:tx>
          <c:spPr>
            <a:solidFill>
              <a:schemeClr val="accent4">
                <a:lumMod val="60000"/>
              </a:schemeClr>
            </a:solidFill>
            <a:ln>
              <a:noFill/>
            </a:ln>
            <a:effectLst/>
          </c:spPr>
          <c:invertIfNegative val="0"/>
          <c:cat>
            <c:strRef>
              <c:f>IJMEDI!$A$4:$A$21</c:f>
              <c:strCache>
                <c:ptCount val="18"/>
                <c:pt idx="0">
                  <c:v>Park, et al.</c:v>
                </c:pt>
                <c:pt idx="1">
                  <c:v>Otto R, et al.</c:v>
                </c:pt>
                <c:pt idx="2">
                  <c:v>Wang X, et al.</c:v>
                </c:pt>
                <c:pt idx="3">
                  <c:v>Jiang C, et al.</c:v>
                </c:pt>
                <c:pt idx="4">
                  <c:v>Thiis-Evensen E, et al.</c:v>
                </c:pt>
                <c:pt idx="5">
                  <c:v>Huang J, et al.</c:v>
                </c:pt>
                <c:pt idx="6">
                  <c:v>Xu G, et al.</c:v>
                </c:pt>
                <c:pt idx="7">
                  <c:v>Lu Z, et al.</c:v>
                </c:pt>
                <c:pt idx="8">
                  <c:v>Zhu HB, et al.</c:v>
                </c:pt>
                <c:pt idx="9">
                  <c:v>Javed AA, et al.</c:v>
                </c:pt>
                <c:pt idx="10">
                  <c:v>Liao T, et al.</c:v>
                </c:pt>
                <c:pt idx="11">
                  <c:v>Murakami M, et al.</c:v>
                </c:pt>
                <c:pt idx="12">
                  <c:v>Yu H, et al.</c:v>
                </c:pt>
                <c:pt idx="13">
                  <c:v>Chiti G, et al.</c:v>
                </c:pt>
                <c:pt idx="14">
                  <c:v>Liu C, et al.</c:v>
                </c:pt>
                <c:pt idx="15">
                  <c:v>Mori M, et al.</c:v>
                </c:pt>
                <c:pt idx="16">
                  <c:v>Huang XT, et al.</c:v>
                </c:pt>
                <c:pt idx="17">
                  <c:v>An P, et al.</c:v>
                </c:pt>
              </c:strCache>
            </c:strRef>
          </c:cat>
          <c:val>
            <c:numRef>
              <c:f>IJMEDI!$X$4:$X$21</c:f>
              <c:numCache>
                <c:formatCode>General</c:formatCode>
                <c:ptCount val="18"/>
                <c:pt idx="0">
                  <c:v>0</c:v>
                </c:pt>
                <c:pt idx="1">
                  <c:v>0.5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8-385F-4094-B599-44A58DFE9335}"/>
            </c:ext>
          </c:extLst>
        </c:ser>
        <c:dLbls>
          <c:showLegendKey val="0"/>
          <c:showVal val="0"/>
          <c:showCatName val="0"/>
          <c:showSerName val="0"/>
          <c:showPercent val="0"/>
          <c:showBubbleSize val="0"/>
        </c:dLbls>
        <c:gapWidth val="27"/>
        <c:overlap val="100"/>
        <c:axId val="754223263"/>
        <c:axId val="703300255"/>
      </c:barChart>
      <c:catAx>
        <c:axId val="75422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crossAx val="703300255"/>
        <c:crosses val="autoZero"/>
        <c:auto val="1"/>
        <c:lblAlgn val="ctr"/>
        <c:lblOffset val="100"/>
        <c:noMultiLvlLbl val="0"/>
      </c:catAx>
      <c:valAx>
        <c:axId val="703300255"/>
        <c:scaling>
          <c:orientation val="minMax"/>
          <c:max val="12"/>
        </c:scaling>
        <c:delete val="0"/>
        <c:axPos val="l"/>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542232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Deployment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strRef>
              <c:f>IJMEDI!$Y$3</c:f>
              <c:strCache>
                <c:ptCount val="1"/>
                <c:pt idx="0">
                  <c:v>Item 24</c:v>
                </c:pt>
              </c:strCache>
            </c:strRef>
          </c:tx>
          <c:spPr>
            <a:solidFill>
              <a:schemeClr val="accent6"/>
            </a:solidFill>
            <a:ln>
              <a:noFill/>
            </a:ln>
            <a:effectLst/>
          </c:spPr>
          <c:invertIfNegative val="0"/>
          <c:cat>
            <c:strRef>
              <c:f>IJMEDI!$A$4:$A$21</c:f>
              <c:strCache>
                <c:ptCount val="18"/>
                <c:pt idx="0">
                  <c:v>Park, et al.</c:v>
                </c:pt>
                <c:pt idx="1">
                  <c:v>Otto R, et al.</c:v>
                </c:pt>
                <c:pt idx="2">
                  <c:v>Wang X, et al.</c:v>
                </c:pt>
                <c:pt idx="3">
                  <c:v>Jiang C, et al.</c:v>
                </c:pt>
                <c:pt idx="4">
                  <c:v>Thiis-Evensen E, et al.</c:v>
                </c:pt>
                <c:pt idx="5">
                  <c:v>Huang J, et al.</c:v>
                </c:pt>
                <c:pt idx="6">
                  <c:v>Xu G, et al.</c:v>
                </c:pt>
                <c:pt idx="7">
                  <c:v>Lu Z, et al.</c:v>
                </c:pt>
                <c:pt idx="8">
                  <c:v>Zhu HB, et al.</c:v>
                </c:pt>
                <c:pt idx="9">
                  <c:v>Javed AA, et al.</c:v>
                </c:pt>
                <c:pt idx="10">
                  <c:v>Liao T, et al.</c:v>
                </c:pt>
                <c:pt idx="11">
                  <c:v>Murakami M, et al.</c:v>
                </c:pt>
                <c:pt idx="12">
                  <c:v>Yu H, et al.</c:v>
                </c:pt>
                <c:pt idx="13">
                  <c:v>Chiti G, et al.</c:v>
                </c:pt>
                <c:pt idx="14">
                  <c:v>Liu C, et al.</c:v>
                </c:pt>
                <c:pt idx="15">
                  <c:v>Mori M, et al.</c:v>
                </c:pt>
                <c:pt idx="16">
                  <c:v>Huang XT, et al.</c:v>
                </c:pt>
                <c:pt idx="17">
                  <c:v>An P, et al.</c:v>
                </c:pt>
              </c:strCache>
            </c:strRef>
          </c:cat>
          <c:val>
            <c:numRef>
              <c:f>IJMEDI!$Y$4:$Y$21</c:f>
              <c:numCache>
                <c:formatCode>General</c:formatCode>
                <c:ptCount val="18"/>
                <c:pt idx="0">
                  <c:v>0</c:v>
                </c:pt>
                <c:pt idx="1">
                  <c:v>1</c:v>
                </c:pt>
                <c:pt idx="2">
                  <c:v>1</c:v>
                </c:pt>
                <c:pt idx="3">
                  <c:v>1</c:v>
                </c:pt>
                <c:pt idx="4">
                  <c:v>1</c:v>
                </c:pt>
                <c:pt idx="5">
                  <c:v>1</c:v>
                </c:pt>
                <c:pt idx="6">
                  <c:v>1</c:v>
                </c:pt>
                <c:pt idx="7">
                  <c:v>0</c:v>
                </c:pt>
                <c:pt idx="8">
                  <c:v>1</c:v>
                </c:pt>
                <c:pt idx="9">
                  <c:v>1</c:v>
                </c:pt>
                <c:pt idx="10">
                  <c:v>1</c:v>
                </c:pt>
                <c:pt idx="11">
                  <c:v>0</c:v>
                </c:pt>
                <c:pt idx="12">
                  <c:v>1</c:v>
                </c:pt>
                <c:pt idx="13">
                  <c:v>1</c:v>
                </c:pt>
                <c:pt idx="14">
                  <c:v>0</c:v>
                </c:pt>
                <c:pt idx="15">
                  <c:v>1</c:v>
                </c:pt>
                <c:pt idx="16">
                  <c:v>1</c:v>
                </c:pt>
                <c:pt idx="17">
                  <c:v>1</c:v>
                </c:pt>
              </c:numCache>
            </c:numRef>
          </c:val>
          <c:extLst>
            <c:ext xmlns:c16="http://schemas.microsoft.com/office/drawing/2014/chart" uri="{C3380CC4-5D6E-409C-BE32-E72D297353CC}">
              <c16:uniqueId val="{00000006-32F3-4758-88A7-3B5EEC63048E}"/>
            </c:ext>
          </c:extLst>
        </c:ser>
        <c:ser>
          <c:idx val="1"/>
          <c:order val="1"/>
          <c:tx>
            <c:strRef>
              <c:f>IJMEDI!$Z$3</c:f>
              <c:strCache>
                <c:ptCount val="1"/>
                <c:pt idx="0">
                  <c:v>Item 25</c:v>
                </c:pt>
              </c:strCache>
            </c:strRef>
          </c:tx>
          <c:spPr>
            <a:solidFill>
              <a:schemeClr val="accent5"/>
            </a:solidFill>
            <a:ln>
              <a:noFill/>
            </a:ln>
            <a:effectLst/>
          </c:spPr>
          <c:invertIfNegative val="0"/>
          <c:cat>
            <c:strRef>
              <c:f>IJMEDI!$A$4:$A$21</c:f>
              <c:strCache>
                <c:ptCount val="18"/>
                <c:pt idx="0">
                  <c:v>Park, et al.</c:v>
                </c:pt>
                <c:pt idx="1">
                  <c:v>Otto R, et al.</c:v>
                </c:pt>
                <c:pt idx="2">
                  <c:v>Wang X, et al.</c:v>
                </c:pt>
                <c:pt idx="3">
                  <c:v>Jiang C, et al.</c:v>
                </c:pt>
                <c:pt idx="4">
                  <c:v>Thiis-Evensen E, et al.</c:v>
                </c:pt>
                <c:pt idx="5">
                  <c:v>Huang J, et al.</c:v>
                </c:pt>
                <c:pt idx="6">
                  <c:v>Xu G, et al.</c:v>
                </c:pt>
                <c:pt idx="7">
                  <c:v>Lu Z, et al.</c:v>
                </c:pt>
                <c:pt idx="8">
                  <c:v>Zhu HB, et al.</c:v>
                </c:pt>
                <c:pt idx="9">
                  <c:v>Javed AA, et al.</c:v>
                </c:pt>
                <c:pt idx="10">
                  <c:v>Liao T, et al.</c:v>
                </c:pt>
                <c:pt idx="11">
                  <c:v>Murakami M, et al.</c:v>
                </c:pt>
                <c:pt idx="12">
                  <c:v>Yu H, et al.</c:v>
                </c:pt>
                <c:pt idx="13">
                  <c:v>Chiti G, et al.</c:v>
                </c:pt>
                <c:pt idx="14">
                  <c:v>Liu C, et al.</c:v>
                </c:pt>
                <c:pt idx="15">
                  <c:v>Mori M, et al.</c:v>
                </c:pt>
                <c:pt idx="16">
                  <c:v>Huang XT, et al.</c:v>
                </c:pt>
                <c:pt idx="17">
                  <c:v>An P, et al.</c:v>
                </c:pt>
              </c:strCache>
            </c:strRef>
          </c:cat>
          <c:val>
            <c:numRef>
              <c:f>IJMEDI!$Z$4:$Z$21</c:f>
              <c:numCache>
                <c:formatCode>General</c:formatCode>
                <c:ptCount val="18"/>
                <c:pt idx="0">
                  <c:v>1</c:v>
                </c:pt>
                <c:pt idx="1">
                  <c:v>0.5</c:v>
                </c:pt>
                <c:pt idx="2">
                  <c:v>0</c:v>
                </c:pt>
                <c:pt idx="3">
                  <c:v>0</c:v>
                </c:pt>
                <c:pt idx="4">
                  <c:v>0</c:v>
                </c:pt>
                <c:pt idx="5">
                  <c:v>0</c:v>
                </c:pt>
                <c:pt idx="6">
                  <c:v>1</c:v>
                </c:pt>
                <c:pt idx="7">
                  <c:v>1</c:v>
                </c:pt>
                <c:pt idx="8">
                  <c:v>1</c:v>
                </c:pt>
                <c:pt idx="9">
                  <c:v>0</c:v>
                </c:pt>
                <c:pt idx="10">
                  <c:v>0</c:v>
                </c:pt>
                <c:pt idx="11">
                  <c:v>0</c:v>
                </c:pt>
                <c:pt idx="12">
                  <c:v>1</c:v>
                </c:pt>
                <c:pt idx="13">
                  <c:v>0</c:v>
                </c:pt>
                <c:pt idx="14">
                  <c:v>0</c:v>
                </c:pt>
                <c:pt idx="15">
                  <c:v>0</c:v>
                </c:pt>
                <c:pt idx="16">
                  <c:v>0</c:v>
                </c:pt>
                <c:pt idx="17">
                  <c:v>0</c:v>
                </c:pt>
              </c:numCache>
            </c:numRef>
          </c:val>
          <c:extLst>
            <c:ext xmlns:c16="http://schemas.microsoft.com/office/drawing/2014/chart" uri="{C3380CC4-5D6E-409C-BE32-E72D297353CC}">
              <c16:uniqueId val="{00000007-32F3-4758-88A7-3B5EEC63048E}"/>
            </c:ext>
          </c:extLst>
        </c:ser>
        <c:ser>
          <c:idx val="2"/>
          <c:order val="2"/>
          <c:tx>
            <c:strRef>
              <c:f>IJMEDI!$AA$3</c:f>
              <c:strCache>
                <c:ptCount val="1"/>
                <c:pt idx="0">
                  <c:v>Item 26</c:v>
                </c:pt>
              </c:strCache>
            </c:strRef>
          </c:tx>
          <c:spPr>
            <a:solidFill>
              <a:schemeClr val="accent4"/>
            </a:solidFill>
            <a:ln>
              <a:noFill/>
            </a:ln>
            <a:effectLst/>
          </c:spPr>
          <c:invertIfNegative val="0"/>
          <c:cat>
            <c:strRef>
              <c:f>IJMEDI!$A$4:$A$21</c:f>
              <c:strCache>
                <c:ptCount val="18"/>
                <c:pt idx="0">
                  <c:v>Park, et al.</c:v>
                </c:pt>
                <c:pt idx="1">
                  <c:v>Otto R, et al.</c:v>
                </c:pt>
                <c:pt idx="2">
                  <c:v>Wang X, et al.</c:v>
                </c:pt>
                <c:pt idx="3">
                  <c:v>Jiang C, et al.</c:v>
                </c:pt>
                <c:pt idx="4">
                  <c:v>Thiis-Evensen E, et al.</c:v>
                </c:pt>
                <c:pt idx="5">
                  <c:v>Huang J, et al.</c:v>
                </c:pt>
                <c:pt idx="6">
                  <c:v>Xu G, et al.</c:v>
                </c:pt>
                <c:pt idx="7">
                  <c:v>Lu Z, et al.</c:v>
                </c:pt>
                <c:pt idx="8">
                  <c:v>Zhu HB, et al.</c:v>
                </c:pt>
                <c:pt idx="9">
                  <c:v>Javed AA, et al.</c:v>
                </c:pt>
                <c:pt idx="10">
                  <c:v>Liao T, et al.</c:v>
                </c:pt>
                <c:pt idx="11">
                  <c:v>Murakami M, et al.</c:v>
                </c:pt>
                <c:pt idx="12">
                  <c:v>Yu H, et al.</c:v>
                </c:pt>
                <c:pt idx="13">
                  <c:v>Chiti G, et al.</c:v>
                </c:pt>
                <c:pt idx="14">
                  <c:v>Liu C, et al.</c:v>
                </c:pt>
                <c:pt idx="15">
                  <c:v>Mori M, et al.</c:v>
                </c:pt>
                <c:pt idx="16">
                  <c:v>Huang XT, et al.</c:v>
                </c:pt>
                <c:pt idx="17">
                  <c:v>An P, et al.</c:v>
                </c:pt>
              </c:strCache>
            </c:strRef>
          </c:cat>
          <c:val>
            <c:numRef>
              <c:f>IJMEDI!$AA$4:$AA$21</c:f>
              <c:numCache>
                <c:formatCode>General</c:formatCode>
                <c:ptCount val="18"/>
                <c:pt idx="0">
                  <c:v>1</c:v>
                </c:pt>
                <c:pt idx="1">
                  <c:v>0.5</c:v>
                </c:pt>
                <c:pt idx="2">
                  <c:v>1</c:v>
                </c:pt>
                <c:pt idx="3">
                  <c:v>1</c:v>
                </c:pt>
                <c:pt idx="4">
                  <c:v>0</c:v>
                </c:pt>
                <c:pt idx="5">
                  <c:v>0.5</c:v>
                </c:pt>
                <c:pt idx="6">
                  <c:v>0</c:v>
                </c:pt>
                <c:pt idx="7">
                  <c:v>1</c:v>
                </c:pt>
                <c:pt idx="8">
                  <c:v>0.5</c:v>
                </c:pt>
                <c:pt idx="9">
                  <c:v>0</c:v>
                </c:pt>
                <c:pt idx="10">
                  <c:v>0</c:v>
                </c:pt>
                <c:pt idx="11">
                  <c:v>1</c:v>
                </c:pt>
                <c:pt idx="12">
                  <c:v>0.5</c:v>
                </c:pt>
                <c:pt idx="13">
                  <c:v>0.5</c:v>
                </c:pt>
                <c:pt idx="14">
                  <c:v>0.5</c:v>
                </c:pt>
                <c:pt idx="15">
                  <c:v>0</c:v>
                </c:pt>
                <c:pt idx="16">
                  <c:v>0</c:v>
                </c:pt>
                <c:pt idx="17">
                  <c:v>0.5</c:v>
                </c:pt>
              </c:numCache>
            </c:numRef>
          </c:val>
          <c:extLst>
            <c:ext xmlns:c16="http://schemas.microsoft.com/office/drawing/2014/chart" uri="{C3380CC4-5D6E-409C-BE32-E72D297353CC}">
              <c16:uniqueId val="{00000008-32F3-4758-88A7-3B5EEC63048E}"/>
            </c:ext>
          </c:extLst>
        </c:ser>
        <c:ser>
          <c:idx val="3"/>
          <c:order val="3"/>
          <c:tx>
            <c:strRef>
              <c:f>IJMEDI!$AB$3</c:f>
              <c:strCache>
                <c:ptCount val="1"/>
                <c:pt idx="0">
                  <c:v>Item 27</c:v>
                </c:pt>
              </c:strCache>
            </c:strRef>
          </c:tx>
          <c:spPr>
            <a:solidFill>
              <a:schemeClr val="accent6">
                <a:lumMod val="60000"/>
              </a:schemeClr>
            </a:solidFill>
            <a:ln>
              <a:noFill/>
            </a:ln>
            <a:effectLst/>
          </c:spPr>
          <c:invertIfNegative val="0"/>
          <c:cat>
            <c:strRef>
              <c:f>IJMEDI!$A$4:$A$21</c:f>
              <c:strCache>
                <c:ptCount val="18"/>
                <c:pt idx="0">
                  <c:v>Park, et al.</c:v>
                </c:pt>
                <c:pt idx="1">
                  <c:v>Otto R, et al.</c:v>
                </c:pt>
                <c:pt idx="2">
                  <c:v>Wang X, et al.</c:v>
                </c:pt>
                <c:pt idx="3">
                  <c:v>Jiang C, et al.</c:v>
                </c:pt>
                <c:pt idx="4">
                  <c:v>Thiis-Evensen E, et al.</c:v>
                </c:pt>
                <c:pt idx="5">
                  <c:v>Huang J, et al.</c:v>
                </c:pt>
                <c:pt idx="6">
                  <c:v>Xu G, et al.</c:v>
                </c:pt>
                <c:pt idx="7">
                  <c:v>Lu Z, et al.</c:v>
                </c:pt>
                <c:pt idx="8">
                  <c:v>Zhu HB, et al.</c:v>
                </c:pt>
                <c:pt idx="9">
                  <c:v>Javed AA, et al.</c:v>
                </c:pt>
                <c:pt idx="10">
                  <c:v>Liao T, et al.</c:v>
                </c:pt>
                <c:pt idx="11">
                  <c:v>Murakami M, et al.</c:v>
                </c:pt>
                <c:pt idx="12">
                  <c:v>Yu H, et al.</c:v>
                </c:pt>
                <c:pt idx="13">
                  <c:v>Chiti G, et al.</c:v>
                </c:pt>
                <c:pt idx="14">
                  <c:v>Liu C, et al.</c:v>
                </c:pt>
                <c:pt idx="15">
                  <c:v>Mori M, et al.</c:v>
                </c:pt>
                <c:pt idx="16">
                  <c:v>Huang XT, et al.</c:v>
                </c:pt>
                <c:pt idx="17">
                  <c:v>An P, et al.</c:v>
                </c:pt>
              </c:strCache>
            </c:strRef>
          </c:cat>
          <c:val>
            <c:numRef>
              <c:f>IJMEDI!$AB$4:$AB$21</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9-32F3-4758-88A7-3B5EEC63048E}"/>
            </c:ext>
          </c:extLst>
        </c:ser>
        <c:ser>
          <c:idx val="4"/>
          <c:order val="4"/>
          <c:tx>
            <c:strRef>
              <c:f>IJMEDI!$AC$3</c:f>
              <c:strCache>
                <c:ptCount val="1"/>
                <c:pt idx="0">
                  <c:v>Item 28</c:v>
                </c:pt>
              </c:strCache>
            </c:strRef>
          </c:tx>
          <c:spPr>
            <a:solidFill>
              <a:schemeClr val="accent5">
                <a:lumMod val="60000"/>
              </a:schemeClr>
            </a:solidFill>
            <a:ln>
              <a:noFill/>
            </a:ln>
            <a:effectLst/>
          </c:spPr>
          <c:invertIfNegative val="0"/>
          <c:cat>
            <c:strRef>
              <c:f>IJMEDI!$A$4:$A$21</c:f>
              <c:strCache>
                <c:ptCount val="18"/>
                <c:pt idx="0">
                  <c:v>Park, et al.</c:v>
                </c:pt>
                <c:pt idx="1">
                  <c:v>Otto R, et al.</c:v>
                </c:pt>
                <c:pt idx="2">
                  <c:v>Wang X, et al.</c:v>
                </c:pt>
                <c:pt idx="3">
                  <c:v>Jiang C, et al.</c:v>
                </c:pt>
                <c:pt idx="4">
                  <c:v>Thiis-Evensen E, et al.</c:v>
                </c:pt>
                <c:pt idx="5">
                  <c:v>Huang J, et al.</c:v>
                </c:pt>
                <c:pt idx="6">
                  <c:v>Xu G, et al.</c:v>
                </c:pt>
                <c:pt idx="7">
                  <c:v>Lu Z, et al.</c:v>
                </c:pt>
                <c:pt idx="8">
                  <c:v>Zhu HB, et al.</c:v>
                </c:pt>
                <c:pt idx="9">
                  <c:v>Javed AA, et al.</c:v>
                </c:pt>
                <c:pt idx="10">
                  <c:v>Liao T, et al.</c:v>
                </c:pt>
                <c:pt idx="11">
                  <c:v>Murakami M, et al.</c:v>
                </c:pt>
                <c:pt idx="12">
                  <c:v>Yu H, et al.</c:v>
                </c:pt>
                <c:pt idx="13">
                  <c:v>Chiti G, et al.</c:v>
                </c:pt>
                <c:pt idx="14">
                  <c:v>Liu C, et al.</c:v>
                </c:pt>
                <c:pt idx="15">
                  <c:v>Mori M, et al.</c:v>
                </c:pt>
                <c:pt idx="16">
                  <c:v>Huang XT, et al.</c:v>
                </c:pt>
                <c:pt idx="17">
                  <c:v>An P, et al.</c:v>
                </c:pt>
              </c:strCache>
            </c:strRef>
          </c:cat>
          <c:val>
            <c:numRef>
              <c:f>IJMEDI!$AC$4:$AC$21</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A-32F3-4758-88A7-3B5EEC63048E}"/>
            </c:ext>
          </c:extLst>
        </c:ser>
        <c:ser>
          <c:idx val="5"/>
          <c:order val="5"/>
          <c:tx>
            <c:strRef>
              <c:f>IJMEDI!$AD$3</c:f>
              <c:strCache>
                <c:ptCount val="1"/>
                <c:pt idx="0">
                  <c:v>Item 29</c:v>
                </c:pt>
              </c:strCache>
            </c:strRef>
          </c:tx>
          <c:spPr>
            <a:solidFill>
              <a:schemeClr val="accent4">
                <a:lumMod val="60000"/>
              </a:schemeClr>
            </a:solidFill>
            <a:ln>
              <a:noFill/>
            </a:ln>
            <a:effectLst/>
          </c:spPr>
          <c:invertIfNegative val="0"/>
          <c:cat>
            <c:strRef>
              <c:f>IJMEDI!$A$4:$A$21</c:f>
              <c:strCache>
                <c:ptCount val="18"/>
                <c:pt idx="0">
                  <c:v>Park, et al.</c:v>
                </c:pt>
                <c:pt idx="1">
                  <c:v>Otto R, et al.</c:v>
                </c:pt>
                <c:pt idx="2">
                  <c:v>Wang X, et al.</c:v>
                </c:pt>
                <c:pt idx="3">
                  <c:v>Jiang C, et al.</c:v>
                </c:pt>
                <c:pt idx="4">
                  <c:v>Thiis-Evensen E, et al.</c:v>
                </c:pt>
                <c:pt idx="5">
                  <c:v>Huang J, et al.</c:v>
                </c:pt>
                <c:pt idx="6">
                  <c:v>Xu G, et al.</c:v>
                </c:pt>
                <c:pt idx="7">
                  <c:v>Lu Z, et al.</c:v>
                </c:pt>
                <c:pt idx="8">
                  <c:v>Zhu HB, et al.</c:v>
                </c:pt>
                <c:pt idx="9">
                  <c:v>Javed AA, et al.</c:v>
                </c:pt>
                <c:pt idx="10">
                  <c:v>Liao T, et al.</c:v>
                </c:pt>
                <c:pt idx="11">
                  <c:v>Murakami M, et al.</c:v>
                </c:pt>
                <c:pt idx="12">
                  <c:v>Yu H, et al.</c:v>
                </c:pt>
                <c:pt idx="13">
                  <c:v>Chiti G, et al.</c:v>
                </c:pt>
                <c:pt idx="14">
                  <c:v>Liu C, et al.</c:v>
                </c:pt>
                <c:pt idx="15">
                  <c:v>Mori M, et al.</c:v>
                </c:pt>
                <c:pt idx="16">
                  <c:v>Huang XT, et al.</c:v>
                </c:pt>
                <c:pt idx="17">
                  <c:v>An P, et al.</c:v>
                </c:pt>
              </c:strCache>
            </c:strRef>
          </c:cat>
          <c:val>
            <c:numRef>
              <c:f>IJMEDI!$AD$4:$AD$21</c:f>
              <c:numCache>
                <c:formatCode>General</c:formatCode>
                <c:ptCount val="18"/>
                <c:pt idx="0">
                  <c:v>0</c:v>
                </c:pt>
                <c:pt idx="1">
                  <c:v>2</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1</c:v>
                </c:pt>
              </c:numCache>
            </c:numRef>
          </c:val>
          <c:extLst>
            <c:ext xmlns:c16="http://schemas.microsoft.com/office/drawing/2014/chart" uri="{C3380CC4-5D6E-409C-BE32-E72D297353CC}">
              <c16:uniqueId val="{0000000B-32F3-4758-88A7-3B5EEC63048E}"/>
            </c:ext>
          </c:extLst>
        </c:ser>
        <c:ser>
          <c:idx val="6"/>
          <c:order val="6"/>
          <c:tx>
            <c:strRef>
              <c:f>IJMEDI!$AE$3</c:f>
              <c:strCache>
                <c:ptCount val="1"/>
                <c:pt idx="0">
                  <c:v>Item 30</c:v>
                </c:pt>
              </c:strCache>
            </c:strRef>
          </c:tx>
          <c:spPr>
            <a:solidFill>
              <a:schemeClr val="accent6">
                <a:lumMod val="80000"/>
                <a:lumOff val="20000"/>
              </a:schemeClr>
            </a:solidFill>
            <a:ln>
              <a:noFill/>
            </a:ln>
            <a:effectLst/>
          </c:spPr>
          <c:invertIfNegative val="0"/>
          <c:cat>
            <c:strRef>
              <c:f>IJMEDI!$A$4:$A$21</c:f>
              <c:strCache>
                <c:ptCount val="18"/>
                <c:pt idx="0">
                  <c:v>Park, et al.</c:v>
                </c:pt>
                <c:pt idx="1">
                  <c:v>Otto R, et al.</c:v>
                </c:pt>
                <c:pt idx="2">
                  <c:v>Wang X, et al.</c:v>
                </c:pt>
                <c:pt idx="3">
                  <c:v>Jiang C, et al.</c:v>
                </c:pt>
                <c:pt idx="4">
                  <c:v>Thiis-Evensen E, et al.</c:v>
                </c:pt>
                <c:pt idx="5">
                  <c:v>Huang J, et al.</c:v>
                </c:pt>
                <c:pt idx="6">
                  <c:v>Xu G, et al.</c:v>
                </c:pt>
                <c:pt idx="7">
                  <c:v>Lu Z, et al.</c:v>
                </c:pt>
                <c:pt idx="8">
                  <c:v>Zhu HB, et al.</c:v>
                </c:pt>
                <c:pt idx="9">
                  <c:v>Javed AA, et al.</c:v>
                </c:pt>
                <c:pt idx="10">
                  <c:v>Liao T, et al.</c:v>
                </c:pt>
                <c:pt idx="11">
                  <c:v>Murakami M, et al.</c:v>
                </c:pt>
                <c:pt idx="12">
                  <c:v>Yu H, et al.</c:v>
                </c:pt>
                <c:pt idx="13">
                  <c:v>Chiti G, et al.</c:v>
                </c:pt>
                <c:pt idx="14">
                  <c:v>Liu C, et al.</c:v>
                </c:pt>
                <c:pt idx="15">
                  <c:v>Mori M, et al.</c:v>
                </c:pt>
                <c:pt idx="16">
                  <c:v>Huang XT, et al.</c:v>
                </c:pt>
                <c:pt idx="17">
                  <c:v>An P, et al.</c:v>
                </c:pt>
              </c:strCache>
            </c:strRef>
          </c:cat>
          <c:val>
            <c:numRef>
              <c:f>IJMEDI!$AE$4:$AE$21</c:f>
              <c:numCache>
                <c:formatCode>General</c:formatCode>
                <c:ptCount val="18"/>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C-32F3-4758-88A7-3B5EEC63048E}"/>
            </c:ext>
          </c:extLst>
        </c:ser>
        <c:dLbls>
          <c:showLegendKey val="0"/>
          <c:showVal val="0"/>
          <c:showCatName val="0"/>
          <c:showSerName val="0"/>
          <c:showPercent val="0"/>
          <c:showBubbleSize val="0"/>
        </c:dLbls>
        <c:gapWidth val="27"/>
        <c:overlap val="100"/>
        <c:axId val="754223263"/>
        <c:axId val="703300255"/>
      </c:barChart>
      <c:catAx>
        <c:axId val="75422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crossAx val="703300255"/>
        <c:crosses val="autoZero"/>
        <c:auto val="1"/>
        <c:lblAlgn val="ctr"/>
        <c:lblOffset val="100"/>
        <c:noMultiLvlLbl val="0"/>
      </c:catAx>
      <c:valAx>
        <c:axId val="703300255"/>
        <c:scaling>
          <c:orientation val="minMax"/>
          <c:max val="8"/>
        </c:scaling>
        <c:delete val="0"/>
        <c:axPos val="l"/>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542232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Problem Understanding</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strRef>
              <c:f>IJMEDI!$B$3</c:f>
              <c:strCache>
                <c:ptCount val="1"/>
                <c:pt idx="0">
                  <c:v>Item 1</c:v>
                </c:pt>
              </c:strCache>
            </c:strRef>
          </c:tx>
          <c:spPr>
            <a:solidFill>
              <a:schemeClr val="accent6"/>
            </a:solidFill>
            <a:ln>
              <a:noFill/>
            </a:ln>
            <a:effectLst/>
          </c:spPr>
          <c:invertIfNegative val="0"/>
          <c:cat>
            <c:strRef>
              <c:f>IJMEDI!$A$4:$A$21</c:f>
              <c:strCache>
                <c:ptCount val="18"/>
                <c:pt idx="0">
                  <c:v>Park, et al.</c:v>
                </c:pt>
                <c:pt idx="1">
                  <c:v>Otto R, et al.</c:v>
                </c:pt>
                <c:pt idx="2">
                  <c:v>Wang X, et al.</c:v>
                </c:pt>
                <c:pt idx="3">
                  <c:v>Jiang C, et al.</c:v>
                </c:pt>
                <c:pt idx="4">
                  <c:v>Thiis-Evensen E, et al.</c:v>
                </c:pt>
                <c:pt idx="5">
                  <c:v>Huang J, et al.</c:v>
                </c:pt>
                <c:pt idx="6">
                  <c:v>Xu G, et al.</c:v>
                </c:pt>
                <c:pt idx="7">
                  <c:v>Lu Z, et al.</c:v>
                </c:pt>
                <c:pt idx="8">
                  <c:v>Zhu HB, et al.</c:v>
                </c:pt>
                <c:pt idx="9">
                  <c:v>Javed AA, et al.</c:v>
                </c:pt>
                <c:pt idx="10">
                  <c:v>Liao T, et al.</c:v>
                </c:pt>
                <c:pt idx="11">
                  <c:v>Murakami M, et al.</c:v>
                </c:pt>
                <c:pt idx="12">
                  <c:v>Yu H, et al.</c:v>
                </c:pt>
                <c:pt idx="13">
                  <c:v>Chiti G, et al.</c:v>
                </c:pt>
                <c:pt idx="14">
                  <c:v>Liu C, et al.</c:v>
                </c:pt>
                <c:pt idx="15">
                  <c:v>Mori M, et al.</c:v>
                </c:pt>
                <c:pt idx="16">
                  <c:v>Huang XT, et al.</c:v>
                </c:pt>
                <c:pt idx="17">
                  <c:v>An P, et al.</c:v>
                </c:pt>
              </c:strCache>
            </c:strRef>
          </c:cat>
          <c:val>
            <c:numRef>
              <c:f>IJMEDI!$B$4:$B$21</c:f>
              <c:numCache>
                <c:formatCode>General</c:formatCode>
                <c:ptCount val="18"/>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numCache>
            </c:numRef>
          </c:val>
          <c:extLst>
            <c:ext xmlns:c16="http://schemas.microsoft.com/office/drawing/2014/chart" uri="{C3380CC4-5D6E-409C-BE32-E72D297353CC}">
              <c16:uniqueId val="{00000000-20C8-4C86-8833-D8B5FF8E1376}"/>
            </c:ext>
          </c:extLst>
        </c:ser>
        <c:ser>
          <c:idx val="1"/>
          <c:order val="1"/>
          <c:tx>
            <c:strRef>
              <c:f>IJMEDI!$C$3</c:f>
              <c:strCache>
                <c:ptCount val="1"/>
                <c:pt idx="0">
                  <c:v>Item 2</c:v>
                </c:pt>
              </c:strCache>
            </c:strRef>
          </c:tx>
          <c:spPr>
            <a:solidFill>
              <a:schemeClr val="accent5"/>
            </a:solidFill>
            <a:ln>
              <a:noFill/>
            </a:ln>
            <a:effectLst/>
          </c:spPr>
          <c:invertIfNegative val="0"/>
          <c:cat>
            <c:strRef>
              <c:f>IJMEDI!$A$4:$A$21</c:f>
              <c:strCache>
                <c:ptCount val="18"/>
                <c:pt idx="0">
                  <c:v>Park, et al.</c:v>
                </c:pt>
                <c:pt idx="1">
                  <c:v>Otto R, et al.</c:v>
                </c:pt>
                <c:pt idx="2">
                  <c:v>Wang X, et al.</c:v>
                </c:pt>
                <c:pt idx="3">
                  <c:v>Jiang C, et al.</c:v>
                </c:pt>
                <c:pt idx="4">
                  <c:v>Thiis-Evensen E, et al.</c:v>
                </c:pt>
                <c:pt idx="5">
                  <c:v>Huang J, et al.</c:v>
                </c:pt>
                <c:pt idx="6">
                  <c:v>Xu G, et al.</c:v>
                </c:pt>
                <c:pt idx="7">
                  <c:v>Lu Z, et al.</c:v>
                </c:pt>
                <c:pt idx="8">
                  <c:v>Zhu HB, et al.</c:v>
                </c:pt>
                <c:pt idx="9">
                  <c:v>Javed AA, et al.</c:v>
                </c:pt>
                <c:pt idx="10">
                  <c:v>Liao T, et al.</c:v>
                </c:pt>
                <c:pt idx="11">
                  <c:v>Murakami M, et al.</c:v>
                </c:pt>
                <c:pt idx="12">
                  <c:v>Yu H, et al.</c:v>
                </c:pt>
                <c:pt idx="13">
                  <c:v>Chiti G, et al.</c:v>
                </c:pt>
                <c:pt idx="14">
                  <c:v>Liu C, et al.</c:v>
                </c:pt>
                <c:pt idx="15">
                  <c:v>Mori M, et al.</c:v>
                </c:pt>
                <c:pt idx="16">
                  <c:v>Huang XT, et al.</c:v>
                </c:pt>
                <c:pt idx="17">
                  <c:v>An P, et al.</c:v>
                </c:pt>
              </c:strCache>
            </c:strRef>
          </c:cat>
          <c:val>
            <c:numRef>
              <c:f>IJMEDI!$C$4:$C$21</c:f>
              <c:numCache>
                <c:formatCode>General</c:formatCode>
                <c:ptCount val="18"/>
                <c:pt idx="0">
                  <c:v>2</c:v>
                </c:pt>
                <c:pt idx="1">
                  <c:v>2</c:v>
                </c:pt>
                <c:pt idx="2">
                  <c:v>2</c:v>
                </c:pt>
                <c:pt idx="3">
                  <c:v>2</c:v>
                </c:pt>
                <c:pt idx="4">
                  <c:v>2</c:v>
                </c:pt>
                <c:pt idx="5">
                  <c:v>2</c:v>
                </c:pt>
                <c:pt idx="6">
                  <c:v>2</c:v>
                </c:pt>
                <c:pt idx="7">
                  <c:v>2</c:v>
                </c:pt>
                <c:pt idx="8">
                  <c:v>2</c:v>
                </c:pt>
                <c:pt idx="9">
                  <c:v>2</c:v>
                </c:pt>
                <c:pt idx="10">
                  <c:v>2</c:v>
                </c:pt>
                <c:pt idx="11">
                  <c:v>2</c:v>
                </c:pt>
                <c:pt idx="12">
                  <c:v>1</c:v>
                </c:pt>
                <c:pt idx="13">
                  <c:v>2</c:v>
                </c:pt>
                <c:pt idx="14">
                  <c:v>2</c:v>
                </c:pt>
                <c:pt idx="15">
                  <c:v>2</c:v>
                </c:pt>
                <c:pt idx="16">
                  <c:v>2</c:v>
                </c:pt>
                <c:pt idx="17">
                  <c:v>2</c:v>
                </c:pt>
              </c:numCache>
            </c:numRef>
          </c:val>
          <c:extLst>
            <c:ext xmlns:c16="http://schemas.microsoft.com/office/drawing/2014/chart" uri="{C3380CC4-5D6E-409C-BE32-E72D297353CC}">
              <c16:uniqueId val="{00000001-20C8-4C86-8833-D8B5FF8E1376}"/>
            </c:ext>
          </c:extLst>
        </c:ser>
        <c:ser>
          <c:idx val="2"/>
          <c:order val="2"/>
          <c:tx>
            <c:strRef>
              <c:f>IJMEDI!$D$3</c:f>
              <c:strCache>
                <c:ptCount val="1"/>
                <c:pt idx="0">
                  <c:v>Item 3</c:v>
                </c:pt>
              </c:strCache>
            </c:strRef>
          </c:tx>
          <c:spPr>
            <a:solidFill>
              <a:schemeClr val="accent4"/>
            </a:solidFill>
            <a:ln>
              <a:noFill/>
            </a:ln>
            <a:effectLst/>
          </c:spPr>
          <c:invertIfNegative val="0"/>
          <c:cat>
            <c:strRef>
              <c:f>IJMEDI!$A$4:$A$21</c:f>
              <c:strCache>
                <c:ptCount val="18"/>
                <c:pt idx="0">
                  <c:v>Park, et al.</c:v>
                </c:pt>
                <c:pt idx="1">
                  <c:v>Otto R, et al.</c:v>
                </c:pt>
                <c:pt idx="2">
                  <c:v>Wang X, et al.</c:v>
                </c:pt>
                <c:pt idx="3">
                  <c:v>Jiang C, et al.</c:v>
                </c:pt>
                <c:pt idx="4">
                  <c:v>Thiis-Evensen E, et al.</c:v>
                </c:pt>
                <c:pt idx="5">
                  <c:v>Huang J, et al.</c:v>
                </c:pt>
                <c:pt idx="6">
                  <c:v>Xu G, et al.</c:v>
                </c:pt>
                <c:pt idx="7">
                  <c:v>Lu Z, et al.</c:v>
                </c:pt>
                <c:pt idx="8">
                  <c:v>Zhu HB, et al.</c:v>
                </c:pt>
                <c:pt idx="9">
                  <c:v>Javed AA, et al.</c:v>
                </c:pt>
                <c:pt idx="10">
                  <c:v>Liao T, et al.</c:v>
                </c:pt>
                <c:pt idx="11">
                  <c:v>Murakami M, et al.</c:v>
                </c:pt>
                <c:pt idx="12">
                  <c:v>Yu H, et al.</c:v>
                </c:pt>
                <c:pt idx="13">
                  <c:v>Chiti G, et al.</c:v>
                </c:pt>
                <c:pt idx="14">
                  <c:v>Liu C, et al.</c:v>
                </c:pt>
                <c:pt idx="15">
                  <c:v>Mori M, et al.</c:v>
                </c:pt>
                <c:pt idx="16">
                  <c:v>Huang XT, et al.</c:v>
                </c:pt>
                <c:pt idx="17">
                  <c:v>An P, et al.</c:v>
                </c:pt>
              </c:strCache>
            </c:strRef>
          </c:cat>
          <c:val>
            <c:numRef>
              <c:f>IJMEDI!$D$4:$D$21</c:f>
              <c:numCache>
                <c:formatCode>General</c:formatCode>
                <c:ptCount val="1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numCache>
            </c:numRef>
          </c:val>
          <c:extLst>
            <c:ext xmlns:c16="http://schemas.microsoft.com/office/drawing/2014/chart" uri="{C3380CC4-5D6E-409C-BE32-E72D297353CC}">
              <c16:uniqueId val="{00000002-20C8-4C86-8833-D8B5FF8E1376}"/>
            </c:ext>
          </c:extLst>
        </c:ser>
        <c:ser>
          <c:idx val="3"/>
          <c:order val="3"/>
          <c:tx>
            <c:strRef>
              <c:f>IJMEDI!$E$3</c:f>
              <c:strCache>
                <c:ptCount val="1"/>
                <c:pt idx="0">
                  <c:v>Item 4</c:v>
                </c:pt>
              </c:strCache>
            </c:strRef>
          </c:tx>
          <c:spPr>
            <a:solidFill>
              <a:schemeClr val="accent6">
                <a:lumMod val="60000"/>
              </a:schemeClr>
            </a:solidFill>
            <a:ln>
              <a:noFill/>
            </a:ln>
            <a:effectLst/>
          </c:spPr>
          <c:invertIfNegative val="0"/>
          <c:cat>
            <c:strRef>
              <c:f>IJMEDI!$A$4:$A$21</c:f>
              <c:strCache>
                <c:ptCount val="18"/>
                <c:pt idx="0">
                  <c:v>Park, et al.</c:v>
                </c:pt>
                <c:pt idx="1">
                  <c:v>Otto R, et al.</c:v>
                </c:pt>
                <c:pt idx="2">
                  <c:v>Wang X, et al.</c:v>
                </c:pt>
                <c:pt idx="3">
                  <c:v>Jiang C, et al.</c:v>
                </c:pt>
                <c:pt idx="4">
                  <c:v>Thiis-Evensen E, et al.</c:v>
                </c:pt>
                <c:pt idx="5">
                  <c:v>Huang J, et al.</c:v>
                </c:pt>
                <c:pt idx="6">
                  <c:v>Xu G, et al.</c:v>
                </c:pt>
                <c:pt idx="7">
                  <c:v>Lu Z, et al.</c:v>
                </c:pt>
                <c:pt idx="8">
                  <c:v>Zhu HB, et al.</c:v>
                </c:pt>
                <c:pt idx="9">
                  <c:v>Javed AA, et al.</c:v>
                </c:pt>
                <c:pt idx="10">
                  <c:v>Liao T, et al.</c:v>
                </c:pt>
                <c:pt idx="11">
                  <c:v>Murakami M, et al.</c:v>
                </c:pt>
                <c:pt idx="12">
                  <c:v>Yu H, et al.</c:v>
                </c:pt>
                <c:pt idx="13">
                  <c:v>Chiti G, et al.</c:v>
                </c:pt>
                <c:pt idx="14">
                  <c:v>Liu C, et al.</c:v>
                </c:pt>
                <c:pt idx="15">
                  <c:v>Mori M, et al.</c:v>
                </c:pt>
                <c:pt idx="16">
                  <c:v>Huang XT, et al.</c:v>
                </c:pt>
                <c:pt idx="17">
                  <c:v>An P, et al.</c:v>
                </c:pt>
              </c:strCache>
            </c:strRef>
          </c:cat>
          <c:val>
            <c:numRef>
              <c:f>IJMEDI!$E$4:$E$21</c:f>
              <c:numCache>
                <c:formatCode>General</c:formatCode>
                <c:ptCount val="18"/>
                <c:pt idx="0">
                  <c:v>2</c:v>
                </c:pt>
                <c:pt idx="1">
                  <c:v>2</c:v>
                </c:pt>
                <c:pt idx="2">
                  <c:v>2</c:v>
                </c:pt>
                <c:pt idx="3">
                  <c:v>2</c:v>
                </c:pt>
                <c:pt idx="4">
                  <c:v>2</c:v>
                </c:pt>
                <c:pt idx="5">
                  <c:v>2</c:v>
                </c:pt>
                <c:pt idx="6">
                  <c:v>2</c:v>
                </c:pt>
                <c:pt idx="7">
                  <c:v>2</c:v>
                </c:pt>
                <c:pt idx="8">
                  <c:v>2</c:v>
                </c:pt>
                <c:pt idx="9">
                  <c:v>2</c:v>
                </c:pt>
                <c:pt idx="10">
                  <c:v>2</c:v>
                </c:pt>
                <c:pt idx="11">
                  <c:v>2</c:v>
                </c:pt>
                <c:pt idx="12">
                  <c:v>2</c:v>
                </c:pt>
                <c:pt idx="13">
                  <c:v>1</c:v>
                </c:pt>
                <c:pt idx="14">
                  <c:v>1</c:v>
                </c:pt>
                <c:pt idx="15">
                  <c:v>2</c:v>
                </c:pt>
                <c:pt idx="16">
                  <c:v>2</c:v>
                </c:pt>
                <c:pt idx="17">
                  <c:v>2</c:v>
                </c:pt>
              </c:numCache>
            </c:numRef>
          </c:val>
          <c:extLst>
            <c:ext xmlns:c16="http://schemas.microsoft.com/office/drawing/2014/chart" uri="{C3380CC4-5D6E-409C-BE32-E72D297353CC}">
              <c16:uniqueId val="{00000003-20C8-4C86-8833-D8B5FF8E1376}"/>
            </c:ext>
          </c:extLst>
        </c:ser>
        <c:ser>
          <c:idx val="4"/>
          <c:order val="4"/>
          <c:tx>
            <c:strRef>
              <c:f>IJMEDI!$F$3</c:f>
              <c:strCache>
                <c:ptCount val="1"/>
                <c:pt idx="0">
                  <c:v>Item 5</c:v>
                </c:pt>
              </c:strCache>
            </c:strRef>
          </c:tx>
          <c:spPr>
            <a:solidFill>
              <a:schemeClr val="accent5">
                <a:lumMod val="60000"/>
              </a:schemeClr>
            </a:solidFill>
            <a:ln>
              <a:noFill/>
            </a:ln>
            <a:effectLst/>
          </c:spPr>
          <c:invertIfNegative val="0"/>
          <c:cat>
            <c:strRef>
              <c:f>IJMEDI!$A$4:$A$21</c:f>
              <c:strCache>
                <c:ptCount val="18"/>
                <c:pt idx="0">
                  <c:v>Park, et al.</c:v>
                </c:pt>
                <c:pt idx="1">
                  <c:v>Otto R, et al.</c:v>
                </c:pt>
                <c:pt idx="2">
                  <c:v>Wang X, et al.</c:v>
                </c:pt>
                <c:pt idx="3">
                  <c:v>Jiang C, et al.</c:v>
                </c:pt>
                <c:pt idx="4">
                  <c:v>Thiis-Evensen E, et al.</c:v>
                </c:pt>
                <c:pt idx="5">
                  <c:v>Huang J, et al.</c:v>
                </c:pt>
                <c:pt idx="6">
                  <c:v>Xu G, et al.</c:v>
                </c:pt>
                <c:pt idx="7">
                  <c:v>Lu Z, et al.</c:v>
                </c:pt>
                <c:pt idx="8">
                  <c:v>Zhu HB, et al.</c:v>
                </c:pt>
                <c:pt idx="9">
                  <c:v>Javed AA, et al.</c:v>
                </c:pt>
                <c:pt idx="10">
                  <c:v>Liao T, et al.</c:v>
                </c:pt>
                <c:pt idx="11">
                  <c:v>Murakami M, et al.</c:v>
                </c:pt>
                <c:pt idx="12">
                  <c:v>Yu H, et al.</c:v>
                </c:pt>
                <c:pt idx="13">
                  <c:v>Chiti G, et al.</c:v>
                </c:pt>
                <c:pt idx="14">
                  <c:v>Liu C, et al.</c:v>
                </c:pt>
                <c:pt idx="15">
                  <c:v>Mori M, et al.</c:v>
                </c:pt>
                <c:pt idx="16">
                  <c:v>Huang XT, et al.</c:v>
                </c:pt>
                <c:pt idx="17">
                  <c:v>An P, et al.</c:v>
                </c:pt>
              </c:strCache>
            </c:strRef>
          </c:cat>
          <c:val>
            <c:numRef>
              <c:f>IJMEDI!$F$4:$F$21</c:f>
              <c:numCache>
                <c:formatCode>General</c:formatCode>
                <c:ptCount val="18"/>
                <c:pt idx="0">
                  <c:v>2</c:v>
                </c:pt>
                <c:pt idx="1">
                  <c:v>2</c:v>
                </c:pt>
                <c:pt idx="2">
                  <c:v>2</c:v>
                </c:pt>
                <c:pt idx="3">
                  <c:v>2</c:v>
                </c:pt>
                <c:pt idx="4">
                  <c:v>2</c:v>
                </c:pt>
                <c:pt idx="5">
                  <c:v>2</c:v>
                </c:pt>
                <c:pt idx="6">
                  <c:v>2</c:v>
                </c:pt>
                <c:pt idx="7">
                  <c:v>2</c:v>
                </c:pt>
                <c:pt idx="8">
                  <c:v>2</c:v>
                </c:pt>
                <c:pt idx="9">
                  <c:v>2</c:v>
                </c:pt>
                <c:pt idx="10">
                  <c:v>2</c:v>
                </c:pt>
                <c:pt idx="11">
                  <c:v>2</c:v>
                </c:pt>
                <c:pt idx="12">
                  <c:v>1</c:v>
                </c:pt>
                <c:pt idx="13">
                  <c:v>2</c:v>
                </c:pt>
                <c:pt idx="14">
                  <c:v>2</c:v>
                </c:pt>
                <c:pt idx="15">
                  <c:v>2</c:v>
                </c:pt>
                <c:pt idx="16">
                  <c:v>2</c:v>
                </c:pt>
                <c:pt idx="17">
                  <c:v>1</c:v>
                </c:pt>
              </c:numCache>
            </c:numRef>
          </c:val>
          <c:extLst>
            <c:ext xmlns:c16="http://schemas.microsoft.com/office/drawing/2014/chart" uri="{C3380CC4-5D6E-409C-BE32-E72D297353CC}">
              <c16:uniqueId val="{00000004-20C8-4C86-8833-D8B5FF8E1376}"/>
            </c:ext>
          </c:extLst>
        </c:ser>
        <c:ser>
          <c:idx val="5"/>
          <c:order val="5"/>
          <c:tx>
            <c:strRef>
              <c:f>IJMEDI!$G$3</c:f>
              <c:strCache>
                <c:ptCount val="1"/>
                <c:pt idx="0">
                  <c:v>Item 6</c:v>
                </c:pt>
              </c:strCache>
            </c:strRef>
          </c:tx>
          <c:spPr>
            <a:solidFill>
              <a:schemeClr val="accent4">
                <a:lumMod val="60000"/>
              </a:schemeClr>
            </a:solidFill>
            <a:ln>
              <a:noFill/>
            </a:ln>
            <a:effectLst/>
          </c:spPr>
          <c:invertIfNegative val="0"/>
          <c:cat>
            <c:strRef>
              <c:f>IJMEDI!$A$4:$A$21</c:f>
              <c:strCache>
                <c:ptCount val="18"/>
                <c:pt idx="0">
                  <c:v>Park, et al.</c:v>
                </c:pt>
                <c:pt idx="1">
                  <c:v>Otto R, et al.</c:v>
                </c:pt>
                <c:pt idx="2">
                  <c:v>Wang X, et al.</c:v>
                </c:pt>
                <c:pt idx="3">
                  <c:v>Jiang C, et al.</c:v>
                </c:pt>
                <c:pt idx="4">
                  <c:v>Thiis-Evensen E, et al.</c:v>
                </c:pt>
                <c:pt idx="5">
                  <c:v>Huang J, et al.</c:v>
                </c:pt>
                <c:pt idx="6">
                  <c:v>Xu G, et al.</c:v>
                </c:pt>
                <c:pt idx="7">
                  <c:v>Lu Z, et al.</c:v>
                </c:pt>
                <c:pt idx="8">
                  <c:v>Zhu HB, et al.</c:v>
                </c:pt>
                <c:pt idx="9">
                  <c:v>Javed AA, et al.</c:v>
                </c:pt>
                <c:pt idx="10">
                  <c:v>Liao T, et al.</c:v>
                </c:pt>
                <c:pt idx="11">
                  <c:v>Murakami M, et al.</c:v>
                </c:pt>
                <c:pt idx="12">
                  <c:v>Yu H, et al.</c:v>
                </c:pt>
                <c:pt idx="13">
                  <c:v>Chiti G, et al.</c:v>
                </c:pt>
                <c:pt idx="14">
                  <c:v>Liu C, et al.</c:v>
                </c:pt>
                <c:pt idx="15">
                  <c:v>Mori M, et al.</c:v>
                </c:pt>
                <c:pt idx="16">
                  <c:v>Huang XT, et al.</c:v>
                </c:pt>
                <c:pt idx="17">
                  <c:v>An P, et al.</c:v>
                </c:pt>
              </c:strCache>
            </c:strRef>
          </c:cat>
          <c:val>
            <c:numRef>
              <c:f>IJMEDI!$G$4:$G$21</c:f>
              <c:numCache>
                <c:formatCode>General</c:formatCode>
                <c:ptCount val="1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numCache>
            </c:numRef>
          </c:val>
          <c:extLst>
            <c:ext xmlns:c16="http://schemas.microsoft.com/office/drawing/2014/chart" uri="{C3380CC4-5D6E-409C-BE32-E72D297353CC}">
              <c16:uniqueId val="{00000005-20C8-4C86-8833-D8B5FF8E1376}"/>
            </c:ext>
          </c:extLst>
        </c:ser>
        <c:dLbls>
          <c:showLegendKey val="0"/>
          <c:showVal val="0"/>
          <c:showCatName val="0"/>
          <c:showSerName val="0"/>
          <c:showPercent val="0"/>
          <c:showBubbleSize val="0"/>
        </c:dLbls>
        <c:gapWidth val="27"/>
        <c:overlap val="100"/>
        <c:axId val="754223263"/>
        <c:axId val="703300255"/>
      </c:barChart>
      <c:catAx>
        <c:axId val="75422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crossAx val="703300255"/>
        <c:crosses val="autoZero"/>
        <c:auto val="1"/>
        <c:lblAlgn val="ctr"/>
        <c:lblOffset val="100"/>
        <c:noMultiLvlLbl val="0"/>
      </c:catAx>
      <c:valAx>
        <c:axId val="703300255"/>
        <c:scaling>
          <c:orientation val="minMax"/>
          <c:max val="10"/>
        </c:scaling>
        <c:delete val="0"/>
        <c:axPos val="l"/>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542232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0</xdr:colOff>
      <xdr:row>22</xdr:row>
      <xdr:rowOff>114299</xdr:rowOff>
    </xdr:from>
    <xdr:to>
      <xdr:col>12</xdr:col>
      <xdr:colOff>504826</xdr:colOff>
      <xdr:row>24</xdr:row>
      <xdr:rowOff>38100</xdr:rowOff>
    </xdr:to>
    <xdr:sp macro="" textlink="">
      <xdr:nvSpPr>
        <xdr:cNvPr id="2" name="TextBox 1">
          <a:extLst>
            <a:ext uri="{FF2B5EF4-FFF2-40B4-BE49-F238E27FC236}">
              <a16:creationId xmlns:a16="http://schemas.microsoft.com/office/drawing/2014/main" id="{2F15BF30-D12B-1FF5-5797-B2CA4518104F}"/>
            </a:ext>
          </a:extLst>
        </xdr:cNvPr>
        <xdr:cNvSpPr txBox="1"/>
      </xdr:nvSpPr>
      <xdr:spPr>
        <a:xfrm>
          <a:off x="1" y="5114924"/>
          <a:ext cx="9029700"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Cabitza F., Campagner, A. (2021) The need to separate the wheat from the chaff in medical informatics. International Journal of Medical Informatics. </a:t>
          </a:r>
          <a:endParaRPr lang="en-US" sz="1100"/>
        </a:p>
      </xdr:txBody>
    </xdr:sp>
    <xdr:clientData/>
  </xdr:twoCellAnchor>
  <xdr:twoCellAnchor>
    <xdr:from>
      <xdr:col>0</xdr:col>
      <xdr:colOff>0</xdr:colOff>
      <xdr:row>24</xdr:row>
      <xdr:rowOff>28574</xdr:rowOff>
    </xdr:from>
    <xdr:to>
      <xdr:col>12</xdr:col>
      <xdr:colOff>504825</xdr:colOff>
      <xdr:row>26</xdr:row>
      <xdr:rowOff>171449</xdr:rowOff>
    </xdr:to>
    <xdr:sp macro="" textlink="">
      <xdr:nvSpPr>
        <xdr:cNvPr id="3" name="TextBox 2">
          <a:extLst>
            <a:ext uri="{FF2B5EF4-FFF2-40B4-BE49-F238E27FC236}">
              <a16:creationId xmlns:a16="http://schemas.microsoft.com/office/drawing/2014/main" id="{EC722255-BF56-A7E1-42A6-DD731869EBE5}"/>
            </a:ext>
          </a:extLst>
        </xdr:cNvPr>
        <xdr:cNvSpPr txBox="1"/>
      </xdr:nvSpPr>
      <xdr:spPr>
        <a:xfrm>
          <a:off x="0" y="5410199"/>
          <a:ext cx="902970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Table 1: Checklist for assessment of requirements and recommendations for sound medical ML contributions to the existing literature. NA: not applicable; mR: minor revisions needed; MR: major revisions needed. Items in bold indicate priority aspects to be considered.</a:t>
          </a:r>
          <a:endParaRPr lang="en-US" sz="1100"/>
        </a:p>
      </xdr:txBody>
    </xdr:sp>
    <xdr:clientData/>
  </xdr:twoCellAnchor>
  <xdr:twoCellAnchor>
    <xdr:from>
      <xdr:col>0</xdr:col>
      <xdr:colOff>0</xdr:colOff>
      <xdr:row>26</xdr:row>
      <xdr:rowOff>95250</xdr:rowOff>
    </xdr:from>
    <xdr:to>
      <xdr:col>12</xdr:col>
      <xdr:colOff>504825</xdr:colOff>
      <xdr:row>31</xdr:row>
      <xdr:rowOff>19050</xdr:rowOff>
    </xdr:to>
    <xdr:sp macro="" textlink="">
      <xdr:nvSpPr>
        <xdr:cNvPr id="4" name="TextBox 3">
          <a:extLst>
            <a:ext uri="{FF2B5EF4-FFF2-40B4-BE49-F238E27FC236}">
              <a16:creationId xmlns:a16="http://schemas.microsoft.com/office/drawing/2014/main" id="{D8AD246D-7C99-8C91-0192-3F2E5F2247CB}"/>
            </a:ext>
          </a:extLst>
        </xdr:cNvPr>
        <xdr:cNvSpPr txBox="1"/>
      </xdr:nvSpPr>
      <xdr:spPr>
        <a:xfrm>
          <a:off x="0" y="5857875"/>
          <a:ext cx="9029700" cy="87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In high-priority items, OK, mR and MR were assigned the scores of 0, 1, and 2, respectively, whereas in low-priority items, the scores were halved. The possible score was 50 points. Study quality was divided into low (0–19.5), medium (20–34.5), and high (35–50)</a:t>
          </a:r>
          <a:endParaRPr lang="en-US" sz="1100"/>
        </a:p>
      </xdr:txBody>
    </xdr:sp>
    <xdr:clientData/>
  </xdr:twoCellAnchor>
  <xdr:twoCellAnchor editAs="oneCell">
    <xdr:from>
      <xdr:col>0</xdr:col>
      <xdr:colOff>0</xdr:colOff>
      <xdr:row>31</xdr:row>
      <xdr:rowOff>9524</xdr:rowOff>
    </xdr:from>
    <xdr:to>
      <xdr:col>5</xdr:col>
      <xdr:colOff>549493</xdr:colOff>
      <xdr:row>55</xdr:row>
      <xdr:rowOff>19050</xdr:rowOff>
    </xdr:to>
    <xdr:pic>
      <xdr:nvPicPr>
        <xdr:cNvPr id="5" name="Picture 4">
          <a:extLst>
            <a:ext uri="{FF2B5EF4-FFF2-40B4-BE49-F238E27FC236}">
              <a16:creationId xmlns:a16="http://schemas.microsoft.com/office/drawing/2014/main" id="{B489E9EB-6E64-368E-3D98-4AA19A489D22}"/>
            </a:ext>
          </a:extLst>
        </xdr:cNvPr>
        <xdr:cNvPicPr>
          <a:picLocks noChangeAspect="1"/>
        </xdr:cNvPicPr>
      </xdr:nvPicPr>
      <xdr:blipFill rotWithShape="1">
        <a:blip xmlns:r="http://schemas.openxmlformats.org/officeDocument/2006/relationships" r:embed="rId1"/>
        <a:srcRect r="36916"/>
        <a:stretch/>
      </xdr:blipFill>
      <xdr:spPr>
        <a:xfrm>
          <a:off x="0" y="6724649"/>
          <a:ext cx="4807168" cy="4581526"/>
        </a:xfrm>
        <a:prstGeom prst="rect">
          <a:avLst/>
        </a:prstGeom>
      </xdr:spPr>
    </xdr:pic>
    <xdr:clientData/>
  </xdr:twoCellAnchor>
  <xdr:twoCellAnchor editAs="oneCell">
    <xdr:from>
      <xdr:col>5</xdr:col>
      <xdr:colOff>571500</xdr:colOff>
      <xdr:row>36</xdr:row>
      <xdr:rowOff>142875</xdr:rowOff>
    </xdr:from>
    <xdr:to>
      <xdr:col>13</xdr:col>
      <xdr:colOff>49425</xdr:colOff>
      <xdr:row>59</xdr:row>
      <xdr:rowOff>85724</xdr:rowOff>
    </xdr:to>
    <xdr:pic>
      <xdr:nvPicPr>
        <xdr:cNvPr id="6" name="Picture 5">
          <a:extLst>
            <a:ext uri="{FF2B5EF4-FFF2-40B4-BE49-F238E27FC236}">
              <a16:creationId xmlns:a16="http://schemas.microsoft.com/office/drawing/2014/main" id="{3A7F23DF-7BAF-A67F-381B-44D3A09A814C}"/>
            </a:ext>
          </a:extLst>
        </xdr:cNvPr>
        <xdr:cNvPicPr>
          <a:picLocks noChangeAspect="1"/>
        </xdr:cNvPicPr>
      </xdr:nvPicPr>
      <xdr:blipFill rotWithShape="1">
        <a:blip xmlns:r="http://schemas.openxmlformats.org/officeDocument/2006/relationships" r:embed="rId2"/>
        <a:srcRect r="35964"/>
        <a:stretch/>
      </xdr:blipFill>
      <xdr:spPr>
        <a:xfrm>
          <a:off x="4829175" y="7810500"/>
          <a:ext cx="4354725" cy="4324349"/>
        </a:xfrm>
        <a:prstGeom prst="rect">
          <a:avLst/>
        </a:prstGeom>
      </xdr:spPr>
    </xdr:pic>
    <xdr:clientData/>
  </xdr:twoCellAnchor>
  <xdr:twoCellAnchor editAs="oneCell">
    <xdr:from>
      <xdr:col>5</xdr:col>
      <xdr:colOff>581025</xdr:colOff>
      <xdr:row>58</xdr:row>
      <xdr:rowOff>142874</xdr:rowOff>
    </xdr:from>
    <xdr:to>
      <xdr:col>13</xdr:col>
      <xdr:colOff>61913</xdr:colOff>
      <xdr:row>70</xdr:row>
      <xdr:rowOff>152399</xdr:rowOff>
    </xdr:to>
    <xdr:pic>
      <xdr:nvPicPr>
        <xdr:cNvPr id="7" name="Picture 6">
          <a:extLst>
            <a:ext uri="{FF2B5EF4-FFF2-40B4-BE49-F238E27FC236}">
              <a16:creationId xmlns:a16="http://schemas.microsoft.com/office/drawing/2014/main" id="{33FEC2C6-1DBF-AA20-6061-6418CF6F6F7A}"/>
            </a:ext>
          </a:extLst>
        </xdr:cNvPr>
        <xdr:cNvPicPr>
          <a:picLocks noChangeAspect="1"/>
        </xdr:cNvPicPr>
      </xdr:nvPicPr>
      <xdr:blipFill rotWithShape="1">
        <a:blip xmlns:r="http://schemas.openxmlformats.org/officeDocument/2006/relationships" r:embed="rId3"/>
        <a:srcRect t="8712"/>
        <a:stretch/>
      </xdr:blipFill>
      <xdr:spPr>
        <a:xfrm>
          <a:off x="4838700" y="12001499"/>
          <a:ext cx="4357688" cy="2295525"/>
        </a:xfrm>
        <a:prstGeom prst="rect">
          <a:avLst/>
        </a:prstGeom>
      </xdr:spPr>
    </xdr:pic>
    <xdr:clientData/>
  </xdr:twoCellAnchor>
  <xdr:twoCellAnchor editAs="oneCell">
    <xdr:from>
      <xdr:col>13</xdr:col>
      <xdr:colOff>19050</xdr:colOff>
      <xdr:row>36</xdr:row>
      <xdr:rowOff>149696</xdr:rowOff>
    </xdr:from>
    <xdr:to>
      <xdr:col>20</xdr:col>
      <xdr:colOff>447675</xdr:colOff>
      <xdr:row>58</xdr:row>
      <xdr:rowOff>143615</xdr:rowOff>
    </xdr:to>
    <xdr:pic>
      <xdr:nvPicPr>
        <xdr:cNvPr id="8" name="Picture 7">
          <a:extLst>
            <a:ext uri="{FF2B5EF4-FFF2-40B4-BE49-F238E27FC236}">
              <a16:creationId xmlns:a16="http://schemas.microsoft.com/office/drawing/2014/main" id="{3C3FC74B-70BE-F316-25D6-AE74478016F5}"/>
            </a:ext>
          </a:extLst>
        </xdr:cNvPr>
        <xdr:cNvPicPr>
          <a:picLocks noChangeAspect="1"/>
        </xdr:cNvPicPr>
      </xdr:nvPicPr>
      <xdr:blipFill>
        <a:blip xmlns:r="http://schemas.openxmlformats.org/officeDocument/2006/relationships" r:embed="rId4"/>
        <a:stretch>
          <a:fillRect/>
        </a:stretch>
      </xdr:blipFill>
      <xdr:spPr>
        <a:xfrm>
          <a:off x="9153525" y="7817321"/>
          <a:ext cx="4695825" cy="4184919"/>
        </a:xfrm>
        <a:prstGeom prst="rect">
          <a:avLst/>
        </a:prstGeom>
      </xdr:spPr>
    </xdr:pic>
    <xdr:clientData/>
  </xdr:twoCellAnchor>
  <xdr:twoCellAnchor editAs="oneCell">
    <xdr:from>
      <xdr:col>20</xdr:col>
      <xdr:colOff>457200</xdr:colOff>
      <xdr:row>37</xdr:row>
      <xdr:rowOff>66676</xdr:rowOff>
    </xdr:from>
    <xdr:to>
      <xdr:col>27</xdr:col>
      <xdr:colOff>523875</xdr:colOff>
      <xdr:row>46</xdr:row>
      <xdr:rowOff>81491</xdr:rowOff>
    </xdr:to>
    <xdr:pic>
      <xdr:nvPicPr>
        <xdr:cNvPr id="9" name="Picture 8">
          <a:extLst>
            <a:ext uri="{FF2B5EF4-FFF2-40B4-BE49-F238E27FC236}">
              <a16:creationId xmlns:a16="http://schemas.microsoft.com/office/drawing/2014/main" id="{361112EB-19FF-027B-F1C4-3D9A98674509}"/>
            </a:ext>
          </a:extLst>
        </xdr:cNvPr>
        <xdr:cNvPicPr>
          <a:picLocks noChangeAspect="1"/>
        </xdr:cNvPicPr>
      </xdr:nvPicPr>
      <xdr:blipFill>
        <a:blip xmlns:r="http://schemas.openxmlformats.org/officeDocument/2006/relationships" r:embed="rId5"/>
        <a:stretch>
          <a:fillRect/>
        </a:stretch>
      </xdr:blipFill>
      <xdr:spPr>
        <a:xfrm>
          <a:off x="13858875" y="7924801"/>
          <a:ext cx="4333875" cy="1729315"/>
        </a:xfrm>
        <a:prstGeom prst="rect">
          <a:avLst/>
        </a:prstGeom>
      </xdr:spPr>
    </xdr:pic>
    <xdr:clientData/>
  </xdr:twoCellAnchor>
  <xdr:twoCellAnchor editAs="oneCell">
    <xdr:from>
      <xdr:col>27</xdr:col>
      <xdr:colOff>571500</xdr:colOff>
      <xdr:row>29</xdr:row>
      <xdr:rowOff>152399</xdr:rowOff>
    </xdr:from>
    <xdr:to>
      <xdr:col>37</xdr:col>
      <xdr:colOff>161925</xdr:colOff>
      <xdr:row>31</xdr:row>
      <xdr:rowOff>123580</xdr:rowOff>
    </xdr:to>
    <xdr:pic>
      <xdr:nvPicPr>
        <xdr:cNvPr id="10" name="Picture 9">
          <a:extLst>
            <a:ext uri="{FF2B5EF4-FFF2-40B4-BE49-F238E27FC236}">
              <a16:creationId xmlns:a16="http://schemas.microsoft.com/office/drawing/2014/main" id="{EF0C27C8-2CF8-FDB4-F41B-29A23537F73E}"/>
            </a:ext>
          </a:extLst>
        </xdr:cNvPr>
        <xdr:cNvPicPr>
          <a:picLocks noChangeAspect="1"/>
        </xdr:cNvPicPr>
      </xdr:nvPicPr>
      <xdr:blipFill>
        <a:blip xmlns:r="http://schemas.openxmlformats.org/officeDocument/2006/relationships" r:embed="rId6"/>
        <a:stretch>
          <a:fillRect/>
        </a:stretch>
      </xdr:blipFill>
      <xdr:spPr>
        <a:xfrm>
          <a:off x="18240375" y="8534399"/>
          <a:ext cx="5886450" cy="352181"/>
        </a:xfrm>
        <a:prstGeom prst="rect">
          <a:avLst/>
        </a:prstGeom>
      </xdr:spPr>
    </xdr:pic>
    <xdr:clientData/>
  </xdr:twoCellAnchor>
  <xdr:twoCellAnchor editAs="oneCell">
    <xdr:from>
      <xdr:col>27</xdr:col>
      <xdr:colOff>523875</xdr:colOff>
      <xdr:row>31</xdr:row>
      <xdr:rowOff>76200</xdr:rowOff>
    </xdr:from>
    <xdr:to>
      <xdr:col>37</xdr:col>
      <xdr:colOff>181806</xdr:colOff>
      <xdr:row>66</xdr:row>
      <xdr:rowOff>67657</xdr:rowOff>
    </xdr:to>
    <xdr:pic>
      <xdr:nvPicPr>
        <xdr:cNvPr id="11" name="Picture 10">
          <a:extLst>
            <a:ext uri="{FF2B5EF4-FFF2-40B4-BE49-F238E27FC236}">
              <a16:creationId xmlns:a16="http://schemas.microsoft.com/office/drawing/2014/main" id="{1058DEB1-B580-6807-FB3E-91FD858EA555}"/>
            </a:ext>
          </a:extLst>
        </xdr:cNvPr>
        <xdr:cNvPicPr>
          <a:picLocks noChangeAspect="1"/>
        </xdr:cNvPicPr>
      </xdr:nvPicPr>
      <xdr:blipFill rotWithShape="1">
        <a:blip xmlns:r="http://schemas.openxmlformats.org/officeDocument/2006/relationships" r:embed="rId7"/>
        <a:srcRect t="5412"/>
        <a:stretch/>
      </xdr:blipFill>
      <xdr:spPr>
        <a:xfrm>
          <a:off x="18192750" y="5791200"/>
          <a:ext cx="5953956" cy="6658957"/>
        </a:xfrm>
        <a:prstGeom prst="rect">
          <a:avLst/>
        </a:prstGeom>
      </xdr:spPr>
    </xdr:pic>
    <xdr:clientData/>
  </xdr:twoCellAnchor>
  <xdr:twoCellAnchor editAs="oneCell">
    <xdr:from>
      <xdr:col>27</xdr:col>
      <xdr:colOff>571500</xdr:colOff>
      <xdr:row>66</xdr:row>
      <xdr:rowOff>28575</xdr:rowOff>
    </xdr:from>
    <xdr:to>
      <xdr:col>37</xdr:col>
      <xdr:colOff>180975</xdr:colOff>
      <xdr:row>75</xdr:row>
      <xdr:rowOff>164465</xdr:rowOff>
    </xdr:to>
    <xdr:pic>
      <xdr:nvPicPr>
        <xdr:cNvPr id="12" name="Picture 11">
          <a:extLst>
            <a:ext uri="{FF2B5EF4-FFF2-40B4-BE49-F238E27FC236}">
              <a16:creationId xmlns:a16="http://schemas.microsoft.com/office/drawing/2014/main" id="{9B81193E-F2E7-E26A-DBA0-E30C69285C6D}"/>
            </a:ext>
          </a:extLst>
        </xdr:cNvPr>
        <xdr:cNvPicPr>
          <a:picLocks noChangeAspect="1"/>
        </xdr:cNvPicPr>
      </xdr:nvPicPr>
      <xdr:blipFill>
        <a:blip xmlns:r="http://schemas.openxmlformats.org/officeDocument/2006/relationships" r:embed="rId8"/>
        <a:stretch>
          <a:fillRect/>
        </a:stretch>
      </xdr:blipFill>
      <xdr:spPr>
        <a:xfrm>
          <a:off x="18240375" y="12411075"/>
          <a:ext cx="5905500" cy="1850390"/>
        </a:xfrm>
        <a:prstGeom prst="rect">
          <a:avLst/>
        </a:prstGeom>
      </xdr:spPr>
    </xdr:pic>
    <xdr:clientData/>
  </xdr:twoCellAnchor>
  <xdr:twoCellAnchor editAs="oneCell">
    <xdr:from>
      <xdr:col>27</xdr:col>
      <xdr:colOff>561974</xdr:colOff>
      <xdr:row>75</xdr:row>
      <xdr:rowOff>36661</xdr:rowOff>
    </xdr:from>
    <xdr:to>
      <xdr:col>37</xdr:col>
      <xdr:colOff>180975</xdr:colOff>
      <xdr:row>120</xdr:row>
      <xdr:rowOff>108400</xdr:rowOff>
    </xdr:to>
    <xdr:pic>
      <xdr:nvPicPr>
        <xdr:cNvPr id="13" name="Picture 12">
          <a:extLst>
            <a:ext uri="{FF2B5EF4-FFF2-40B4-BE49-F238E27FC236}">
              <a16:creationId xmlns:a16="http://schemas.microsoft.com/office/drawing/2014/main" id="{9857CB2D-374A-CC86-FCA0-B6A18B3F5155}"/>
            </a:ext>
          </a:extLst>
        </xdr:cNvPr>
        <xdr:cNvPicPr>
          <a:picLocks noChangeAspect="1"/>
        </xdr:cNvPicPr>
      </xdr:nvPicPr>
      <xdr:blipFill>
        <a:blip xmlns:r="http://schemas.openxmlformats.org/officeDocument/2006/relationships" r:embed="rId9"/>
        <a:stretch>
          <a:fillRect/>
        </a:stretch>
      </xdr:blipFill>
      <xdr:spPr>
        <a:xfrm>
          <a:off x="18230849" y="14133661"/>
          <a:ext cx="5915026" cy="8644239"/>
        </a:xfrm>
        <a:prstGeom prst="rect">
          <a:avLst/>
        </a:prstGeom>
      </xdr:spPr>
    </xdr:pic>
    <xdr:clientData/>
  </xdr:twoCellAnchor>
  <xdr:twoCellAnchor editAs="oneCell">
    <xdr:from>
      <xdr:col>28</xdr:col>
      <xdr:colOff>19049</xdr:colOff>
      <xdr:row>120</xdr:row>
      <xdr:rowOff>142875</xdr:rowOff>
    </xdr:from>
    <xdr:to>
      <xdr:col>37</xdr:col>
      <xdr:colOff>161923</xdr:colOff>
      <xdr:row>127</xdr:row>
      <xdr:rowOff>104775</xdr:rowOff>
    </xdr:to>
    <xdr:pic>
      <xdr:nvPicPr>
        <xdr:cNvPr id="14" name="Picture 13">
          <a:extLst>
            <a:ext uri="{FF2B5EF4-FFF2-40B4-BE49-F238E27FC236}">
              <a16:creationId xmlns:a16="http://schemas.microsoft.com/office/drawing/2014/main" id="{A6872456-239D-2769-3F80-CACD4DB3A5C9}"/>
            </a:ext>
          </a:extLst>
        </xdr:cNvPr>
        <xdr:cNvPicPr>
          <a:picLocks noChangeAspect="1"/>
        </xdr:cNvPicPr>
      </xdr:nvPicPr>
      <xdr:blipFill>
        <a:blip xmlns:r="http://schemas.openxmlformats.org/officeDocument/2006/relationships" r:embed="rId10"/>
        <a:stretch>
          <a:fillRect/>
        </a:stretch>
      </xdr:blipFill>
      <xdr:spPr>
        <a:xfrm>
          <a:off x="18297524" y="22812375"/>
          <a:ext cx="5829299" cy="1295400"/>
        </a:xfrm>
        <a:prstGeom prst="rect">
          <a:avLst/>
        </a:prstGeom>
      </xdr:spPr>
    </xdr:pic>
    <xdr:clientData/>
  </xdr:twoCellAnchor>
  <xdr:twoCellAnchor editAs="oneCell">
    <xdr:from>
      <xdr:col>37</xdr:col>
      <xdr:colOff>428625</xdr:colOff>
      <xdr:row>29</xdr:row>
      <xdr:rowOff>161925</xdr:rowOff>
    </xdr:from>
    <xdr:to>
      <xdr:col>46</xdr:col>
      <xdr:colOff>371475</xdr:colOff>
      <xdr:row>39</xdr:row>
      <xdr:rowOff>176452</xdr:rowOff>
    </xdr:to>
    <xdr:pic>
      <xdr:nvPicPr>
        <xdr:cNvPr id="15" name="Picture 14">
          <a:extLst>
            <a:ext uri="{FF2B5EF4-FFF2-40B4-BE49-F238E27FC236}">
              <a16:creationId xmlns:a16="http://schemas.microsoft.com/office/drawing/2014/main" id="{5B274D2D-FA5D-1C45-CEE9-05562EB04782}"/>
            </a:ext>
          </a:extLst>
        </xdr:cNvPr>
        <xdr:cNvPicPr>
          <a:picLocks noChangeAspect="1"/>
        </xdr:cNvPicPr>
      </xdr:nvPicPr>
      <xdr:blipFill>
        <a:blip xmlns:r="http://schemas.openxmlformats.org/officeDocument/2006/relationships" r:embed="rId11"/>
        <a:stretch>
          <a:fillRect/>
        </a:stretch>
      </xdr:blipFill>
      <xdr:spPr>
        <a:xfrm>
          <a:off x="24193500" y="8543925"/>
          <a:ext cx="5429250" cy="1919527"/>
        </a:xfrm>
        <a:prstGeom prst="rect">
          <a:avLst/>
        </a:prstGeom>
      </xdr:spPr>
    </xdr:pic>
    <xdr:clientData/>
  </xdr:twoCellAnchor>
  <xdr:twoCellAnchor editAs="oneCell">
    <xdr:from>
      <xdr:col>37</xdr:col>
      <xdr:colOff>428625</xdr:colOff>
      <xdr:row>39</xdr:row>
      <xdr:rowOff>95250</xdr:rowOff>
    </xdr:from>
    <xdr:to>
      <xdr:col>46</xdr:col>
      <xdr:colOff>372233</xdr:colOff>
      <xdr:row>78</xdr:row>
      <xdr:rowOff>115340</xdr:rowOff>
    </xdr:to>
    <xdr:pic>
      <xdr:nvPicPr>
        <xdr:cNvPr id="16" name="Picture 15">
          <a:extLst>
            <a:ext uri="{FF2B5EF4-FFF2-40B4-BE49-F238E27FC236}">
              <a16:creationId xmlns:a16="http://schemas.microsoft.com/office/drawing/2014/main" id="{DAE88078-C8C3-9D9D-B543-41E73FD7B4CC}"/>
            </a:ext>
          </a:extLst>
        </xdr:cNvPr>
        <xdr:cNvPicPr>
          <a:picLocks noChangeAspect="1"/>
        </xdr:cNvPicPr>
      </xdr:nvPicPr>
      <xdr:blipFill>
        <a:blip xmlns:r="http://schemas.openxmlformats.org/officeDocument/2006/relationships" r:embed="rId12"/>
        <a:stretch>
          <a:fillRect/>
        </a:stretch>
      </xdr:blipFill>
      <xdr:spPr>
        <a:xfrm>
          <a:off x="24193500" y="10382250"/>
          <a:ext cx="5430008" cy="74495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571500</xdr:colOff>
      <xdr:row>0</xdr:row>
      <xdr:rowOff>0</xdr:rowOff>
    </xdr:from>
    <xdr:to>
      <xdr:col>15</xdr:col>
      <xdr:colOff>523875</xdr:colOff>
      <xdr:row>17</xdr:row>
      <xdr:rowOff>0</xdr:rowOff>
    </xdr:to>
    <xdr:graphicFrame macro="">
      <xdr:nvGraphicFramePr>
        <xdr:cNvPr id="4" name="Chart 3">
          <a:extLst>
            <a:ext uri="{FF2B5EF4-FFF2-40B4-BE49-F238E27FC236}">
              <a16:creationId xmlns:a16="http://schemas.microsoft.com/office/drawing/2014/main" id="{5C8696D0-1DC1-4120-8330-B0C09A539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180975</xdr:rowOff>
    </xdr:from>
    <xdr:to>
      <xdr:col>7</xdr:col>
      <xdr:colOff>561975</xdr:colOff>
      <xdr:row>33</xdr:row>
      <xdr:rowOff>180975</xdr:rowOff>
    </xdr:to>
    <xdr:graphicFrame macro="">
      <xdr:nvGraphicFramePr>
        <xdr:cNvPr id="5" name="Chart 4">
          <a:extLst>
            <a:ext uri="{FF2B5EF4-FFF2-40B4-BE49-F238E27FC236}">
              <a16:creationId xmlns:a16="http://schemas.microsoft.com/office/drawing/2014/main" id="{32B3B511-3CEA-43EC-A669-04884EC793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571500</xdr:colOff>
      <xdr:row>17</xdr:row>
      <xdr:rowOff>9525</xdr:rowOff>
    </xdr:from>
    <xdr:to>
      <xdr:col>15</xdr:col>
      <xdr:colOff>523875</xdr:colOff>
      <xdr:row>34</xdr:row>
      <xdr:rowOff>9525</xdr:rowOff>
    </xdr:to>
    <xdr:graphicFrame macro="">
      <xdr:nvGraphicFramePr>
        <xdr:cNvPr id="6" name="Chart 5">
          <a:extLst>
            <a:ext uri="{FF2B5EF4-FFF2-40B4-BE49-F238E27FC236}">
              <a16:creationId xmlns:a16="http://schemas.microsoft.com/office/drawing/2014/main" id="{2F694AE6-CEB0-48A9-803C-4A7E7D2E06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34</xdr:row>
      <xdr:rowOff>0</xdr:rowOff>
    </xdr:from>
    <xdr:to>
      <xdr:col>7</xdr:col>
      <xdr:colOff>561975</xdr:colOff>
      <xdr:row>51</xdr:row>
      <xdr:rowOff>0</xdr:rowOff>
    </xdr:to>
    <xdr:graphicFrame macro="">
      <xdr:nvGraphicFramePr>
        <xdr:cNvPr id="7" name="Chart 6">
          <a:extLst>
            <a:ext uri="{FF2B5EF4-FFF2-40B4-BE49-F238E27FC236}">
              <a16:creationId xmlns:a16="http://schemas.microsoft.com/office/drawing/2014/main" id="{E9E0061B-9CE6-4B5B-B574-EC1E0055E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561975</xdr:colOff>
      <xdr:row>34</xdr:row>
      <xdr:rowOff>9525</xdr:rowOff>
    </xdr:from>
    <xdr:to>
      <xdr:col>15</xdr:col>
      <xdr:colOff>514350</xdr:colOff>
      <xdr:row>51</xdr:row>
      <xdr:rowOff>9525</xdr:rowOff>
    </xdr:to>
    <xdr:graphicFrame macro="">
      <xdr:nvGraphicFramePr>
        <xdr:cNvPr id="8" name="Chart 7">
          <a:extLst>
            <a:ext uri="{FF2B5EF4-FFF2-40B4-BE49-F238E27FC236}">
              <a16:creationId xmlns:a16="http://schemas.microsoft.com/office/drawing/2014/main" id="{69A6802A-560C-407D-AA47-72E109181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xdr:colOff>
      <xdr:row>0</xdr:row>
      <xdr:rowOff>9525</xdr:rowOff>
    </xdr:from>
    <xdr:to>
      <xdr:col>7</xdr:col>
      <xdr:colOff>571500</xdr:colOff>
      <xdr:row>17</xdr:row>
      <xdr:rowOff>9525</xdr:rowOff>
    </xdr:to>
    <xdr:graphicFrame macro="">
      <xdr:nvGraphicFramePr>
        <xdr:cNvPr id="9" name="Chart 8">
          <a:extLst>
            <a:ext uri="{FF2B5EF4-FFF2-40B4-BE49-F238E27FC236}">
              <a16:creationId xmlns:a16="http://schemas.microsoft.com/office/drawing/2014/main" id="{16EB357C-8889-CA48-0013-AE6E6F4BB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18</xdr:row>
      <xdr:rowOff>38099</xdr:rowOff>
    </xdr:from>
    <xdr:to>
      <xdr:col>13</xdr:col>
      <xdr:colOff>76200</xdr:colOff>
      <xdr:row>19</xdr:row>
      <xdr:rowOff>152400</xdr:rowOff>
    </xdr:to>
    <xdr:sp macro="" textlink="">
      <xdr:nvSpPr>
        <xdr:cNvPr id="2" name="TextBox 1">
          <a:extLst>
            <a:ext uri="{FF2B5EF4-FFF2-40B4-BE49-F238E27FC236}">
              <a16:creationId xmlns:a16="http://schemas.microsoft.com/office/drawing/2014/main" id="{AA8D8FB7-1102-4474-A307-D9440F8ADC32}"/>
            </a:ext>
          </a:extLst>
        </xdr:cNvPr>
        <xdr:cNvSpPr txBox="1"/>
      </xdr:nvSpPr>
      <xdr:spPr>
        <a:xfrm>
          <a:off x="152400" y="5562599"/>
          <a:ext cx="9058275"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Cabitza F., Campagner, A. (2021) The need to separate the wheat from the chaff in medical informatics. International Journal of Medical Informatics. </a:t>
          </a:r>
          <a:endParaRPr lang="en-US" sz="1100"/>
        </a:p>
      </xdr:txBody>
    </xdr:sp>
    <xdr:clientData/>
  </xdr:twoCellAnchor>
  <xdr:twoCellAnchor>
    <xdr:from>
      <xdr:col>0</xdr:col>
      <xdr:colOff>114300</xdr:colOff>
      <xdr:row>19</xdr:row>
      <xdr:rowOff>152399</xdr:rowOff>
    </xdr:from>
    <xdr:to>
      <xdr:col>13</xdr:col>
      <xdr:colOff>9525</xdr:colOff>
      <xdr:row>22</xdr:row>
      <xdr:rowOff>104774</xdr:rowOff>
    </xdr:to>
    <xdr:sp macro="" textlink="">
      <xdr:nvSpPr>
        <xdr:cNvPr id="3" name="TextBox 2">
          <a:extLst>
            <a:ext uri="{FF2B5EF4-FFF2-40B4-BE49-F238E27FC236}">
              <a16:creationId xmlns:a16="http://schemas.microsoft.com/office/drawing/2014/main" id="{36E1F2FE-4B2E-488E-AEFC-82DDCFAA10B3}"/>
            </a:ext>
          </a:extLst>
        </xdr:cNvPr>
        <xdr:cNvSpPr txBox="1"/>
      </xdr:nvSpPr>
      <xdr:spPr>
        <a:xfrm>
          <a:off x="114300" y="5867399"/>
          <a:ext cx="902970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Table 1: Checklist for assessment of requirements and recommendations for sound medical ML contributions to the existing literature. NA: not applicable; mR: minor revisions needed; MR: major revisions needed. Items in bold indicate priority aspects to be considered.</a:t>
          </a:r>
          <a:endParaRPr lang="en-US" sz="1100"/>
        </a:p>
      </xdr:txBody>
    </xdr:sp>
    <xdr:clientData/>
  </xdr:twoCellAnchor>
  <xdr:twoCellAnchor>
    <xdr:from>
      <xdr:col>0</xdr:col>
      <xdr:colOff>142875</xdr:colOff>
      <xdr:row>22</xdr:row>
      <xdr:rowOff>95250</xdr:rowOff>
    </xdr:from>
    <xdr:to>
      <xdr:col>12</xdr:col>
      <xdr:colOff>581025</xdr:colOff>
      <xdr:row>27</xdr:row>
      <xdr:rowOff>19050</xdr:rowOff>
    </xdr:to>
    <xdr:sp macro="" textlink="">
      <xdr:nvSpPr>
        <xdr:cNvPr id="4" name="TextBox 3">
          <a:extLst>
            <a:ext uri="{FF2B5EF4-FFF2-40B4-BE49-F238E27FC236}">
              <a16:creationId xmlns:a16="http://schemas.microsoft.com/office/drawing/2014/main" id="{AC42B1D9-67E3-4D58-B64A-F228DF6BD01B}"/>
            </a:ext>
          </a:extLst>
        </xdr:cNvPr>
        <xdr:cNvSpPr txBox="1"/>
      </xdr:nvSpPr>
      <xdr:spPr>
        <a:xfrm>
          <a:off x="142875" y="6381750"/>
          <a:ext cx="8963025" cy="87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In high-priority items, OK, mR and MR were assigned the scores of 0, 1, and 2, respectively, whereas in low-priority items, the scores were halved. The possible score was 50 points. Study quality was divided into low (0–19.5), medium (20–34.5), and high (35–50)</a:t>
          </a:r>
          <a:endParaRPr lang="en-US" sz="1100"/>
        </a:p>
      </xdr:txBody>
    </xdr:sp>
    <xdr:clientData/>
  </xdr:twoCellAnchor>
  <xdr:twoCellAnchor editAs="oneCell">
    <xdr:from>
      <xdr:col>0</xdr:col>
      <xdr:colOff>0</xdr:colOff>
      <xdr:row>26</xdr:row>
      <xdr:rowOff>133349</xdr:rowOff>
    </xdr:from>
    <xdr:to>
      <xdr:col>5</xdr:col>
      <xdr:colOff>549493</xdr:colOff>
      <xdr:row>50</xdr:row>
      <xdr:rowOff>142875</xdr:rowOff>
    </xdr:to>
    <xdr:pic>
      <xdr:nvPicPr>
        <xdr:cNvPr id="5" name="Picture 4">
          <a:extLst>
            <a:ext uri="{FF2B5EF4-FFF2-40B4-BE49-F238E27FC236}">
              <a16:creationId xmlns:a16="http://schemas.microsoft.com/office/drawing/2014/main" id="{36408CFF-DAD7-4D64-9516-092E60BA2554}"/>
            </a:ext>
          </a:extLst>
        </xdr:cNvPr>
        <xdr:cNvPicPr>
          <a:picLocks noChangeAspect="1"/>
        </xdr:cNvPicPr>
      </xdr:nvPicPr>
      <xdr:blipFill rotWithShape="1">
        <a:blip xmlns:r="http://schemas.openxmlformats.org/officeDocument/2006/relationships" r:embed="rId1"/>
        <a:srcRect r="36916"/>
        <a:stretch/>
      </xdr:blipFill>
      <xdr:spPr>
        <a:xfrm>
          <a:off x="0" y="7181849"/>
          <a:ext cx="4807168" cy="4581526"/>
        </a:xfrm>
        <a:prstGeom prst="rect">
          <a:avLst/>
        </a:prstGeom>
      </xdr:spPr>
    </xdr:pic>
    <xdr:clientData/>
  </xdr:twoCellAnchor>
  <xdr:twoCellAnchor editAs="oneCell">
    <xdr:from>
      <xdr:col>5</xdr:col>
      <xdr:colOff>571500</xdr:colOff>
      <xdr:row>32</xdr:row>
      <xdr:rowOff>76200</xdr:rowOff>
    </xdr:from>
    <xdr:to>
      <xdr:col>13</xdr:col>
      <xdr:colOff>49425</xdr:colOff>
      <xdr:row>55</xdr:row>
      <xdr:rowOff>19049</xdr:rowOff>
    </xdr:to>
    <xdr:pic>
      <xdr:nvPicPr>
        <xdr:cNvPr id="6" name="Picture 5">
          <a:extLst>
            <a:ext uri="{FF2B5EF4-FFF2-40B4-BE49-F238E27FC236}">
              <a16:creationId xmlns:a16="http://schemas.microsoft.com/office/drawing/2014/main" id="{D158D958-FD5B-4E38-9C55-351593224849}"/>
            </a:ext>
          </a:extLst>
        </xdr:cNvPr>
        <xdr:cNvPicPr>
          <a:picLocks noChangeAspect="1"/>
        </xdr:cNvPicPr>
      </xdr:nvPicPr>
      <xdr:blipFill rotWithShape="1">
        <a:blip xmlns:r="http://schemas.openxmlformats.org/officeDocument/2006/relationships" r:embed="rId2"/>
        <a:srcRect r="35964"/>
        <a:stretch/>
      </xdr:blipFill>
      <xdr:spPr>
        <a:xfrm>
          <a:off x="4829175" y="8267700"/>
          <a:ext cx="4354725" cy="4324349"/>
        </a:xfrm>
        <a:prstGeom prst="rect">
          <a:avLst/>
        </a:prstGeom>
      </xdr:spPr>
    </xdr:pic>
    <xdr:clientData/>
  </xdr:twoCellAnchor>
  <xdr:twoCellAnchor editAs="oneCell">
    <xdr:from>
      <xdr:col>5</xdr:col>
      <xdr:colOff>542925</xdr:colOff>
      <xdr:row>54</xdr:row>
      <xdr:rowOff>95250</xdr:rowOff>
    </xdr:from>
    <xdr:to>
      <xdr:col>13</xdr:col>
      <xdr:colOff>23813</xdr:colOff>
      <xdr:row>67</xdr:row>
      <xdr:rowOff>133350</xdr:rowOff>
    </xdr:to>
    <xdr:pic>
      <xdr:nvPicPr>
        <xdr:cNvPr id="7" name="Picture 6">
          <a:extLst>
            <a:ext uri="{FF2B5EF4-FFF2-40B4-BE49-F238E27FC236}">
              <a16:creationId xmlns:a16="http://schemas.microsoft.com/office/drawing/2014/main" id="{A23EA896-E9C1-492E-B157-7F06A9B4AE2D}"/>
            </a:ext>
          </a:extLst>
        </xdr:cNvPr>
        <xdr:cNvPicPr>
          <a:picLocks noChangeAspect="1"/>
        </xdr:cNvPicPr>
      </xdr:nvPicPr>
      <xdr:blipFill>
        <a:blip xmlns:r="http://schemas.openxmlformats.org/officeDocument/2006/relationships" r:embed="rId3"/>
        <a:stretch>
          <a:fillRect/>
        </a:stretch>
      </xdr:blipFill>
      <xdr:spPr>
        <a:xfrm>
          <a:off x="4800600" y="12477750"/>
          <a:ext cx="4357688" cy="2514600"/>
        </a:xfrm>
        <a:prstGeom prst="rect">
          <a:avLst/>
        </a:prstGeom>
      </xdr:spPr>
    </xdr:pic>
    <xdr:clientData/>
  </xdr:twoCellAnchor>
  <xdr:twoCellAnchor editAs="oneCell">
    <xdr:from>
      <xdr:col>13</xdr:col>
      <xdr:colOff>19050</xdr:colOff>
      <xdr:row>32</xdr:row>
      <xdr:rowOff>83021</xdr:rowOff>
    </xdr:from>
    <xdr:to>
      <xdr:col>20</xdr:col>
      <xdr:colOff>447675</xdr:colOff>
      <xdr:row>54</xdr:row>
      <xdr:rowOff>76940</xdr:rowOff>
    </xdr:to>
    <xdr:pic>
      <xdr:nvPicPr>
        <xdr:cNvPr id="8" name="Picture 7">
          <a:extLst>
            <a:ext uri="{FF2B5EF4-FFF2-40B4-BE49-F238E27FC236}">
              <a16:creationId xmlns:a16="http://schemas.microsoft.com/office/drawing/2014/main" id="{D18F964B-94F4-4F8A-BC79-B4C685E0A8F5}"/>
            </a:ext>
          </a:extLst>
        </xdr:cNvPr>
        <xdr:cNvPicPr>
          <a:picLocks noChangeAspect="1"/>
        </xdr:cNvPicPr>
      </xdr:nvPicPr>
      <xdr:blipFill>
        <a:blip xmlns:r="http://schemas.openxmlformats.org/officeDocument/2006/relationships" r:embed="rId4"/>
        <a:stretch>
          <a:fillRect/>
        </a:stretch>
      </xdr:blipFill>
      <xdr:spPr>
        <a:xfrm>
          <a:off x="9153525" y="8274521"/>
          <a:ext cx="4695825" cy="4184919"/>
        </a:xfrm>
        <a:prstGeom prst="rect">
          <a:avLst/>
        </a:prstGeom>
      </xdr:spPr>
    </xdr:pic>
    <xdr:clientData/>
  </xdr:twoCellAnchor>
  <xdr:twoCellAnchor editAs="oneCell">
    <xdr:from>
      <xdr:col>20</xdr:col>
      <xdr:colOff>457200</xdr:colOff>
      <xdr:row>33</xdr:row>
      <xdr:rowOff>1</xdr:rowOff>
    </xdr:from>
    <xdr:to>
      <xdr:col>27</xdr:col>
      <xdr:colOff>523875</xdr:colOff>
      <xdr:row>42</xdr:row>
      <xdr:rowOff>14816</xdr:rowOff>
    </xdr:to>
    <xdr:pic>
      <xdr:nvPicPr>
        <xdr:cNvPr id="9" name="Picture 8">
          <a:extLst>
            <a:ext uri="{FF2B5EF4-FFF2-40B4-BE49-F238E27FC236}">
              <a16:creationId xmlns:a16="http://schemas.microsoft.com/office/drawing/2014/main" id="{94464910-196A-486A-A542-8AEF34A64885}"/>
            </a:ext>
          </a:extLst>
        </xdr:cNvPr>
        <xdr:cNvPicPr>
          <a:picLocks noChangeAspect="1"/>
        </xdr:cNvPicPr>
      </xdr:nvPicPr>
      <xdr:blipFill>
        <a:blip xmlns:r="http://schemas.openxmlformats.org/officeDocument/2006/relationships" r:embed="rId5"/>
        <a:stretch>
          <a:fillRect/>
        </a:stretch>
      </xdr:blipFill>
      <xdr:spPr>
        <a:xfrm>
          <a:off x="13858875" y="8382001"/>
          <a:ext cx="4333875" cy="1729315"/>
        </a:xfrm>
        <a:prstGeom prst="rect">
          <a:avLst/>
        </a:prstGeom>
      </xdr:spPr>
    </xdr:pic>
    <xdr:clientData/>
  </xdr:twoCellAnchor>
  <xdr:twoCellAnchor editAs="oneCell">
    <xdr:from>
      <xdr:col>27</xdr:col>
      <xdr:colOff>571500</xdr:colOff>
      <xdr:row>32</xdr:row>
      <xdr:rowOff>152399</xdr:rowOff>
    </xdr:from>
    <xdr:to>
      <xdr:col>37</xdr:col>
      <xdr:colOff>171450</xdr:colOff>
      <xdr:row>34</xdr:row>
      <xdr:rowOff>123580</xdr:rowOff>
    </xdr:to>
    <xdr:pic>
      <xdr:nvPicPr>
        <xdr:cNvPr id="10" name="Picture 9">
          <a:extLst>
            <a:ext uri="{FF2B5EF4-FFF2-40B4-BE49-F238E27FC236}">
              <a16:creationId xmlns:a16="http://schemas.microsoft.com/office/drawing/2014/main" id="{F66C8F5E-35F2-44F2-A9E2-7A694B1B4545}"/>
            </a:ext>
          </a:extLst>
        </xdr:cNvPr>
        <xdr:cNvPicPr>
          <a:picLocks noChangeAspect="1"/>
        </xdr:cNvPicPr>
      </xdr:nvPicPr>
      <xdr:blipFill>
        <a:blip xmlns:r="http://schemas.openxmlformats.org/officeDocument/2006/relationships" r:embed="rId6"/>
        <a:stretch>
          <a:fillRect/>
        </a:stretch>
      </xdr:blipFill>
      <xdr:spPr>
        <a:xfrm>
          <a:off x="18240375" y="8343899"/>
          <a:ext cx="5886450" cy="352181"/>
        </a:xfrm>
        <a:prstGeom prst="rect">
          <a:avLst/>
        </a:prstGeom>
      </xdr:spPr>
    </xdr:pic>
    <xdr:clientData/>
  </xdr:twoCellAnchor>
  <xdr:twoCellAnchor editAs="oneCell">
    <xdr:from>
      <xdr:col>27</xdr:col>
      <xdr:colOff>514350</xdr:colOff>
      <xdr:row>34</xdr:row>
      <xdr:rowOff>104775</xdr:rowOff>
    </xdr:from>
    <xdr:to>
      <xdr:col>37</xdr:col>
      <xdr:colOff>181806</xdr:colOff>
      <xdr:row>71</xdr:row>
      <xdr:rowOff>96232</xdr:rowOff>
    </xdr:to>
    <xdr:pic>
      <xdr:nvPicPr>
        <xdr:cNvPr id="11" name="Picture 10">
          <a:extLst>
            <a:ext uri="{FF2B5EF4-FFF2-40B4-BE49-F238E27FC236}">
              <a16:creationId xmlns:a16="http://schemas.microsoft.com/office/drawing/2014/main" id="{A8DAC81A-A2EB-414F-AD7E-297ECC78930D}"/>
            </a:ext>
          </a:extLst>
        </xdr:cNvPr>
        <xdr:cNvPicPr>
          <a:picLocks noChangeAspect="1"/>
        </xdr:cNvPicPr>
      </xdr:nvPicPr>
      <xdr:blipFill>
        <a:blip xmlns:r="http://schemas.openxmlformats.org/officeDocument/2006/relationships" r:embed="rId7"/>
        <a:stretch>
          <a:fillRect/>
        </a:stretch>
      </xdr:blipFill>
      <xdr:spPr>
        <a:xfrm>
          <a:off x="18183225" y="8677275"/>
          <a:ext cx="5953956" cy="7039957"/>
        </a:xfrm>
        <a:prstGeom prst="rect">
          <a:avLst/>
        </a:prstGeom>
      </xdr:spPr>
    </xdr:pic>
    <xdr:clientData/>
  </xdr:twoCellAnchor>
  <xdr:twoCellAnchor editAs="oneCell">
    <xdr:from>
      <xdr:col>28</xdr:col>
      <xdr:colOff>28575</xdr:colOff>
      <xdr:row>71</xdr:row>
      <xdr:rowOff>76200</xdr:rowOff>
    </xdr:from>
    <xdr:to>
      <xdr:col>37</xdr:col>
      <xdr:colOff>67473</xdr:colOff>
      <xdr:row>80</xdr:row>
      <xdr:rowOff>152650</xdr:rowOff>
    </xdr:to>
    <xdr:pic>
      <xdr:nvPicPr>
        <xdr:cNvPr id="12" name="Picture 11">
          <a:extLst>
            <a:ext uri="{FF2B5EF4-FFF2-40B4-BE49-F238E27FC236}">
              <a16:creationId xmlns:a16="http://schemas.microsoft.com/office/drawing/2014/main" id="{AA49DBC4-C9F8-4F9E-B9D0-819AA3A5011B}"/>
            </a:ext>
          </a:extLst>
        </xdr:cNvPr>
        <xdr:cNvPicPr>
          <a:picLocks noChangeAspect="1"/>
        </xdr:cNvPicPr>
      </xdr:nvPicPr>
      <xdr:blipFill>
        <a:blip xmlns:r="http://schemas.openxmlformats.org/officeDocument/2006/relationships" r:embed="rId8"/>
        <a:stretch>
          <a:fillRect/>
        </a:stretch>
      </xdr:blipFill>
      <xdr:spPr>
        <a:xfrm>
          <a:off x="18307050" y="15697200"/>
          <a:ext cx="5715798" cy="1790950"/>
        </a:xfrm>
        <a:prstGeom prst="rect">
          <a:avLst/>
        </a:prstGeom>
      </xdr:spPr>
    </xdr:pic>
    <xdr:clientData/>
  </xdr:twoCellAnchor>
  <xdr:twoCellAnchor editAs="oneCell">
    <xdr:from>
      <xdr:col>28</xdr:col>
      <xdr:colOff>0</xdr:colOff>
      <xdr:row>80</xdr:row>
      <xdr:rowOff>76200</xdr:rowOff>
    </xdr:from>
    <xdr:to>
      <xdr:col>36</xdr:col>
      <xdr:colOff>362708</xdr:colOff>
      <xdr:row>122</xdr:row>
      <xdr:rowOff>10632</xdr:rowOff>
    </xdr:to>
    <xdr:pic>
      <xdr:nvPicPr>
        <xdr:cNvPr id="13" name="Picture 12">
          <a:extLst>
            <a:ext uri="{FF2B5EF4-FFF2-40B4-BE49-F238E27FC236}">
              <a16:creationId xmlns:a16="http://schemas.microsoft.com/office/drawing/2014/main" id="{CFC4A4E3-A9AE-45A2-9D0F-7B2643DE4E11}"/>
            </a:ext>
          </a:extLst>
        </xdr:cNvPr>
        <xdr:cNvPicPr>
          <a:picLocks noChangeAspect="1"/>
        </xdr:cNvPicPr>
      </xdr:nvPicPr>
      <xdr:blipFill>
        <a:blip xmlns:r="http://schemas.openxmlformats.org/officeDocument/2006/relationships" r:embed="rId9"/>
        <a:stretch>
          <a:fillRect/>
        </a:stretch>
      </xdr:blipFill>
      <xdr:spPr>
        <a:xfrm>
          <a:off x="18278475" y="17411700"/>
          <a:ext cx="5430008" cy="7935432"/>
        </a:xfrm>
        <a:prstGeom prst="rect">
          <a:avLst/>
        </a:prstGeom>
      </xdr:spPr>
    </xdr:pic>
    <xdr:clientData/>
  </xdr:twoCellAnchor>
  <xdr:twoCellAnchor editAs="oneCell">
    <xdr:from>
      <xdr:col>28</xdr:col>
      <xdr:colOff>66675</xdr:colOff>
      <xdr:row>122</xdr:row>
      <xdr:rowOff>28575</xdr:rowOff>
    </xdr:from>
    <xdr:to>
      <xdr:col>36</xdr:col>
      <xdr:colOff>315067</xdr:colOff>
      <xdr:row>128</xdr:row>
      <xdr:rowOff>66840</xdr:rowOff>
    </xdr:to>
    <xdr:pic>
      <xdr:nvPicPr>
        <xdr:cNvPr id="14" name="Picture 13">
          <a:extLst>
            <a:ext uri="{FF2B5EF4-FFF2-40B4-BE49-F238E27FC236}">
              <a16:creationId xmlns:a16="http://schemas.microsoft.com/office/drawing/2014/main" id="{47FB5EC2-17FE-49EF-BA8C-BAA72BF6EE46}"/>
            </a:ext>
          </a:extLst>
        </xdr:cNvPr>
        <xdr:cNvPicPr>
          <a:picLocks noChangeAspect="1"/>
        </xdr:cNvPicPr>
      </xdr:nvPicPr>
      <xdr:blipFill>
        <a:blip xmlns:r="http://schemas.openxmlformats.org/officeDocument/2006/relationships" r:embed="rId10"/>
        <a:stretch>
          <a:fillRect/>
        </a:stretch>
      </xdr:blipFill>
      <xdr:spPr>
        <a:xfrm>
          <a:off x="18345150" y="25365075"/>
          <a:ext cx="5315692" cy="1181265"/>
        </a:xfrm>
        <a:prstGeom prst="rect">
          <a:avLst/>
        </a:prstGeom>
      </xdr:spPr>
    </xdr:pic>
    <xdr:clientData/>
  </xdr:twoCellAnchor>
  <xdr:twoCellAnchor editAs="oneCell">
    <xdr:from>
      <xdr:col>37</xdr:col>
      <xdr:colOff>428625</xdr:colOff>
      <xdr:row>32</xdr:row>
      <xdr:rowOff>161925</xdr:rowOff>
    </xdr:from>
    <xdr:to>
      <xdr:col>46</xdr:col>
      <xdr:colOff>371475</xdr:colOff>
      <xdr:row>42</xdr:row>
      <xdr:rowOff>176452</xdr:rowOff>
    </xdr:to>
    <xdr:pic>
      <xdr:nvPicPr>
        <xdr:cNvPr id="15" name="Picture 14">
          <a:extLst>
            <a:ext uri="{FF2B5EF4-FFF2-40B4-BE49-F238E27FC236}">
              <a16:creationId xmlns:a16="http://schemas.microsoft.com/office/drawing/2014/main" id="{EA11A9D1-B4A7-4806-8C20-5C4B2C3C2822}"/>
            </a:ext>
          </a:extLst>
        </xdr:cNvPr>
        <xdr:cNvPicPr>
          <a:picLocks noChangeAspect="1"/>
        </xdr:cNvPicPr>
      </xdr:nvPicPr>
      <xdr:blipFill>
        <a:blip xmlns:r="http://schemas.openxmlformats.org/officeDocument/2006/relationships" r:embed="rId11"/>
        <a:stretch>
          <a:fillRect/>
        </a:stretch>
      </xdr:blipFill>
      <xdr:spPr>
        <a:xfrm>
          <a:off x="24384000" y="8353425"/>
          <a:ext cx="5429250" cy="1919527"/>
        </a:xfrm>
        <a:prstGeom prst="rect">
          <a:avLst/>
        </a:prstGeom>
      </xdr:spPr>
    </xdr:pic>
    <xdr:clientData/>
  </xdr:twoCellAnchor>
  <xdr:twoCellAnchor editAs="oneCell">
    <xdr:from>
      <xdr:col>37</xdr:col>
      <xdr:colOff>428625</xdr:colOff>
      <xdr:row>42</xdr:row>
      <xdr:rowOff>95250</xdr:rowOff>
    </xdr:from>
    <xdr:to>
      <xdr:col>46</xdr:col>
      <xdr:colOff>372233</xdr:colOff>
      <xdr:row>81</xdr:row>
      <xdr:rowOff>115340</xdr:rowOff>
    </xdr:to>
    <xdr:pic>
      <xdr:nvPicPr>
        <xdr:cNvPr id="16" name="Picture 15">
          <a:extLst>
            <a:ext uri="{FF2B5EF4-FFF2-40B4-BE49-F238E27FC236}">
              <a16:creationId xmlns:a16="http://schemas.microsoft.com/office/drawing/2014/main" id="{7993D159-6A81-46DE-A705-F6D81E47F52E}"/>
            </a:ext>
          </a:extLst>
        </xdr:cNvPr>
        <xdr:cNvPicPr>
          <a:picLocks noChangeAspect="1"/>
        </xdr:cNvPicPr>
      </xdr:nvPicPr>
      <xdr:blipFill>
        <a:blip xmlns:r="http://schemas.openxmlformats.org/officeDocument/2006/relationships" r:embed="rId12"/>
        <a:stretch>
          <a:fillRect/>
        </a:stretch>
      </xdr:blipFill>
      <xdr:spPr>
        <a:xfrm>
          <a:off x="24384000" y="10191750"/>
          <a:ext cx="5430008" cy="744959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286264-A097-4AD6-ACC7-B40C09D37A66}" name="Table2" displayName="Table2" ref="A1:D19" totalsRowShown="0" headerRowDxfId="43" dataDxfId="42">
  <autoFilter ref="A1:D19" xr:uid="{6D286264-A097-4AD6-ACC7-B40C09D37A66}"/>
  <sortState xmlns:xlrd2="http://schemas.microsoft.com/office/spreadsheetml/2017/richdata2" ref="A2:D19">
    <sortCondition ref="D1:D19"/>
  </sortState>
  <tableColumns count="4">
    <tableColumn id="3" xr3:uid="{5AFC0BB4-1AEE-4C22-82D2-DFB2FD8CF8B2}" name="First Author" dataDxfId="41"/>
    <tableColumn id="4" xr3:uid="{292A7B1E-9C73-47BA-B80D-06CD05E15B89}" name="Year" dataDxfId="40"/>
    <tableColumn id="6" xr3:uid="{01082D0E-E387-4F9A-972A-31161200C977}" name="title" dataDxfId="39"/>
    <tableColumn id="9" xr3:uid="{9E18A0FC-4627-4238-9CA4-0FC980543FFF}" name="Category" dataDxfId="3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56D6A42-EDE3-4AB2-A03D-828885F8135D}" name="Table246" displayName="Table246" ref="A1:F19" totalsRowShown="0" headerRowDxfId="37" dataDxfId="36">
  <autoFilter ref="A1:F19" xr:uid="{6D286264-A097-4AD6-ACC7-B40C09D37A66}"/>
  <sortState xmlns:xlrd2="http://schemas.microsoft.com/office/spreadsheetml/2017/richdata2" ref="A2:F19">
    <sortCondition ref="B2:B19"/>
  </sortState>
  <tableColumns count="6">
    <tableColumn id="3" xr3:uid="{7C679259-3999-451D-A546-E1AB9644CE71}" name="First Author" dataDxfId="35"/>
    <tableColumn id="9" xr3:uid="{3B58BABB-2E9B-47A7-8EA0-1D451919F2A4}" name="Category" dataDxfId="34"/>
    <tableColumn id="6" xr3:uid="{7E767DB9-48E1-4C21-9D5F-E8C75074AF8C}" name="Type" dataDxfId="33"/>
    <tableColumn id="10" xr3:uid="{FB487DBC-20D0-4617-86ED-BC0824B3563F}" name="Output" dataDxfId="32"/>
    <tableColumn id="14" xr3:uid="{513FC095-B2BE-4BFD-A83F-6B2D87513F7B}" name="ML-based model" dataDxfId="31"/>
    <tableColumn id="15" xr3:uid="{82B10AE9-F18C-434B-99CC-4AFC30AE1C92}" name="Number of models" dataDxfId="3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A5D764-EF91-4DBE-89D0-120CA4F9566A}" name="Table24" displayName="Table24" ref="A1:F19" totalsRowShown="0" headerRowDxfId="29" dataDxfId="27" headerRowBorderDxfId="28">
  <autoFilter ref="A1:F19" xr:uid="{6D286264-A097-4AD6-ACC7-B40C09D37A66}">
    <filterColumn colId="0" hiddenButton="1"/>
    <filterColumn colId="1" hiddenButton="1"/>
    <filterColumn colId="2" hiddenButton="1"/>
    <filterColumn colId="3" hiddenButton="1"/>
    <filterColumn colId="4" hiddenButton="1"/>
    <filterColumn colId="5" hiddenButton="1"/>
  </autoFilter>
  <sortState xmlns:xlrd2="http://schemas.microsoft.com/office/spreadsheetml/2017/richdata2" ref="A2:F19">
    <sortCondition descending="1" ref="B2:B19"/>
  </sortState>
  <tableColumns count="6">
    <tableColumn id="3" xr3:uid="{C4D76C2F-5CA3-4079-8E28-8B3605EDDEE7}" name="First Author" dataDxfId="26"/>
    <tableColumn id="1" xr3:uid="{7FC47CF2-690F-48B8-870C-D5086DB51040}" name="Sample size" dataDxfId="25"/>
    <tableColumn id="5" xr3:uid="{CEE60085-0250-48B9-A71B-F6756DF095EF}" name="Data source" dataDxfId="24"/>
    <tableColumn id="7" xr3:uid="{79E531E5-58F5-43D6-80D3-A6F095958185}" name="Data time span" dataDxfId="23"/>
    <tableColumn id="23" xr3:uid="{7D68BDD1-FD92-4201-8F0D-11DB12EEC6A9}" name="Input" dataDxfId="22"/>
    <tableColumn id="24" xr3:uid="{1EE1E8AA-33CE-4744-87CA-1AFF5E05FCF0}" name="Feature extraction method" dataDxfId="2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C7A095-0A7F-46DB-BCDA-3FC649E43665}" name="Table1" displayName="Table1" ref="A3:AF22" headerRowDxfId="20">
  <autoFilter ref="A3:AF22" xr:uid="{1CC7A095-0A7F-46DB-BCDA-3FC649E43665}"/>
  <sortState xmlns:xlrd2="http://schemas.microsoft.com/office/spreadsheetml/2017/richdata2" ref="A4:AF21">
    <sortCondition descending="1" ref="AF3:AF21"/>
  </sortState>
  <tableColumns count="32">
    <tableColumn id="33" xr3:uid="{0208ADA8-F466-4360-BA5E-31D9D82434DA}" name="First Author" dataDxfId="19"/>
    <tableColumn id="2" xr3:uid="{5A747842-E721-4752-92EE-7FF60BEC38C9}" name="Item 1"/>
    <tableColumn id="3" xr3:uid="{3BFA50B6-29CD-408D-9CFA-91E58DCDA51C}" name="Item 2"/>
    <tableColumn id="4" xr3:uid="{B3EF46D7-AC70-461E-9252-624397089046}" name="Item 3"/>
    <tableColumn id="5" xr3:uid="{65E98E58-A13E-4CBF-9D11-A352F49BFAB4}" name="Item 4"/>
    <tableColumn id="6" xr3:uid="{53B11078-493F-49C3-8331-458A53273A90}" name="Item 5"/>
    <tableColumn id="7" xr3:uid="{0676C115-92D7-498C-AAD7-E0587D893A36}" name="Item 6"/>
    <tableColumn id="8" xr3:uid="{7462FEF2-16A8-47E3-96C1-CCF8FEDD4519}" name="Item 7"/>
    <tableColumn id="9" xr3:uid="{B2C9E57F-4D1C-43EB-AF2F-203AC428C225}" name="Item 8"/>
    <tableColumn id="10" xr3:uid="{70CACF72-293F-4D08-89BA-0FDD50AB4E0D}" name="Item 9"/>
    <tableColumn id="11" xr3:uid="{0FE5CA34-A1A4-4605-AB43-EFEC800339F2}" name="Item 10" dataDxfId="18" totalsRowDxfId="17"/>
    <tableColumn id="12" xr3:uid="{D211BCA9-131F-4C9C-8F98-C36225744F5C}" name="Item 11" dataDxfId="16"/>
    <tableColumn id="13" xr3:uid="{38D0619A-399D-419D-9081-1982E99AA6D4}" name="Item 12"/>
    <tableColumn id="14" xr3:uid="{E3721AE3-11DA-4A9B-9B8D-C04BE158A8D2}" name="Item 13" dataDxfId="15" totalsRowDxfId="14"/>
    <tableColumn id="15" xr3:uid="{DA513AC3-81C2-4AA6-A0DC-2F6B423A042A}" name="Item 14"/>
    <tableColumn id="16" xr3:uid="{C0E3B962-13A4-40D9-90E4-8BFD4EA96E31}" name="Item 15"/>
    <tableColumn id="17" xr3:uid="{EDA10F61-5520-46F3-9BC7-5888EDFBA07B}" name="Item 16"/>
    <tableColumn id="18" xr3:uid="{563C6D81-1E14-4099-A874-1805CA1BCF86}" name="Item 17"/>
    <tableColumn id="19" xr3:uid="{8BCEE56B-2E58-490A-8DB4-CA5EA08F5977}" name="Item 18"/>
    <tableColumn id="20" xr3:uid="{BCBC45D7-7B56-4364-8959-87AD1F4F4456}" name="Item 19"/>
    <tableColumn id="21" xr3:uid="{55D1493A-3C73-4A66-B634-B50303D1DCC8}" name="Item 20"/>
    <tableColumn id="22" xr3:uid="{A0C5AB9B-936D-4C0F-86C5-1D30FFEDA7BD}" name="Item 21"/>
    <tableColumn id="23" xr3:uid="{396105AF-096F-4752-AB74-B070C8E7573A}" name="Item 22"/>
    <tableColumn id="24" xr3:uid="{B5BFF495-368D-40FB-B8F1-6671FF2B3A20}" name="Item 23"/>
    <tableColumn id="25" xr3:uid="{8EAADD59-5706-4A7D-8171-27DE78B1945A}" name="Item 24"/>
    <tableColumn id="26" xr3:uid="{0C27D1E3-DC9E-4A70-921D-40AAAD868261}" name="Item 25"/>
    <tableColumn id="27" xr3:uid="{EDBD731D-23AC-47E6-88C3-AF4C8B2CE78E}" name="Item 26"/>
    <tableColumn id="28" xr3:uid="{5082F156-4A36-4424-9144-CA77FBEEB9D8}" name="Item 27"/>
    <tableColumn id="29" xr3:uid="{0CDE4E85-67FE-4DBF-9405-F18064D315BA}" name="Item 28"/>
    <tableColumn id="30" xr3:uid="{CE064676-6F6E-4785-9718-12595A9AA6E0}" name="Item 29"/>
    <tableColumn id="31" xr3:uid="{BBA0165A-C8E9-435B-B5B0-1203015A47B9}" name="Item 30" totalsRowFunction="sum"/>
    <tableColumn id="32" xr3:uid="{B6F38A9F-199E-49E8-8B16-9D353DF50621}" name="Total" dataDxfId="13">
      <calculatedColumnFormula>SUM(Table1[[#This Row],[Item 1]:[Item 30]])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46EC24C-3709-4F01-9271-D2A16EC100C3}" name="Table15" displayName="Table15" ref="A1:J20" headerRowDxfId="12" dataDxfId="11" totalsRowDxfId="10">
  <autoFilter ref="A1:J20" xr:uid="{1CC7A095-0A7F-46DB-BCDA-3FC649E4366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33" xr3:uid="{18602726-9CEF-4B38-AFFB-2EDC62B3D3D7}" name="Author" dataDxfId="9"/>
    <tableColumn id="2" xr3:uid="{3F4388B5-649E-4FB6-AA0C-C9FFC8FAA7F6}" name="Problem Understanding_x000a_Max = 10" dataDxfId="8">
      <calculatedColumnFormula>SUM(IJMEDI!B4:G4)</calculatedColumnFormula>
    </tableColumn>
    <tableColumn id="8" xr3:uid="{F89A00C8-298C-4657-9642-8039B69C103D}" name="Data Understanding_x000a_Max = 6" dataDxfId="7">
      <calculatedColumnFormula>SUM(IJMEDI!H4:J4)</calculatedColumnFormula>
    </tableColumn>
    <tableColumn id="4" xr3:uid="{BA554623-292F-49CD-86A2-BD87D46A1F36}" name="Data Preparation_x000a_Max = 8" dataDxfId="6">
      <calculatedColumnFormula>SUM(IJMEDI!K4:N4)</calculatedColumnFormula>
    </tableColumn>
    <tableColumn id="15" xr3:uid="{5D762D7B-A0B3-4F18-B9C4-6A4D24C52510}" name="Modeling_x000a_Max = 6" dataDxfId="5">
      <calculatedColumnFormula>SUM(IJMEDI!O4:Q4)</calculatedColumnFormula>
    </tableColumn>
    <tableColumn id="5" xr3:uid="{2B035034-8C89-4D30-8BDE-35040A59844A}" name="Validation_x000a_Max = 12" dataDxfId="4">
      <calculatedColumnFormula>SUM(IJMEDI!R4:X4)</calculatedColumnFormula>
    </tableColumn>
    <tableColumn id="25" xr3:uid="{2A43F94C-A949-4B7F-83C6-319816866C1D}" name="Deployment_x000a_Max = 8" dataDxfId="3">
      <calculatedColumnFormula>SUM(IJMEDI!Y4:AE4)</calculatedColumnFormula>
    </tableColumn>
    <tableColumn id="32" xr3:uid="{004F5F27-22C8-4BEA-9549-930E28376A24}" name="Total_x000a_Max = 50" dataDxfId="2">
      <calculatedColumnFormula>SUM(Table15[[#This Row],[Problem Understanding
Max = 10]:[Deployment
Max = 8]])</calculatedColumnFormula>
    </tableColumn>
    <tableColumn id="1" xr3:uid="{C83CE38F-D767-430A-A547-5D03F00CA562}" name="Total score % in High priority" dataDxfId="1">
      <calculatedColumnFormula>SUMIF(IJMEDI!$2:$2,"High",IJMEDI!4:4)</calculatedColumnFormula>
    </tableColumn>
    <tableColumn id="3" xr3:uid="{44CE8CA2-9EF6-497E-B94A-03A757035448}" name="Total score % in Low priority" dataDxfId="0">
      <calculatedColumnFormula>SUMIF(IJMEDI!$2:$2,"Low",IJMEDI!4:4)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8" Type="http://schemas.openxmlformats.org/officeDocument/2006/relationships/hyperlink" Target="https://bmccancer.biomedcentral.com/articles/10.1186/s12885-023-10893-4" TargetMode="External"/><Relationship Id="rId3" Type="http://schemas.openxmlformats.org/officeDocument/2006/relationships/hyperlink" Target="https://pubmed.ncbi.nlm.nih.gov/36564582/" TargetMode="External"/><Relationship Id="rId7" Type="http://schemas.openxmlformats.org/officeDocument/2006/relationships/hyperlink" Target="https://pubmed.ncbi.nlm.nih.gov/37119647/" TargetMode="External"/><Relationship Id="rId2" Type="http://schemas.openxmlformats.org/officeDocument/2006/relationships/hyperlink" Target="https://pubmed.ncbi.nlm.nih.gov/34343138/" TargetMode="External"/><Relationship Id="rId1" Type="http://schemas.openxmlformats.org/officeDocument/2006/relationships/hyperlink" Target="https://pubmed.ncbi.nlm.nih.gov/34647178/" TargetMode="External"/><Relationship Id="rId6" Type="http://schemas.openxmlformats.org/officeDocument/2006/relationships/hyperlink" Target="https://pubmed.ncbi.nlm.nih.gov/35166939/" TargetMode="External"/><Relationship Id="rId5" Type="http://schemas.openxmlformats.org/officeDocument/2006/relationships/hyperlink" Target="http://link.springer.com/article/10.1007/s00432-021-03660-0" TargetMode="External"/><Relationship Id="rId10" Type="http://schemas.openxmlformats.org/officeDocument/2006/relationships/hyperlink" Target="https://pubmed.ncbi.nlm.nih.gov/37133986/" TargetMode="External"/><Relationship Id="rId4" Type="http://schemas.openxmlformats.org/officeDocument/2006/relationships/hyperlink" Target="https://pubmed.ncbi.nlm.nih.gov/35426404/" TargetMode="External"/><Relationship Id="rId9" Type="http://schemas.openxmlformats.org/officeDocument/2006/relationships/hyperlink" Target="https://pubmed.ncbi.nlm.nih.gov/361114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4D11B-D874-4FA1-99A7-30B91494F66E}">
  <dimension ref="A1:D19"/>
  <sheetViews>
    <sheetView workbookViewId="0">
      <pane ySplit="1" topLeftCell="A2" activePane="bottomLeft" state="frozen"/>
      <selection pane="bottomLeft" activeCell="C3" sqref="C3"/>
    </sheetView>
  </sheetViews>
  <sheetFormatPr defaultRowHeight="15"/>
  <cols>
    <col min="1" max="1" width="20.42578125" style="6" bestFit="1" customWidth="1"/>
    <col min="2" max="2" width="8.140625" style="6" customWidth="1"/>
    <col min="3" max="3" width="51.28515625" style="7" customWidth="1"/>
    <col min="4" max="4" width="17" style="6" customWidth="1"/>
    <col min="5" max="16384" width="9.140625" style="6"/>
  </cols>
  <sheetData>
    <row r="1" spans="1:4" ht="30.75" customHeight="1">
      <c r="A1" s="6" t="s">
        <v>258</v>
      </c>
      <c r="B1" s="6" t="s">
        <v>28</v>
      </c>
      <c r="C1" s="7" t="s">
        <v>88</v>
      </c>
      <c r="D1" s="6" t="s">
        <v>59</v>
      </c>
    </row>
    <row r="2" spans="1:4" ht="75">
      <c r="A2" s="6" t="s">
        <v>242</v>
      </c>
      <c r="B2" s="6">
        <v>2022</v>
      </c>
      <c r="C2" s="7" t="s">
        <v>91</v>
      </c>
      <c r="D2" s="7" t="s">
        <v>213</v>
      </c>
    </row>
    <row r="3" spans="1:4" ht="45">
      <c r="A3" s="6" t="s">
        <v>243</v>
      </c>
      <c r="B3" s="6">
        <v>2022</v>
      </c>
      <c r="C3" s="7" t="s">
        <v>92</v>
      </c>
      <c r="D3" s="7" t="s">
        <v>213</v>
      </c>
    </row>
    <row r="4" spans="1:4" ht="45">
      <c r="A4" s="6" t="s">
        <v>244</v>
      </c>
      <c r="B4" s="6">
        <v>2022</v>
      </c>
      <c r="C4" s="7" t="s">
        <v>187</v>
      </c>
      <c r="D4" s="7" t="s">
        <v>213</v>
      </c>
    </row>
    <row r="5" spans="1:4" ht="45">
      <c r="A5" s="6" t="s">
        <v>249</v>
      </c>
      <c r="B5" s="6">
        <v>2023</v>
      </c>
      <c r="C5" s="7" t="s">
        <v>94</v>
      </c>
      <c r="D5" s="7" t="s">
        <v>213</v>
      </c>
    </row>
    <row r="6" spans="1:4" ht="45">
      <c r="A6" s="6" t="s">
        <v>256</v>
      </c>
      <c r="B6" s="6">
        <v>2022</v>
      </c>
      <c r="C6" s="7" t="s">
        <v>198</v>
      </c>
      <c r="D6" s="7" t="s">
        <v>213</v>
      </c>
    </row>
    <row r="7" spans="1:4" ht="45">
      <c r="A7" s="6" t="s">
        <v>257</v>
      </c>
      <c r="B7" s="6">
        <v>2022</v>
      </c>
      <c r="C7" s="7" t="s">
        <v>99</v>
      </c>
      <c r="D7" s="7" t="s">
        <v>213</v>
      </c>
    </row>
    <row r="8" spans="1:4" ht="45">
      <c r="A8" s="6" t="s">
        <v>253</v>
      </c>
      <c r="B8" s="6">
        <v>2022</v>
      </c>
      <c r="C8" s="7" t="s">
        <v>97</v>
      </c>
      <c r="D8" s="7" t="s">
        <v>215</v>
      </c>
    </row>
    <row r="9" spans="1:4" ht="30">
      <c r="A9" s="6" t="s">
        <v>241</v>
      </c>
      <c r="B9" s="6">
        <v>2022</v>
      </c>
      <c r="C9" s="7" t="s">
        <v>90</v>
      </c>
      <c r="D9" s="7" t="s">
        <v>214</v>
      </c>
    </row>
    <row r="10" spans="1:4" ht="45">
      <c r="A10" s="6" t="s">
        <v>247</v>
      </c>
      <c r="B10" s="6">
        <v>2022</v>
      </c>
      <c r="C10" s="7" t="s">
        <v>93</v>
      </c>
      <c r="D10" s="7" t="s">
        <v>214</v>
      </c>
    </row>
    <row r="11" spans="1:4" ht="30">
      <c r="A11" s="6" t="s">
        <v>251</v>
      </c>
      <c r="B11" s="6">
        <v>2023</v>
      </c>
      <c r="C11" s="7" t="s">
        <v>96</v>
      </c>
      <c r="D11" s="7" t="s">
        <v>214</v>
      </c>
    </row>
    <row r="12" spans="1:4" ht="45">
      <c r="A12" s="6" t="s">
        <v>252</v>
      </c>
      <c r="B12" s="6">
        <v>2023</v>
      </c>
      <c r="C12" s="7" t="s">
        <v>106</v>
      </c>
      <c r="D12" s="7" t="s">
        <v>214</v>
      </c>
    </row>
    <row r="13" spans="1:4" ht="60">
      <c r="A13" s="6" t="s">
        <v>254</v>
      </c>
      <c r="B13" s="6">
        <v>2022</v>
      </c>
      <c r="C13" s="7" t="s">
        <v>98</v>
      </c>
      <c r="D13" s="7" t="s">
        <v>214</v>
      </c>
    </row>
    <row r="14" spans="1:4" ht="60">
      <c r="A14" s="6" t="s">
        <v>245</v>
      </c>
      <c r="B14" s="6">
        <v>2023</v>
      </c>
      <c r="C14" s="7" t="s">
        <v>188</v>
      </c>
      <c r="D14" s="7" t="s">
        <v>261</v>
      </c>
    </row>
    <row r="15" spans="1:4" ht="45">
      <c r="A15" s="6" t="s">
        <v>246</v>
      </c>
      <c r="B15" s="6">
        <v>2022</v>
      </c>
      <c r="C15" s="7" t="s">
        <v>190</v>
      </c>
      <c r="D15" s="7" t="s">
        <v>261</v>
      </c>
    </row>
    <row r="16" spans="1:4" ht="45">
      <c r="A16" s="6" t="s">
        <v>248</v>
      </c>
      <c r="B16" s="6">
        <v>2023</v>
      </c>
      <c r="C16" s="7" t="s">
        <v>193</v>
      </c>
      <c r="D16" s="7" t="s">
        <v>261</v>
      </c>
    </row>
    <row r="17" spans="1:4" ht="75">
      <c r="A17" s="6" t="s">
        <v>255</v>
      </c>
      <c r="B17" s="6">
        <v>2022</v>
      </c>
      <c r="C17" s="7" t="s">
        <v>195</v>
      </c>
      <c r="D17" s="7" t="s">
        <v>261</v>
      </c>
    </row>
    <row r="18" spans="1:4" ht="45">
      <c r="A18" s="6" t="s">
        <v>240</v>
      </c>
      <c r="B18" s="6">
        <v>2022</v>
      </c>
      <c r="C18" s="7" t="s">
        <v>89</v>
      </c>
      <c r="D18" s="7" t="s">
        <v>212</v>
      </c>
    </row>
    <row r="19" spans="1:4" ht="45">
      <c r="A19" s="6" t="s">
        <v>250</v>
      </c>
      <c r="B19" s="6">
        <v>2023</v>
      </c>
      <c r="C19" s="7" t="s">
        <v>95</v>
      </c>
      <c r="D19" s="7" t="s">
        <v>212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A290-B92C-486F-9C1E-B3C56808053A}">
  <dimension ref="A1:K36"/>
  <sheetViews>
    <sheetView topLeftCell="B1" workbookViewId="0">
      <selection activeCell="I30" sqref="I30"/>
    </sheetView>
  </sheetViews>
  <sheetFormatPr defaultRowHeight="15"/>
  <cols>
    <col min="1" max="1" width="24.28515625" bestFit="1" customWidth="1"/>
    <col min="4" max="4" width="42.28515625" bestFit="1" customWidth="1"/>
  </cols>
  <sheetData>
    <row r="1" spans="1:11">
      <c r="A1" s="13" t="s">
        <v>109</v>
      </c>
      <c r="B1">
        <v>48</v>
      </c>
      <c r="D1" t="s">
        <v>140</v>
      </c>
      <c r="E1">
        <f>B1</f>
        <v>48</v>
      </c>
      <c r="I1" t="s">
        <v>170</v>
      </c>
      <c r="J1">
        <f>SUM(E1:E7)</f>
        <v>541</v>
      </c>
      <c r="K1" s="14">
        <f>J1/F32</f>
        <v>0.35804103242885504</v>
      </c>
    </row>
    <row r="2" spans="1:11">
      <c r="A2" s="13" t="s">
        <v>110</v>
      </c>
      <c r="B2">
        <v>29</v>
      </c>
      <c r="D2" t="s">
        <v>393</v>
      </c>
      <c r="E2">
        <f t="shared" ref="E2:E31" si="0">B2</f>
        <v>29</v>
      </c>
      <c r="I2" t="s">
        <v>171</v>
      </c>
      <c r="J2">
        <f>F32-J1</f>
        <v>970</v>
      </c>
      <c r="K2" s="14">
        <f>J2/F32</f>
        <v>0.6419589675711449</v>
      </c>
    </row>
    <row r="3" spans="1:11">
      <c r="A3" s="13" t="s">
        <v>111</v>
      </c>
      <c r="B3">
        <v>59</v>
      </c>
      <c r="D3" t="s">
        <v>141</v>
      </c>
      <c r="E3">
        <f t="shared" si="0"/>
        <v>59</v>
      </c>
    </row>
    <row r="4" spans="1:11">
      <c r="A4" s="13" t="s">
        <v>112</v>
      </c>
      <c r="B4">
        <v>193</v>
      </c>
      <c r="D4" t="s">
        <v>142</v>
      </c>
      <c r="E4">
        <f t="shared" si="0"/>
        <v>193</v>
      </c>
    </row>
    <row r="5" spans="1:11">
      <c r="A5" s="13" t="s">
        <v>113</v>
      </c>
      <c r="B5">
        <v>94</v>
      </c>
      <c r="D5" t="s">
        <v>143</v>
      </c>
      <c r="E5">
        <f t="shared" si="0"/>
        <v>94</v>
      </c>
    </row>
    <row r="6" spans="1:11">
      <c r="A6" s="13" t="s">
        <v>114</v>
      </c>
      <c r="B6">
        <v>111</v>
      </c>
      <c r="D6" t="s">
        <v>144</v>
      </c>
      <c r="E6">
        <f t="shared" si="0"/>
        <v>111</v>
      </c>
    </row>
    <row r="7" spans="1:11">
      <c r="A7" s="13" t="s">
        <v>115</v>
      </c>
      <c r="B7">
        <v>7</v>
      </c>
      <c r="D7" t="s">
        <v>145</v>
      </c>
      <c r="E7">
        <f t="shared" si="0"/>
        <v>7</v>
      </c>
    </row>
    <row r="8" spans="1:11">
      <c r="A8" s="13" t="s">
        <v>116</v>
      </c>
      <c r="B8">
        <v>52</v>
      </c>
      <c r="D8" t="s">
        <v>146</v>
      </c>
      <c r="E8">
        <f t="shared" si="0"/>
        <v>52</v>
      </c>
    </row>
    <row r="9" spans="1:11">
      <c r="A9" s="13" t="s">
        <v>117</v>
      </c>
      <c r="B9">
        <v>25</v>
      </c>
      <c r="D9" t="s">
        <v>147</v>
      </c>
      <c r="E9">
        <f t="shared" si="0"/>
        <v>25</v>
      </c>
    </row>
    <row r="10" spans="1:11">
      <c r="A10" s="13" t="s">
        <v>118</v>
      </c>
      <c r="B10">
        <v>53</v>
      </c>
      <c r="D10" t="s">
        <v>150</v>
      </c>
      <c r="E10">
        <f t="shared" si="0"/>
        <v>53</v>
      </c>
    </row>
    <row r="11" spans="1:11">
      <c r="A11" s="13" t="s">
        <v>119</v>
      </c>
      <c r="B11">
        <v>21</v>
      </c>
      <c r="D11" t="s">
        <v>148</v>
      </c>
      <c r="E11">
        <f t="shared" si="0"/>
        <v>21</v>
      </c>
    </row>
    <row r="12" spans="1:11">
      <c r="A12" s="13" t="s">
        <v>120</v>
      </c>
      <c r="B12">
        <v>20</v>
      </c>
      <c r="D12" t="s">
        <v>149</v>
      </c>
      <c r="E12">
        <f t="shared" si="0"/>
        <v>20</v>
      </c>
    </row>
    <row r="13" spans="1:11">
      <c r="A13" s="13" t="s">
        <v>121</v>
      </c>
      <c r="B13">
        <v>15</v>
      </c>
      <c r="D13" t="s">
        <v>151</v>
      </c>
      <c r="E13">
        <f t="shared" si="0"/>
        <v>15</v>
      </c>
    </row>
    <row r="14" spans="1:11">
      <c r="A14" s="13" t="s">
        <v>122</v>
      </c>
      <c r="B14">
        <v>14</v>
      </c>
      <c r="D14" t="s">
        <v>152</v>
      </c>
      <c r="E14">
        <f t="shared" si="0"/>
        <v>14</v>
      </c>
    </row>
    <row r="15" spans="1:11">
      <c r="A15" s="13" t="s">
        <v>123</v>
      </c>
      <c r="B15">
        <v>13</v>
      </c>
      <c r="D15" t="s">
        <v>153</v>
      </c>
      <c r="E15">
        <f t="shared" si="0"/>
        <v>13</v>
      </c>
    </row>
    <row r="16" spans="1:11">
      <c r="A16" s="13" t="s">
        <v>124</v>
      </c>
      <c r="B16">
        <v>13</v>
      </c>
      <c r="D16" t="s">
        <v>154</v>
      </c>
      <c r="E16">
        <f t="shared" si="0"/>
        <v>13</v>
      </c>
    </row>
    <row r="17" spans="1:6">
      <c r="A17" s="13" t="s">
        <v>125</v>
      </c>
      <c r="B17">
        <v>61</v>
      </c>
      <c r="D17" t="s">
        <v>155</v>
      </c>
      <c r="E17">
        <f t="shared" si="0"/>
        <v>61</v>
      </c>
      <c r="F17" s="15">
        <f>E17/J2</f>
        <v>6.2886597938144329E-2</v>
      </c>
    </row>
    <row r="18" spans="1:6">
      <c r="A18" s="13" t="s">
        <v>126</v>
      </c>
      <c r="B18">
        <v>33</v>
      </c>
      <c r="D18" t="s">
        <v>156</v>
      </c>
      <c r="E18">
        <f t="shared" si="0"/>
        <v>33</v>
      </c>
    </row>
    <row r="19" spans="1:6">
      <c r="A19" s="13" t="s">
        <v>127</v>
      </c>
      <c r="B19">
        <v>171</v>
      </c>
      <c r="D19" t="s">
        <v>157</v>
      </c>
      <c r="E19">
        <f t="shared" si="0"/>
        <v>171</v>
      </c>
    </row>
    <row r="20" spans="1:6">
      <c r="A20" s="13" t="s">
        <v>128</v>
      </c>
      <c r="B20">
        <v>17</v>
      </c>
      <c r="D20" t="s">
        <v>158</v>
      </c>
      <c r="E20">
        <f t="shared" si="0"/>
        <v>17</v>
      </c>
    </row>
    <row r="21" spans="1:6">
      <c r="A21" s="13" t="s">
        <v>129</v>
      </c>
      <c r="B21">
        <v>10</v>
      </c>
      <c r="D21" t="s">
        <v>159</v>
      </c>
      <c r="E21">
        <f t="shared" si="0"/>
        <v>10</v>
      </c>
    </row>
    <row r="22" spans="1:6">
      <c r="A22" s="13" t="s">
        <v>130</v>
      </c>
      <c r="B22">
        <v>91</v>
      </c>
      <c r="D22" t="s">
        <v>160</v>
      </c>
      <c r="E22">
        <f t="shared" si="0"/>
        <v>91</v>
      </c>
    </row>
    <row r="23" spans="1:6">
      <c r="A23" s="13" t="s">
        <v>131</v>
      </c>
      <c r="B23">
        <v>12</v>
      </c>
      <c r="D23" t="s">
        <v>161</v>
      </c>
      <c r="E23">
        <f t="shared" si="0"/>
        <v>12</v>
      </c>
    </row>
    <row r="24" spans="1:6">
      <c r="A24" s="13" t="s">
        <v>132</v>
      </c>
      <c r="B24">
        <v>173</v>
      </c>
      <c r="D24" t="s">
        <v>162</v>
      </c>
      <c r="E24">
        <f t="shared" si="0"/>
        <v>173</v>
      </c>
    </row>
    <row r="25" spans="1:6">
      <c r="A25" s="13" t="s">
        <v>133</v>
      </c>
      <c r="B25">
        <v>116</v>
      </c>
      <c r="D25" t="s">
        <v>163</v>
      </c>
      <c r="E25">
        <f t="shared" si="0"/>
        <v>116</v>
      </c>
    </row>
    <row r="26" spans="1:6">
      <c r="A26" s="13" t="s">
        <v>134</v>
      </c>
      <c r="B26">
        <v>53</v>
      </c>
      <c r="D26" t="s">
        <v>164</v>
      </c>
      <c r="E26">
        <f t="shared" si="0"/>
        <v>53</v>
      </c>
    </row>
    <row r="27" spans="1:6">
      <c r="A27" s="13" t="s">
        <v>135</v>
      </c>
      <c r="B27">
        <v>12</v>
      </c>
      <c r="D27" t="s">
        <v>165</v>
      </c>
      <c r="E27">
        <f t="shared" si="0"/>
        <v>12</v>
      </c>
    </row>
    <row r="28" spans="1:6">
      <c r="A28" s="13" t="s">
        <v>136</v>
      </c>
      <c r="B28">
        <v>22</v>
      </c>
      <c r="D28" t="s">
        <v>166</v>
      </c>
      <c r="E28">
        <f t="shared" si="0"/>
        <v>22</v>
      </c>
    </row>
    <row r="29" spans="1:6">
      <c r="A29" s="13" t="s">
        <v>137</v>
      </c>
      <c r="B29">
        <v>9</v>
      </c>
      <c r="D29" t="s">
        <v>167</v>
      </c>
      <c r="E29">
        <f t="shared" si="0"/>
        <v>9</v>
      </c>
    </row>
    <row r="30" spans="1:6">
      <c r="A30" s="13" t="s">
        <v>138</v>
      </c>
      <c r="B30">
        <v>2</v>
      </c>
      <c r="D30" t="s">
        <v>168</v>
      </c>
      <c r="E30">
        <f t="shared" si="0"/>
        <v>2</v>
      </c>
    </row>
    <row r="31" spans="1:6">
      <c r="A31" s="13" t="s">
        <v>139</v>
      </c>
      <c r="B31">
        <v>12</v>
      </c>
      <c r="D31" t="s">
        <v>169</v>
      </c>
      <c r="E31">
        <f t="shared" si="0"/>
        <v>12</v>
      </c>
    </row>
    <row r="32" spans="1:6">
      <c r="A32" s="13"/>
      <c r="E32">
        <f>SUM(E1:E31)</f>
        <v>1561</v>
      </c>
      <c r="F32">
        <v>1511</v>
      </c>
    </row>
    <row r="33" spans="1:1">
      <c r="A33" s="13"/>
    </row>
    <row r="34" spans="1:1">
      <c r="A34" s="13"/>
    </row>
    <row r="35" spans="1:1">
      <c r="A35" s="13"/>
    </row>
    <row r="36" spans="1:1">
      <c r="A36" s="1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CD56F-3451-4A9E-9E4A-56AEE36631B8}">
  <dimension ref="A1:B4"/>
  <sheetViews>
    <sheetView workbookViewId="0">
      <selection activeCell="A5" sqref="A5"/>
    </sheetView>
  </sheetViews>
  <sheetFormatPr defaultRowHeight="15"/>
  <sheetData>
    <row r="1" spans="1:2">
      <c r="A1" t="s">
        <v>66</v>
      </c>
      <c r="B1" t="s">
        <v>67</v>
      </c>
    </row>
    <row r="2" spans="1:2">
      <c r="A2">
        <v>0</v>
      </c>
      <c r="B2">
        <f>A2/2</f>
        <v>0</v>
      </c>
    </row>
    <row r="3" spans="1:2">
      <c r="A3">
        <v>1</v>
      </c>
      <c r="B3">
        <f t="shared" ref="B3:B4" si="0">A3/2</f>
        <v>0.5</v>
      </c>
    </row>
    <row r="4" spans="1:2">
      <c r="A4">
        <v>2</v>
      </c>
      <c r="B4">
        <f t="shared" si="0"/>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9191A-FEEE-4AD4-85E2-B691764ECA92}">
  <dimension ref="A1:F21"/>
  <sheetViews>
    <sheetView zoomScale="95" zoomScaleNormal="95" workbookViewId="0">
      <pane ySplit="1" topLeftCell="A2" activePane="bottomLeft" state="frozen"/>
      <selection pane="bottomLeft" activeCell="D10" sqref="D10"/>
    </sheetView>
  </sheetViews>
  <sheetFormatPr defaultRowHeight="15"/>
  <cols>
    <col min="1" max="1" width="20.42578125" style="6" bestFit="1" customWidth="1"/>
    <col min="2" max="2" width="16.42578125" style="6" customWidth="1"/>
    <col min="3" max="3" width="14.42578125" style="6" customWidth="1"/>
    <col min="4" max="4" width="25.42578125" style="6" customWidth="1"/>
    <col min="5" max="5" width="27.28515625" style="6" customWidth="1"/>
    <col min="6" max="6" width="17.85546875" style="6" customWidth="1"/>
    <col min="7" max="16384" width="9.140625" style="6"/>
  </cols>
  <sheetData>
    <row r="1" spans="1:6" s="7" customFormat="1" ht="45" customHeight="1" thickBot="1">
      <c r="A1" s="20" t="s">
        <v>258</v>
      </c>
      <c r="B1" s="20" t="s">
        <v>59</v>
      </c>
      <c r="C1" s="20" t="s">
        <v>287</v>
      </c>
      <c r="D1" s="20" t="s">
        <v>218</v>
      </c>
      <c r="E1" s="20" t="s">
        <v>49</v>
      </c>
      <c r="F1" s="20" t="s">
        <v>174</v>
      </c>
    </row>
    <row r="2" spans="1:6" ht="29.25" thickTop="1">
      <c r="A2" s="17" t="s">
        <v>243</v>
      </c>
      <c r="B2" s="17" t="s">
        <v>213</v>
      </c>
      <c r="C2" s="17" t="s">
        <v>220</v>
      </c>
      <c r="D2" s="17" t="s">
        <v>268</v>
      </c>
      <c r="E2" s="17" t="s">
        <v>289</v>
      </c>
      <c r="F2" s="17">
        <v>2</v>
      </c>
    </row>
    <row r="3" spans="1:6" ht="28.5">
      <c r="A3" s="17" t="s">
        <v>244</v>
      </c>
      <c r="B3" s="17" t="s">
        <v>213</v>
      </c>
      <c r="C3" s="17" t="s">
        <v>220</v>
      </c>
      <c r="D3" s="17" t="s">
        <v>210</v>
      </c>
      <c r="E3" s="17" t="s">
        <v>189</v>
      </c>
      <c r="F3" s="17">
        <v>2</v>
      </c>
    </row>
    <row r="4" spans="1:6" ht="28.5">
      <c r="A4" s="17" t="s">
        <v>257</v>
      </c>
      <c r="B4" s="17" t="s">
        <v>213</v>
      </c>
      <c r="C4" s="17" t="s">
        <v>220</v>
      </c>
      <c r="D4" s="17" t="s">
        <v>272</v>
      </c>
      <c r="E4" s="17" t="s">
        <v>286</v>
      </c>
      <c r="F4" s="17">
        <v>1</v>
      </c>
    </row>
    <row r="5" spans="1:6" ht="28.5">
      <c r="A5" s="17" t="s">
        <v>256</v>
      </c>
      <c r="B5" s="17" t="s">
        <v>213</v>
      </c>
      <c r="C5" s="17" t="s">
        <v>220</v>
      </c>
      <c r="D5" s="17" t="s">
        <v>211</v>
      </c>
      <c r="E5" s="17" t="s">
        <v>286</v>
      </c>
      <c r="F5" s="17">
        <v>1</v>
      </c>
    </row>
    <row r="6" spans="1:6" ht="28.5">
      <c r="A6" s="17" t="s">
        <v>242</v>
      </c>
      <c r="B6" s="17" t="s">
        <v>213</v>
      </c>
      <c r="C6" s="17" t="s">
        <v>220</v>
      </c>
      <c r="D6" s="17" t="s">
        <v>267</v>
      </c>
      <c r="E6" s="17" t="s">
        <v>221</v>
      </c>
      <c r="F6" s="17">
        <v>3</v>
      </c>
    </row>
    <row r="7" spans="1:6" ht="57">
      <c r="A7" s="17" t="s">
        <v>249</v>
      </c>
      <c r="B7" s="17" t="s">
        <v>213</v>
      </c>
      <c r="C7" s="17" t="s">
        <v>220</v>
      </c>
      <c r="D7" s="17" t="s">
        <v>306</v>
      </c>
      <c r="E7" s="17" t="s">
        <v>280</v>
      </c>
      <c r="F7" s="17">
        <v>6</v>
      </c>
    </row>
    <row r="8" spans="1:6" ht="28.5">
      <c r="A8" s="17" t="s">
        <v>253</v>
      </c>
      <c r="B8" s="17" t="s">
        <v>215</v>
      </c>
      <c r="C8" s="17" t="s">
        <v>220</v>
      </c>
      <c r="D8" s="17" t="s">
        <v>271</v>
      </c>
      <c r="E8" s="17" t="s">
        <v>284</v>
      </c>
      <c r="F8" s="17">
        <v>12</v>
      </c>
    </row>
    <row r="9" spans="1:6" ht="42.75">
      <c r="A9" s="17" t="s">
        <v>251</v>
      </c>
      <c r="B9" s="17" t="s">
        <v>214</v>
      </c>
      <c r="C9" s="17" t="s">
        <v>220</v>
      </c>
      <c r="D9" s="17" t="s">
        <v>269</v>
      </c>
      <c r="E9" s="17" t="s">
        <v>282</v>
      </c>
      <c r="F9" s="17">
        <v>2</v>
      </c>
    </row>
    <row r="10" spans="1:6">
      <c r="A10" s="17" t="s">
        <v>254</v>
      </c>
      <c r="B10" s="17" t="s">
        <v>214</v>
      </c>
      <c r="C10" s="17" t="s">
        <v>220</v>
      </c>
      <c r="D10" s="17" t="s">
        <v>269</v>
      </c>
      <c r="E10" s="17" t="s">
        <v>285</v>
      </c>
      <c r="F10" s="17">
        <v>3</v>
      </c>
    </row>
    <row r="11" spans="1:6" ht="28.5">
      <c r="A11" s="17" t="s">
        <v>247</v>
      </c>
      <c r="B11" s="17" t="s">
        <v>214</v>
      </c>
      <c r="C11" s="17" t="s">
        <v>220</v>
      </c>
      <c r="D11" s="17" t="s">
        <v>269</v>
      </c>
      <c r="E11" s="17" t="s">
        <v>278</v>
      </c>
      <c r="F11" s="17">
        <v>4</v>
      </c>
    </row>
    <row r="12" spans="1:6" ht="28.5">
      <c r="A12" s="17" t="s">
        <v>241</v>
      </c>
      <c r="B12" s="17" t="s">
        <v>214</v>
      </c>
      <c r="C12" s="17" t="s">
        <v>220</v>
      </c>
      <c r="D12" s="17" t="s">
        <v>266</v>
      </c>
      <c r="E12" s="17" t="s">
        <v>277</v>
      </c>
      <c r="F12" s="17">
        <v>2</v>
      </c>
    </row>
    <row r="13" spans="1:6" ht="28.5">
      <c r="A13" s="17" t="s">
        <v>252</v>
      </c>
      <c r="B13" s="17" t="s">
        <v>214</v>
      </c>
      <c r="C13" s="17" t="s">
        <v>220</v>
      </c>
      <c r="D13" s="17" t="s">
        <v>270</v>
      </c>
      <c r="E13" s="17" t="s">
        <v>283</v>
      </c>
      <c r="F13" s="17">
        <v>12</v>
      </c>
    </row>
    <row r="14" spans="1:6" ht="28.5">
      <c r="A14" s="17" t="s">
        <v>248</v>
      </c>
      <c r="B14" s="17" t="s">
        <v>261</v>
      </c>
      <c r="C14" s="17" t="s">
        <v>223</v>
      </c>
      <c r="D14" s="17" t="s">
        <v>259</v>
      </c>
      <c r="E14" s="17" t="s">
        <v>279</v>
      </c>
      <c r="F14" s="17">
        <v>1</v>
      </c>
    </row>
    <row r="15" spans="1:6" ht="42.75">
      <c r="A15" s="17" t="s">
        <v>246</v>
      </c>
      <c r="B15" s="17" t="s">
        <v>261</v>
      </c>
      <c r="C15" s="17" t="s">
        <v>223</v>
      </c>
      <c r="D15" s="17" t="s">
        <v>259</v>
      </c>
      <c r="E15" s="17" t="s">
        <v>191</v>
      </c>
      <c r="F15" s="17">
        <v>1</v>
      </c>
    </row>
    <row r="16" spans="1:6" ht="85.5">
      <c r="A16" s="17" t="s">
        <v>245</v>
      </c>
      <c r="B16" s="17" t="s">
        <v>261</v>
      </c>
      <c r="C16" s="17" t="s">
        <v>223</v>
      </c>
      <c r="D16" s="17" t="s">
        <v>259</v>
      </c>
      <c r="E16" s="17" t="s">
        <v>186</v>
      </c>
      <c r="F16" s="17">
        <v>4</v>
      </c>
    </row>
    <row r="17" spans="1:6" ht="28.5">
      <c r="A17" s="17" t="s">
        <v>255</v>
      </c>
      <c r="B17" s="17" t="s">
        <v>261</v>
      </c>
      <c r="C17" s="17" t="s">
        <v>223</v>
      </c>
      <c r="D17" s="17" t="s">
        <v>259</v>
      </c>
      <c r="E17" s="17" t="s">
        <v>196</v>
      </c>
      <c r="F17" s="17">
        <v>1</v>
      </c>
    </row>
    <row r="18" spans="1:6" ht="28.5">
      <c r="A18" s="17" t="s">
        <v>250</v>
      </c>
      <c r="B18" s="17" t="s">
        <v>212</v>
      </c>
      <c r="C18" s="17" t="s">
        <v>223</v>
      </c>
      <c r="D18" s="17" t="s">
        <v>209</v>
      </c>
      <c r="E18" s="17" t="s">
        <v>281</v>
      </c>
      <c r="F18" s="17">
        <v>6</v>
      </c>
    </row>
    <row r="19" spans="1:6" ht="29.25" thickBot="1">
      <c r="A19" s="18" t="s">
        <v>240</v>
      </c>
      <c r="B19" s="18" t="s">
        <v>212</v>
      </c>
      <c r="C19" s="18" t="s">
        <v>220</v>
      </c>
      <c r="D19" s="18" t="s">
        <v>265</v>
      </c>
      <c r="E19" s="18" t="s">
        <v>260</v>
      </c>
      <c r="F19" s="18">
        <v>3</v>
      </c>
    </row>
    <row r="20" spans="1:6" ht="16.5" thickTop="1" thickBot="1">
      <c r="A20" s="19"/>
      <c r="B20" s="19"/>
      <c r="C20" s="19"/>
      <c r="D20" s="19"/>
      <c r="E20" s="19"/>
      <c r="F20" s="19"/>
    </row>
    <row r="21" spans="1:6" ht="15.75" thickTop="1"/>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8A31C-1EF0-46AA-9892-2D45796243AD}">
  <dimension ref="A1:F21"/>
  <sheetViews>
    <sheetView zoomScale="95" zoomScaleNormal="95" workbookViewId="0">
      <pane ySplit="1" topLeftCell="A2" activePane="bottomLeft" state="frozen"/>
      <selection pane="bottomLeft" activeCell="B1" sqref="B1"/>
    </sheetView>
  </sheetViews>
  <sheetFormatPr defaultRowHeight="15"/>
  <cols>
    <col min="1" max="1" width="22.140625" style="6" customWidth="1"/>
    <col min="2" max="2" width="9.5703125" style="6" customWidth="1"/>
    <col min="3" max="3" width="33.42578125" style="6" bestFit="1" customWidth="1"/>
    <col min="4" max="4" width="15" style="6" customWidth="1"/>
    <col min="5" max="5" width="22" style="6" customWidth="1"/>
    <col min="6" max="6" width="27.140625" style="6" customWidth="1"/>
    <col min="7" max="16384" width="9.140625" style="6"/>
  </cols>
  <sheetData>
    <row r="1" spans="1:6" s="7" customFormat="1" ht="45" customHeight="1" thickBot="1">
      <c r="A1" s="20" t="s">
        <v>258</v>
      </c>
      <c r="B1" s="20" t="s">
        <v>48</v>
      </c>
      <c r="C1" s="20" t="s">
        <v>262</v>
      </c>
      <c r="D1" s="20" t="s">
        <v>290</v>
      </c>
      <c r="E1" s="20" t="s">
        <v>216</v>
      </c>
      <c r="F1" s="20" t="s">
        <v>273</v>
      </c>
    </row>
    <row r="2" spans="1:6" ht="29.25" thickTop="1">
      <c r="A2" s="17" t="s">
        <v>243</v>
      </c>
      <c r="B2" s="17">
        <v>2742</v>
      </c>
      <c r="C2" s="17" t="s">
        <v>303</v>
      </c>
      <c r="D2" s="17" t="s">
        <v>317</v>
      </c>
      <c r="E2" s="17" t="s">
        <v>230</v>
      </c>
      <c r="F2" s="17" t="s">
        <v>173</v>
      </c>
    </row>
    <row r="3" spans="1:6" ht="42.75">
      <c r="A3" s="17" t="s">
        <v>244</v>
      </c>
      <c r="B3" s="17">
        <v>1024</v>
      </c>
      <c r="C3" s="17" t="s">
        <v>307</v>
      </c>
      <c r="D3" s="17" t="s">
        <v>294</v>
      </c>
      <c r="E3" s="17" t="s">
        <v>229</v>
      </c>
      <c r="F3" s="17" t="s">
        <v>173</v>
      </c>
    </row>
    <row r="4" spans="1:6" ht="28.5">
      <c r="A4" s="17" t="s">
        <v>257</v>
      </c>
      <c r="B4" s="17">
        <v>187</v>
      </c>
      <c r="C4" s="17" t="s">
        <v>308</v>
      </c>
      <c r="D4" s="17" t="s">
        <v>291</v>
      </c>
      <c r="E4" s="17" t="s">
        <v>233</v>
      </c>
      <c r="F4" s="17" t="s">
        <v>234</v>
      </c>
    </row>
    <row r="5" spans="1:6" ht="42.75">
      <c r="A5" s="17" t="s">
        <v>256</v>
      </c>
      <c r="B5" s="17">
        <v>182</v>
      </c>
      <c r="C5" s="17" t="s">
        <v>303</v>
      </c>
      <c r="D5" s="17" t="s">
        <v>173</v>
      </c>
      <c r="E5" s="17" t="s">
        <v>231</v>
      </c>
      <c r="F5" s="17" t="s">
        <v>232</v>
      </c>
    </row>
    <row r="6" spans="1:6" ht="42.75">
      <c r="A6" s="17" t="s">
        <v>242</v>
      </c>
      <c r="B6" s="17">
        <v>104</v>
      </c>
      <c r="C6" s="17" t="s">
        <v>303</v>
      </c>
      <c r="D6" s="17" t="s">
        <v>295</v>
      </c>
      <c r="E6" s="17" t="s">
        <v>263</v>
      </c>
      <c r="F6" s="17" t="s">
        <v>274</v>
      </c>
    </row>
    <row r="7" spans="1:6" ht="28.5">
      <c r="A7" s="17" t="s">
        <v>249</v>
      </c>
      <c r="B7" s="17">
        <v>101</v>
      </c>
      <c r="C7" s="17" t="s">
        <v>309</v>
      </c>
      <c r="D7" s="17" t="s">
        <v>318</v>
      </c>
      <c r="E7" s="17" t="s">
        <v>263</v>
      </c>
      <c r="F7" s="17" t="s">
        <v>319</v>
      </c>
    </row>
    <row r="8" spans="1:6" ht="42.75">
      <c r="A8" s="17" t="s">
        <v>253</v>
      </c>
      <c r="B8" s="17">
        <v>135</v>
      </c>
      <c r="C8" s="17" t="s">
        <v>310</v>
      </c>
      <c r="D8" s="17" t="s">
        <v>173</v>
      </c>
      <c r="E8" s="17" t="s">
        <v>227</v>
      </c>
      <c r="F8" s="17" t="s">
        <v>173</v>
      </c>
    </row>
    <row r="9" spans="1:6" ht="28.5">
      <c r="A9" s="17" t="s">
        <v>251</v>
      </c>
      <c r="B9" s="17">
        <v>3474</v>
      </c>
      <c r="C9" s="17" t="s">
        <v>311</v>
      </c>
      <c r="D9" s="17" t="s">
        <v>173</v>
      </c>
      <c r="E9" s="17" t="s">
        <v>226</v>
      </c>
      <c r="F9" s="17" t="s">
        <v>276</v>
      </c>
    </row>
    <row r="10" spans="1:6" ht="28.5">
      <c r="A10" s="17" t="s">
        <v>254</v>
      </c>
      <c r="B10" s="17">
        <v>139</v>
      </c>
      <c r="C10" s="17" t="s">
        <v>312</v>
      </c>
      <c r="D10" s="17" t="s">
        <v>292</v>
      </c>
      <c r="E10" s="17" t="s">
        <v>217</v>
      </c>
      <c r="F10" s="17" t="s">
        <v>228</v>
      </c>
    </row>
    <row r="11" spans="1:6" ht="42.75">
      <c r="A11" s="17" t="s">
        <v>247</v>
      </c>
      <c r="B11" s="17">
        <v>123</v>
      </c>
      <c r="C11" s="17" t="s">
        <v>313</v>
      </c>
      <c r="D11" s="17" t="s">
        <v>296</v>
      </c>
      <c r="E11" s="17" t="s">
        <v>263</v>
      </c>
      <c r="F11" s="17" t="s">
        <v>224</v>
      </c>
    </row>
    <row r="12" spans="1:6" ht="42.75">
      <c r="A12" s="17" t="s">
        <v>241</v>
      </c>
      <c r="B12" s="17">
        <f>147-69</f>
        <v>78</v>
      </c>
      <c r="C12" s="17" t="s">
        <v>314</v>
      </c>
      <c r="D12" s="17" t="s">
        <v>297</v>
      </c>
      <c r="E12" s="17" t="s">
        <v>263</v>
      </c>
      <c r="F12" s="17" t="s">
        <v>320</v>
      </c>
    </row>
    <row r="13" spans="1:6" ht="42.75">
      <c r="A13" s="17" t="s">
        <v>252</v>
      </c>
      <c r="B13" s="17">
        <v>58</v>
      </c>
      <c r="C13" s="17" t="s">
        <v>304</v>
      </c>
      <c r="D13" s="17" t="s">
        <v>298</v>
      </c>
      <c r="E13" s="17" t="s">
        <v>217</v>
      </c>
      <c r="F13" s="17" t="s">
        <v>320</v>
      </c>
    </row>
    <row r="14" spans="1:6" ht="28.5">
      <c r="A14" s="17" t="s">
        <v>248</v>
      </c>
      <c r="B14" s="17">
        <v>7750</v>
      </c>
      <c r="C14" s="17" t="s">
        <v>305</v>
      </c>
      <c r="D14" s="17" t="s">
        <v>294</v>
      </c>
      <c r="E14" s="17" t="s">
        <v>225</v>
      </c>
      <c r="F14" s="17" t="s">
        <v>275</v>
      </c>
    </row>
    <row r="15" spans="1:6">
      <c r="A15" s="17" t="s">
        <v>246</v>
      </c>
      <c r="B15" s="17">
        <v>4809</v>
      </c>
      <c r="C15" s="17" t="s">
        <v>305</v>
      </c>
      <c r="D15" s="17" t="s">
        <v>299</v>
      </c>
      <c r="E15" s="17" t="s">
        <v>264</v>
      </c>
      <c r="F15" s="17" t="s">
        <v>235</v>
      </c>
    </row>
    <row r="16" spans="1:6">
      <c r="A16" s="17" t="s">
        <v>245</v>
      </c>
      <c r="B16" s="17">
        <v>3239</v>
      </c>
      <c r="C16" s="17" t="s">
        <v>305</v>
      </c>
      <c r="D16" s="17" t="s">
        <v>300</v>
      </c>
      <c r="E16" s="17" t="s">
        <v>264</v>
      </c>
      <c r="F16" s="17" t="s">
        <v>275</v>
      </c>
    </row>
    <row r="17" spans="1:6" ht="28.5">
      <c r="A17" s="17" t="s">
        <v>255</v>
      </c>
      <c r="B17" s="17">
        <v>1489</v>
      </c>
      <c r="C17" s="17" t="s">
        <v>305</v>
      </c>
      <c r="D17" s="17" t="s">
        <v>301</v>
      </c>
      <c r="E17" s="17" t="s">
        <v>222</v>
      </c>
      <c r="F17" s="17" t="s">
        <v>288</v>
      </c>
    </row>
    <row r="18" spans="1:6" ht="28.5">
      <c r="A18" s="17" t="s">
        <v>250</v>
      </c>
      <c r="B18" s="17">
        <v>371</v>
      </c>
      <c r="C18" s="17" t="s">
        <v>315</v>
      </c>
      <c r="D18" s="17" t="s">
        <v>302</v>
      </c>
      <c r="E18" s="17" t="s">
        <v>264</v>
      </c>
      <c r="F18" s="17" t="s">
        <v>173</v>
      </c>
    </row>
    <row r="19" spans="1:6" ht="43.5" thickBot="1">
      <c r="A19" s="18" t="s">
        <v>240</v>
      </c>
      <c r="B19" s="18">
        <v>244</v>
      </c>
      <c r="C19" s="18" t="s">
        <v>316</v>
      </c>
      <c r="D19" s="18" t="s">
        <v>293</v>
      </c>
      <c r="E19" s="18" t="s">
        <v>263</v>
      </c>
      <c r="F19" s="18" t="s">
        <v>320</v>
      </c>
    </row>
    <row r="20" spans="1:6" ht="16.5" thickTop="1" thickBot="1">
      <c r="A20" s="19"/>
      <c r="B20" s="19"/>
      <c r="C20" s="19"/>
      <c r="D20" s="19"/>
      <c r="E20" s="19"/>
      <c r="F20" s="19"/>
    </row>
    <row r="21" spans="1:6" ht="15.75" thickTop="1"/>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437C4-7CAD-4A1C-BDE4-3F37A4C254F2}">
  <dimension ref="A1:I88"/>
  <sheetViews>
    <sheetView showGridLines="0" tabSelected="1" workbookViewId="0">
      <selection activeCell="A80" sqref="A80:B88"/>
    </sheetView>
  </sheetViews>
  <sheetFormatPr defaultRowHeight="12.75"/>
  <cols>
    <col min="1" max="1" width="26.7109375" style="21" customWidth="1"/>
    <col min="2" max="2" width="37.7109375" style="21" bestFit="1" customWidth="1"/>
    <col min="3" max="3" width="35.140625" style="21" bestFit="1" customWidth="1"/>
    <col min="4" max="4" width="20.5703125" style="21" bestFit="1" customWidth="1"/>
    <col min="5" max="5" width="13.28515625" style="21" bestFit="1" customWidth="1"/>
    <col min="6" max="6" width="14.85546875" style="21" bestFit="1" customWidth="1"/>
    <col min="7" max="7" width="14.7109375" style="21" bestFit="1" customWidth="1"/>
    <col min="8" max="8" width="12.42578125" style="21" bestFit="1" customWidth="1"/>
    <col min="9" max="9" width="8.28515625" style="21" bestFit="1" customWidth="1"/>
    <col min="10" max="16384" width="9.140625" style="21"/>
  </cols>
  <sheetData>
    <row r="1" spans="1:7" ht="13.5" thickBot="1">
      <c r="A1" s="49" t="s">
        <v>213</v>
      </c>
      <c r="B1" s="50"/>
      <c r="C1" s="50"/>
      <c r="D1" s="50"/>
      <c r="E1" s="50"/>
      <c r="F1" s="50"/>
      <c r="G1" s="51"/>
    </row>
    <row r="2" spans="1:7" ht="14.25" thickTop="1" thickBot="1">
      <c r="A2" s="31" t="s">
        <v>321</v>
      </c>
      <c r="B2" s="32" t="s">
        <v>323</v>
      </c>
      <c r="C2" s="32" t="s">
        <v>50</v>
      </c>
      <c r="D2" s="32" t="s">
        <v>324</v>
      </c>
      <c r="E2" s="32" t="s">
        <v>172</v>
      </c>
      <c r="F2" s="32" t="s">
        <v>175</v>
      </c>
      <c r="G2" s="33" t="s">
        <v>176</v>
      </c>
    </row>
    <row r="3" spans="1:7" ht="13.5" thickTop="1">
      <c r="A3" s="24" t="s">
        <v>242</v>
      </c>
      <c r="B3" s="22" t="s">
        <v>329</v>
      </c>
      <c r="C3" s="21" t="s">
        <v>77</v>
      </c>
      <c r="D3" s="21">
        <v>0.78</v>
      </c>
      <c r="E3" s="21">
        <v>0.67</v>
      </c>
      <c r="F3" s="21">
        <v>0.57999999999999996</v>
      </c>
      <c r="G3" s="25">
        <v>0.75</v>
      </c>
    </row>
    <row r="4" spans="1:7">
      <c r="A4" s="24" t="s">
        <v>242</v>
      </c>
      <c r="B4" s="22" t="s">
        <v>330</v>
      </c>
      <c r="C4" s="21" t="s">
        <v>77</v>
      </c>
      <c r="D4" s="21">
        <v>0.81</v>
      </c>
      <c r="E4" s="21">
        <v>0.79</v>
      </c>
      <c r="F4" s="21">
        <v>0.75</v>
      </c>
      <c r="G4" s="25">
        <v>0.83</v>
      </c>
    </row>
    <row r="5" spans="1:7">
      <c r="A5" s="24" t="s">
        <v>242</v>
      </c>
      <c r="B5" s="22" t="s">
        <v>331</v>
      </c>
      <c r="C5" s="21" t="s">
        <v>77</v>
      </c>
      <c r="D5" s="21">
        <v>0.85</v>
      </c>
      <c r="E5" s="21">
        <v>0.75</v>
      </c>
      <c r="F5" s="21">
        <v>0.75</v>
      </c>
      <c r="G5" s="25">
        <v>0.75</v>
      </c>
    </row>
    <row r="6" spans="1:7">
      <c r="A6" s="24" t="s">
        <v>243</v>
      </c>
      <c r="B6" s="22" t="s">
        <v>201</v>
      </c>
      <c r="C6" s="21" t="s">
        <v>177</v>
      </c>
      <c r="D6" s="21">
        <v>0.82</v>
      </c>
      <c r="E6" s="21">
        <v>0.75</v>
      </c>
      <c r="F6" s="21">
        <v>0.71</v>
      </c>
      <c r="G6" s="25">
        <v>0.76</v>
      </c>
    </row>
    <row r="7" spans="1:7">
      <c r="A7" s="24" t="s">
        <v>243</v>
      </c>
      <c r="B7" s="21" t="s">
        <v>333</v>
      </c>
      <c r="C7" s="21" t="s">
        <v>177</v>
      </c>
      <c r="D7" s="21">
        <v>0.81</v>
      </c>
      <c r="E7" s="21">
        <v>0.74</v>
      </c>
      <c r="F7" s="21">
        <v>0.7</v>
      </c>
      <c r="G7" s="25">
        <v>0.75</v>
      </c>
    </row>
    <row r="8" spans="1:7">
      <c r="A8" s="24" t="s">
        <v>244</v>
      </c>
      <c r="B8" s="21" t="s">
        <v>326</v>
      </c>
      <c r="C8" s="21" t="s">
        <v>78</v>
      </c>
      <c r="D8" s="21">
        <v>0.72</v>
      </c>
      <c r="E8" s="21">
        <v>0.71</v>
      </c>
      <c r="F8" s="21">
        <v>0.5</v>
      </c>
      <c r="G8" s="25">
        <v>0.78</v>
      </c>
    </row>
    <row r="9" spans="1:7">
      <c r="A9" s="24" t="s">
        <v>244</v>
      </c>
      <c r="B9" s="22" t="s">
        <v>334</v>
      </c>
      <c r="C9" s="21" t="s">
        <v>78</v>
      </c>
      <c r="D9" s="21">
        <v>0.86</v>
      </c>
      <c r="E9" s="21">
        <v>0.82</v>
      </c>
      <c r="F9" s="21">
        <v>0.75</v>
      </c>
      <c r="G9" s="25">
        <v>0.8</v>
      </c>
    </row>
    <row r="10" spans="1:7">
      <c r="A10" s="24" t="s">
        <v>249</v>
      </c>
      <c r="B10" s="22" t="s">
        <v>337</v>
      </c>
      <c r="C10" s="21" t="s">
        <v>77</v>
      </c>
      <c r="D10" s="21">
        <v>0.69699999999999995</v>
      </c>
      <c r="G10" s="25"/>
    </row>
    <row r="11" spans="1:7">
      <c r="A11" s="24" t="s">
        <v>249</v>
      </c>
      <c r="B11" s="22" t="s">
        <v>336</v>
      </c>
      <c r="C11" s="21" t="s">
        <v>77</v>
      </c>
      <c r="D11" s="21">
        <v>0.71699999999999997</v>
      </c>
      <c r="G11" s="25"/>
    </row>
    <row r="12" spans="1:7">
      <c r="A12" s="24" t="s">
        <v>249</v>
      </c>
      <c r="B12" s="22" t="s">
        <v>335</v>
      </c>
      <c r="C12" s="21" t="s">
        <v>77</v>
      </c>
      <c r="D12" s="21">
        <v>0.76900000000000002</v>
      </c>
      <c r="G12" s="25"/>
    </row>
    <row r="13" spans="1:7">
      <c r="A13" s="24" t="s">
        <v>249</v>
      </c>
      <c r="B13" s="22" t="s">
        <v>338</v>
      </c>
      <c r="C13" s="21" t="s">
        <v>77</v>
      </c>
      <c r="D13" s="21">
        <v>0.80600000000000005</v>
      </c>
      <c r="G13" s="25"/>
    </row>
    <row r="14" spans="1:7">
      <c r="A14" s="24" t="s">
        <v>249</v>
      </c>
      <c r="B14" s="22" t="s">
        <v>339</v>
      </c>
      <c r="C14" s="21" t="s">
        <v>77</v>
      </c>
      <c r="D14" s="21">
        <v>0.68899999999999995</v>
      </c>
      <c r="G14" s="25"/>
    </row>
    <row r="15" spans="1:7" ht="25.5">
      <c r="A15" s="24" t="s">
        <v>249</v>
      </c>
      <c r="B15" s="22" t="s">
        <v>340</v>
      </c>
      <c r="C15" s="21" t="s">
        <v>77</v>
      </c>
      <c r="D15" s="21">
        <v>0.75</v>
      </c>
      <c r="G15" s="25"/>
    </row>
    <row r="16" spans="1:7">
      <c r="A16" s="24" t="s">
        <v>256</v>
      </c>
      <c r="B16" s="21" t="s">
        <v>326</v>
      </c>
      <c r="C16" s="21" t="s">
        <v>177</v>
      </c>
      <c r="D16" s="21">
        <v>0.84</v>
      </c>
      <c r="E16" s="21">
        <v>0.8</v>
      </c>
      <c r="F16" s="21">
        <v>0.77</v>
      </c>
      <c r="G16" s="25">
        <v>0.81</v>
      </c>
    </row>
    <row r="17" spans="1:7">
      <c r="A17" s="26" t="s">
        <v>257</v>
      </c>
      <c r="B17" s="27" t="s">
        <v>326</v>
      </c>
      <c r="C17" s="27" t="s">
        <v>87</v>
      </c>
      <c r="D17" s="27">
        <v>0.84899999999999998</v>
      </c>
      <c r="E17" s="27">
        <v>0.86</v>
      </c>
      <c r="F17" s="27">
        <v>0.75</v>
      </c>
      <c r="G17" s="28"/>
    </row>
    <row r="18" spans="1:7" ht="13.5" thickBot="1">
      <c r="A18" s="49" t="s">
        <v>215</v>
      </c>
      <c r="B18" s="50"/>
      <c r="C18" s="50"/>
      <c r="D18" s="50"/>
      <c r="E18" s="50"/>
      <c r="F18" s="50"/>
      <c r="G18" s="51"/>
    </row>
    <row r="19" spans="1:7" ht="14.25" thickTop="1" thickBot="1">
      <c r="A19" s="31" t="s">
        <v>321</v>
      </c>
      <c r="B19" s="32" t="s">
        <v>49</v>
      </c>
      <c r="C19" s="32" t="s">
        <v>50</v>
      </c>
      <c r="D19" s="32" t="s">
        <v>324</v>
      </c>
      <c r="E19" s="32" t="s">
        <v>172</v>
      </c>
      <c r="F19" s="32" t="s">
        <v>175</v>
      </c>
      <c r="G19" s="33" t="s">
        <v>176</v>
      </c>
    </row>
    <row r="20" spans="1:7" ht="13.5" thickTop="1">
      <c r="A20" s="24" t="s">
        <v>253</v>
      </c>
      <c r="B20" s="22" t="s">
        <v>341</v>
      </c>
      <c r="C20" s="21" t="s">
        <v>81</v>
      </c>
      <c r="D20" s="22">
        <v>0.99</v>
      </c>
      <c r="E20" s="22">
        <v>0.91</v>
      </c>
      <c r="F20" s="22">
        <v>0.97</v>
      </c>
      <c r="G20" s="25">
        <v>0.81799999999999995</v>
      </c>
    </row>
    <row r="21" spans="1:7">
      <c r="A21" s="24" t="s">
        <v>253</v>
      </c>
      <c r="B21" s="22" t="s">
        <v>344</v>
      </c>
      <c r="C21" s="21" t="s">
        <v>81</v>
      </c>
      <c r="D21" s="21">
        <v>0.99</v>
      </c>
      <c r="E21" s="21">
        <v>0.94</v>
      </c>
      <c r="F21" s="21">
        <v>0.98</v>
      </c>
      <c r="G21" s="25">
        <v>0.84799999999999998</v>
      </c>
    </row>
    <row r="22" spans="1:7">
      <c r="A22" s="24" t="s">
        <v>253</v>
      </c>
      <c r="B22" s="22" t="s">
        <v>345</v>
      </c>
      <c r="C22" s="21" t="s">
        <v>81</v>
      </c>
      <c r="D22" s="21">
        <v>0.96</v>
      </c>
      <c r="E22" s="21">
        <v>0.82</v>
      </c>
      <c r="F22" s="21">
        <v>0.86</v>
      </c>
      <c r="G22" s="29">
        <v>0.61299999999999999</v>
      </c>
    </row>
    <row r="23" spans="1:7">
      <c r="A23" s="24" t="s">
        <v>253</v>
      </c>
      <c r="B23" s="22" t="s">
        <v>346</v>
      </c>
      <c r="C23" s="21" t="s">
        <v>81</v>
      </c>
      <c r="D23" s="21">
        <v>0.99</v>
      </c>
      <c r="E23" s="21">
        <v>0.91</v>
      </c>
      <c r="F23" s="21">
        <v>0.97</v>
      </c>
      <c r="G23" s="25">
        <v>0.64500000000000002</v>
      </c>
    </row>
    <row r="24" spans="1:7">
      <c r="A24" s="24" t="s">
        <v>253</v>
      </c>
      <c r="B24" s="22" t="s">
        <v>204</v>
      </c>
      <c r="C24" s="21" t="s">
        <v>81</v>
      </c>
      <c r="D24" s="21">
        <v>0.99</v>
      </c>
      <c r="E24" s="21">
        <v>0.94</v>
      </c>
      <c r="F24" s="21">
        <v>0.98</v>
      </c>
      <c r="G24" s="25">
        <v>0.77400000000000002</v>
      </c>
    </row>
    <row r="25" spans="1:7">
      <c r="A25" s="24" t="s">
        <v>253</v>
      </c>
      <c r="B25" s="22" t="s">
        <v>205</v>
      </c>
      <c r="C25" s="21" t="s">
        <v>81</v>
      </c>
      <c r="D25" s="21">
        <v>0.96</v>
      </c>
      <c r="E25" s="21">
        <v>0.82</v>
      </c>
      <c r="F25" s="21">
        <v>0.85</v>
      </c>
      <c r="G25" s="25">
        <v>0.71</v>
      </c>
    </row>
    <row r="26" spans="1:7">
      <c r="A26" s="24" t="s">
        <v>253</v>
      </c>
      <c r="B26" s="22" t="s">
        <v>206</v>
      </c>
      <c r="C26" s="21" t="s">
        <v>81</v>
      </c>
      <c r="D26" s="21">
        <v>0.96</v>
      </c>
      <c r="E26" s="21">
        <v>0.84</v>
      </c>
      <c r="F26" s="21">
        <v>0.43</v>
      </c>
      <c r="G26" s="25">
        <v>0.64500000000000002</v>
      </c>
    </row>
    <row r="27" spans="1:7">
      <c r="A27" s="24" t="s">
        <v>253</v>
      </c>
      <c r="B27" s="22" t="s">
        <v>207</v>
      </c>
      <c r="C27" s="21" t="s">
        <v>81</v>
      </c>
      <c r="D27" s="21">
        <v>0.99</v>
      </c>
      <c r="E27" s="21">
        <v>0.91</v>
      </c>
      <c r="F27" s="21">
        <v>0.71</v>
      </c>
      <c r="G27" s="25">
        <v>0.80600000000000005</v>
      </c>
    </row>
    <row r="28" spans="1:7">
      <c r="A28" s="24" t="s">
        <v>253</v>
      </c>
      <c r="B28" s="22" t="s">
        <v>351</v>
      </c>
      <c r="C28" s="21" t="s">
        <v>81</v>
      </c>
      <c r="D28" s="21">
        <v>0.95</v>
      </c>
      <c r="E28" s="21">
        <v>0.83</v>
      </c>
      <c r="F28" s="21">
        <v>0.63</v>
      </c>
      <c r="G28" s="25" t="s">
        <v>173</v>
      </c>
    </row>
    <row r="29" spans="1:7">
      <c r="A29" s="24" t="s">
        <v>253</v>
      </c>
      <c r="B29" s="22" t="s">
        <v>352</v>
      </c>
      <c r="C29" s="21" t="s">
        <v>81</v>
      </c>
      <c r="D29" s="21">
        <v>0.97</v>
      </c>
      <c r="E29" s="21">
        <v>0.83</v>
      </c>
      <c r="F29" s="21">
        <v>0.43</v>
      </c>
      <c r="G29" s="25" t="s">
        <v>173</v>
      </c>
    </row>
    <row r="30" spans="1:7">
      <c r="A30" s="24" t="s">
        <v>253</v>
      </c>
      <c r="B30" s="22" t="s">
        <v>353</v>
      </c>
      <c r="C30" s="21" t="s">
        <v>81</v>
      </c>
      <c r="D30" s="21">
        <v>0.98</v>
      </c>
      <c r="E30" s="21">
        <v>0.93</v>
      </c>
      <c r="F30" s="21">
        <v>0.73</v>
      </c>
      <c r="G30" s="25" t="s">
        <v>173</v>
      </c>
    </row>
    <row r="31" spans="1:7">
      <c r="A31" s="26" t="s">
        <v>253</v>
      </c>
      <c r="B31" s="30" t="s">
        <v>354</v>
      </c>
      <c r="C31" s="27" t="s">
        <v>81</v>
      </c>
      <c r="D31" s="27">
        <v>0.94</v>
      </c>
      <c r="E31" s="27">
        <v>0.83</v>
      </c>
      <c r="F31" s="27">
        <v>0.63</v>
      </c>
      <c r="G31" s="28" t="s">
        <v>173</v>
      </c>
    </row>
    <row r="32" spans="1:7" ht="13.5" thickBot="1">
      <c r="A32" s="49" t="s">
        <v>214</v>
      </c>
      <c r="B32" s="50"/>
      <c r="C32" s="50"/>
      <c r="D32" s="50"/>
      <c r="E32" s="50"/>
      <c r="F32" s="50"/>
      <c r="G32" s="51"/>
    </row>
    <row r="33" spans="1:7" ht="14.25" thickTop="1" thickBot="1">
      <c r="A33" s="31" t="s">
        <v>321</v>
      </c>
      <c r="B33" s="32" t="s">
        <v>49</v>
      </c>
      <c r="C33" s="32" t="s">
        <v>50</v>
      </c>
      <c r="D33" s="32" t="s">
        <v>324</v>
      </c>
      <c r="E33" s="32" t="s">
        <v>172</v>
      </c>
      <c r="F33" s="32" t="s">
        <v>175</v>
      </c>
      <c r="G33" s="33" t="s">
        <v>176</v>
      </c>
    </row>
    <row r="34" spans="1:7" ht="13.5" thickTop="1">
      <c r="A34" s="24" t="s">
        <v>241</v>
      </c>
      <c r="B34" s="22" t="s">
        <v>355</v>
      </c>
      <c r="C34" s="21" t="s">
        <v>71</v>
      </c>
      <c r="D34" s="21">
        <v>0.82</v>
      </c>
      <c r="E34" s="21" t="s">
        <v>173</v>
      </c>
      <c r="F34" s="21" t="s">
        <v>173</v>
      </c>
      <c r="G34" s="25" t="s">
        <v>173</v>
      </c>
    </row>
    <row r="35" spans="1:7">
      <c r="A35" s="24" t="s">
        <v>241</v>
      </c>
      <c r="B35" s="22" t="s">
        <v>356</v>
      </c>
      <c r="C35" s="21" t="s">
        <v>71</v>
      </c>
      <c r="D35" s="21">
        <v>0.68130000000000002</v>
      </c>
      <c r="E35" s="21" t="s">
        <v>173</v>
      </c>
      <c r="F35" s="21" t="s">
        <v>173</v>
      </c>
      <c r="G35" s="25" t="s">
        <v>173</v>
      </c>
    </row>
    <row r="36" spans="1:7">
      <c r="A36" s="24" t="s">
        <v>247</v>
      </c>
      <c r="B36" s="22" t="s">
        <v>357</v>
      </c>
      <c r="C36" s="21" t="s">
        <v>77</v>
      </c>
      <c r="D36" s="21">
        <v>0.77</v>
      </c>
      <c r="E36" s="21">
        <v>0.76</v>
      </c>
      <c r="F36" s="21">
        <v>0.72</v>
      </c>
      <c r="G36" s="25" t="s">
        <v>173</v>
      </c>
    </row>
    <row r="37" spans="1:7">
      <c r="A37" s="24" t="s">
        <v>247</v>
      </c>
      <c r="B37" s="22" t="s">
        <v>358</v>
      </c>
      <c r="C37" s="21" t="s">
        <v>77</v>
      </c>
      <c r="D37" s="21">
        <v>0.83</v>
      </c>
      <c r="E37" s="21">
        <v>0.83</v>
      </c>
      <c r="F37" s="21">
        <v>0.8</v>
      </c>
      <c r="G37" s="25" t="s">
        <v>173</v>
      </c>
    </row>
    <row r="38" spans="1:7">
      <c r="A38" s="24" t="s">
        <v>247</v>
      </c>
      <c r="B38" s="22" t="s">
        <v>359</v>
      </c>
      <c r="C38" s="21" t="s">
        <v>77</v>
      </c>
      <c r="D38" s="21">
        <v>0.75</v>
      </c>
      <c r="E38" s="21">
        <v>0.71</v>
      </c>
      <c r="F38" s="21">
        <v>0</v>
      </c>
      <c r="G38" s="25" t="s">
        <v>173</v>
      </c>
    </row>
    <row r="39" spans="1:7">
      <c r="A39" s="24" t="s">
        <v>247</v>
      </c>
      <c r="B39" s="22" t="s">
        <v>360</v>
      </c>
      <c r="C39" s="21" t="s">
        <v>77</v>
      </c>
      <c r="D39" s="21">
        <v>0.85</v>
      </c>
      <c r="E39" s="21">
        <v>0.83</v>
      </c>
      <c r="F39" s="21">
        <v>0.84</v>
      </c>
      <c r="G39" s="25" t="s">
        <v>173</v>
      </c>
    </row>
    <row r="40" spans="1:7">
      <c r="A40" s="24" t="s">
        <v>251</v>
      </c>
      <c r="B40" s="21" t="s">
        <v>361</v>
      </c>
      <c r="C40" s="21" t="s">
        <v>78</v>
      </c>
      <c r="D40" s="21" t="s">
        <v>192</v>
      </c>
      <c r="E40" s="21">
        <v>0.85</v>
      </c>
      <c r="F40" s="21">
        <v>0.85</v>
      </c>
      <c r="G40" s="25">
        <v>0.96</v>
      </c>
    </row>
    <row r="41" spans="1:7">
      <c r="A41" s="24" t="s">
        <v>251</v>
      </c>
      <c r="B41" s="22" t="s">
        <v>203</v>
      </c>
      <c r="C41" s="21" t="s">
        <v>322</v>
      </c>
      <c r="D41" s="21" t="s">
        <v>192</v>
      </c>
      <c r="E41" s="21">
        <v>0.81</v>
      </c>
      <c r="F41" s="21">
        <v>0.8</v>
      </c>
      <c r="G41" s="25">
        <v>0.97</v>
      </c>
    </row>
    <row r="42" spans="1:7">
      <c r="A42" s="24" t="s">
        <v>252</v>
      </c>
      <c r="B42" s="22" t="s">
        <v>364</v>
      </c>
      <c r="C42" s="21" t="s">
        <v>104</v>
      </c>
      <c r="D42" s="22">
        <v>0.70499999999999996</v>
      </c>
      <c r="E42" s="22">
        <v>0.65500000000000003</v>
      </c>
      <c r="F42" s="22">
        <v>0.68</v>
      </c>
      <c r="G42" s="25">
        <v>0.89</v>
      </c>
    </row>
    <row r="43" spans="1:7">
      <c r="A43" s="24" t="s">
        <v>252</v>
      </c>
      <c r="B43" s="22" t="s">
        <v>365</v>
      </c>
      <c r="C43" s="21" t="s">
        <v>104</v>
      </c>
      <c r="D43" s="21">
        <v>0.85699999999999998</v>
      </c>
      <c r="E43" s="21">
        <v>0.72399999999999998</v>
      </c>
      <c r="F43" s="21">
        <v>0.64</v>
      </c>
      <c r="G43" s="25">
        <v>0.95</v>
      </c>
    </row>
    <row r="44" spans="1:7">
      <c r="A44" s="24" t="s">
        <v>252</v>
      </c>
      <c r="B44" s="22" t="s">
        <v>366</v>
      </c>
      <c r="C44" s="21" t="s">
        <v>104</v>
      </c>
      <c r="D44" s="21">
        <v>0.86399999999999999</v>
      </c>
      <c r="E44" s="21">
        <v>0.77600000000000002</v>
      </c>
      <c r="F44" s="21">
        <v>0.72</v>
      </c>
      <c r="G44" s="25">
        <v>0.99</v>
      </c>
    </row>
    <row r="45" spans="1:7">
      <c r="A45" s="24" t="s">
        <v>252</v>
      </c>
      <c r="B45" s="22" t="s">
        <v>367</v>
      </c>
      <c r="C45" s="21" t="s">
        <v>104</v>
      </c>
      <c r="D45" s="21">
        <v>0.66400000000000003</v>
      </c>
      <c r="E45" s="21">
        <v>0.60299999999999998</v>
      </c>
      <c r="F45" s="21">
        <v>0.48</v>
      </c>
      <c r="G45" s="25">
        <v>0.69</v>
      </c>
    </row>
    <row r="46" spans="1:7">
      <c r="A46" s="24" t="s">
        <v>252</v>
      </c>
      <c r="B46" s="22" t="s">
        <v>368</v>
      </c>
      <c r="C46" s="21" t="s">
        <v>104</v>
      </c>
      <c r="D46" s="21">
        <v>0.81899999999999995</v>
      </c>
      <c r="E46" s="21">
        <v>0.751</v>
      </c>
      <c r="F46" s="21">
        <v>0.64</v>
      </c>
      <c r="G46" s="25">
        <v>0.57999999999999996</v>
      </c>
    </row>
    <row r="47" spans="1:7">
      <c r="A47" s="24" t="s">
        <v>252</v>
      </c>
      <c r="B47" s="22" t="s">
        <v>369</v>
      </c>
      <c r="C47" s="21" t="s">
        <v>104</v>
      </c>
      <c r="D47" s="21">
        <v>0.85299999999999998</v>
      </c>
      <c r="E47" s="21">
        <v>0.82799999999999996</v>
      </c>
      <c r="F47" s="21">
        <v>0.8</v>
      </c>
      <c r="G47" s="25">
        <v>0.57999999999999996</v>
      </c>
    </row>
    <row r="48" spans="1:7">
      <c r="A48" s="24" t="s">
        <v>252</v>
      </c>
      <c r="B48" s="22" t="s">
        <v>370</v>
      </c>
      <c r="C48" s="21" t="s">
        <v>104</v>
      </c>
      <c r="D48" s="22">
        <v>0.72799999999999998</v>
      </c>
      <c r="E48" s="22">
        <v>0.67200000000000004</v>
      </c>
      <c r="F48" s="22">
        <v>0.74099999999999999</v>
      </c>
      <c r="G48" s="25">
        <v>0.63</v>
      </c>
    </row>
    <row r="49" spans="1:9">
      <c r="A49" s="24" t="s">
        <v>252</v>
      </c>
      <c r="B49" s="22" t="s">
        <v>371</v>
      </c>
      <c r="C49" s="21" t="s">
        <v>104</v>
      </c>
      <c r="D49" s="21">
        <v>0.66200000000000003</v>
      </c>
      <c r="E49" s="21">
        <v>0.65500000000000003</v>
      </c>
      <c r="F49" s="21">
        <v>0.66700000000000004</v>
      </c>
      <c r="G49" s="25">
        <v>0.88100000000000001</v>
      </c>
    </row>
    <row r="50" spans="1:9">
      <c r="A50" s="24" t="s">
        <v>252</v>
      </c>
      <c r="B50" s="22" t="s">
        <v>372</v>
      </c>
      <c r="C50" s="21" t="s">
        <v>104</v>
      </c>
      <c r="D50" s="21">
        <v>0.83</v>
      </c>
      <c r="E50" s="21">
        <v>0.77600000000000002</v>
      </c>
      <c r="F50" s="21">
        <v>0.77600000000000002</v>
      </c>
      <c r="G50" s="29">
        <v>0.63600000000000001</v>
      </c>
    </row>
    <row r="51" spans="1:9">
      <c r="A51" s="24" t="s">
        <v>252</v>
      </c>
      <c r="B51" s="22" t="s">
        <v>373</v>
      </c>
      <c r="C51" s="21" t="s">
        <v>104</v>
      </c>
      <c r="D51" s="21">
        <v>0.72</v>
      </c>
      <c r="E51" s="21">
        <v>0.72399999999999998</v>
      </c>
      <c r="F51" s="21">
        <v>0.74099999999999999</v>
      </c>
      <c r="G51" s="25">
        <v>0.78800000000000003</v>
      </c>
    </row>
    <row r="52" spans="1:9">
      <c r="A52" s="24" t="s">
        <v>252</v>
      </c>
      <c r="B52" s="22" t="s">
        <v>374</v>
      </c>
      <c r="C52" s="21" t="s">
        <v>104</v>
      </c>
      <c r="D52" s="21">
        <v>0.59599999999999997</v>
      </c>
      <c r="E52" s="21">
        <v>0.56899999999999995</v>
      </c>
      <c r="F52" s="21">
        <v>0.48099999999999998</v>
      </c>
      <c r="G52" s="25">
        <v>0.81799999999999995</v>
      </c>
    </row>
    <row r="53" spans="1:9">
      <c r="A53" s="24" t="s">
        <v>252</v>
      </c>
      <c r="B53" s="22" t="s">
        <v>375</v>
      </c>
      <c r="C53" s="21" t="s">
        <v>104</v>
      </c>
      <c r="D53" s="21">
        <v>0.74099999999999999</v>
      </c>
      <c r="E53" s="21">
        <v>0.70699999999999996</v>
      </c>
      <c r="F53" s="21">
        <v>0.59299999999999997</v>
      </c>
      <c r="G53" s="25">
        <v>0.69699999999999995</v>
      </c>
    </row>
    <row r="54" spans="1:9" ht="25.5">
      <c r="A54" s="24" t="s">
        <v>254</v>
      </c>
      <c r="B54" s="22" t="s">
        <v>376</v>
      </c>
      <c r="C54" s="22" t="s">
        <v>390</v>
      </c>
      <c r="D54" s="21">
        <v>0.84</v>
      </c>
      <c r="E54" s="21">
        <v>0.75</v>
      </c>
      <c r="F54" s="21">
        <v>0.83</v>
      </c>
      <c r="G54" s="25">
        <v>0.79</v>
      </c>
    </row>
    <row r="55" spans="1:9" ht="25.5">
      <c r="A55" s="24" t="s">
        <v>254</v>
      </c>
      <c r="B55" s="22" t="s">
        <v>377</v>
      </c>
      <c r="C55" s="22" t="s">
        <v>390</v>
      </c>
      <c r="D55" s="21">
        <v>0.87</v>
      </c>
      <c r="E55" s="21">
        <v>0.75</v>
      </c>
      <c r="F55" s="21">
        <v>0.83</v>
      </c>
      <c r="G55" s="25">
        <v>0.89</v>
      </c>
    </row>
    <row r="56" spans="1:9" ht="25.5">
      <c r="A56" s="26" t="s">
        <v>254</v>
      </c>
      <c r="B56" s="30" t="s">
        <v>378</v>
      </c>
      <c r="C56" s="30" t="s">
        <v>390</v>
      </c>
      <c r="D56" s="27">
        <v>0.88</v>
      </c>
      <c r="E56" s="27">
        <v>0.78</v>
      </c>
      <c r="F56" s="27">
        <v>0.86</v>
      </c>
      <c r="G56" s="28"/>
    </row>
    <row r="57" spans="1:9" ht="13.5" thickBot="1">
      <c r="A57" s="49" t="s">
        <v>261</v>
      </c>
      <c r="B57" s="50"/>
      <c r="C57" s="50"/>
      <c r="D57" s="50"/>
      <c r="E57" s="50"/>
      <c r="F57" s="50"/>
      <c r="G57" s="51"/>
      <c r="H57" s="23"/>
      <c r="I57" s="23"/>
    </row>
    <row r="58" spans="1:9" ht="14.25" thickTop="1" thickBot="1">
      <c r="A58" s="31" t="s">
        <v>321</v>
      </c>
      <c r="B58" s="32" t="s">
        <v>49</v>
      </c>
      <c r="C58" s="32" t="s">
        <v>50</v>
      </c>
      <c r="D58" s="32" t="s">
        <v>324</v>
      </c>
      <c r="E58" s="32" t="s">
        <v>176</v>
      </c>
      <c r="F58" s="32" t="s">
        <v>236</v>
      </c>
      <c r="G58" s="33" t="s">
        <v>237</v>
      </c>
    </row>
    <row r="59" spans="1:9" ht="26.25" thickTop="1">
      <c r="A59" s="24" t="s">
        <v>245</v>
      </c>
      <c r="B59" s="22" t="s">
        <v>379</v>
      </c>
      <c r="C59" s="22" t="s">
        <v>391</v>
      </c>
      <c r="D59" s="21">
        <v>0.87</v>
      </c>
      <c r="E59" s="21">
        <v>0.74</v>
      </c>
      <c r="F59" s="21">
        <v>0.75009999999999999</v>
      </c>
      <c r="G59" s="25">
        <v>0.13969999999999999</v>
      </c>
    </row>
    <row r="60" spans="1:9" ht="25.5">
      <c r="A60" s="24" t="s">
        <v>245</v>
      </c>
      <c r="B60" s="22" t="s">
        <v>380</v>
      </c>
      <c r="C60" s="22" t="s">
        <v>391</v>
      </c>
      <c r="D60" s="21">
        <v>0.87</v>
      </c>
      <c r="E60" s="21">
        <v>0.84</v>
      </c>
      <c r="F60" s="21">
        <v>0.76160000000000005</v>
      </c>
      <c r="G60" s="25">
        <v>0.14180000000000001</v>
      </c>
    </row>
    <row r="61" spans="1:9" ht="25.5">
      <c r="A61" s="24" t="s">
        <v>245</v>
      </c>
      <c r="B61" s="22" t="s">
        <v>208</v>
      </c>
      <c r="C61" s="22" t="s">
        <v>391</v>
      </c>
      <c r="D61" s="21">
        <v>0.9</v>
      </c>
      <c r="E61" s="21" t="s">
        <v>173</v>
      </c>
      <c r="F61" s="21">
        <v>0.78820000000000001</v>
      </c>
      <c r="G61" s="25">
        <v>0.1278</v>
      </c>
    </row>
    <row r="62" spans="1:9" ht="25.5">
      <c r="A62" s="24" t="s">
        <v>245</v>
      </c>
      <c r="B62" s="22" t="s">
        <v>381</v>
      </c>
      <c r="C62" s="22" t="s">
        <v>391</v>
      </c>
      <c r="D62" s="21">
        <v>0.86</v>
      </c>
      <c r="E62" s="21" t="s">
        <v>173</v>
      </c>
      <c r="F62" s="21">
        <v>0.76119999999999999</v>
      </c>
      <c r="G62" s="25">
        <v>0.14319999999999999</v>
      </c>
    </row>
    <row r="63" spans="1:9">
      <c r="A63" s="24" t="s">
        <v>246</v>
      </c>
      <c r="B63" s="22" t="s">
        <v>383</v>
      </c>
      <c r="C63" s="21" t="s">
        <v>77</v>
      </c>
      <c r="D63" s="21" t="s">
        <v>192</v>
      </c>
      <c r="E63" s="21" t="s">
        <v>173</v>
      </c>
      <c r="F63" s="21">
        <v>0.76</v>
      </c>
      <c r="G63" s="25"/>
    </row>
    <row r="64" spans="1:9">
      <c r="A64" s="24" t="s">
        <v>248</v>
      </c>
      <c r="B64" s="22" t="s">
        <v>384</v>
      </c>
      <c r="C64" s="21" t="s">
        <v>77</v>
      </c>
      <c r="D64" s="21" t="s">
        <v>192</v>
      </c>
      <c r="E64" s="21" t="s">
        <v>173</v>
      </c>
      <c r="F64" s="21">
        <v>0.82</v>
      </c>
      <c r="G64" s="25"/>
    </row>
    <row r="65" spans="1:7">
      <c r="A65" s="26" t="s">
        <v>255</v>
      </c>
      <c r="B65" s="27" t="s">
        <v>385</v>
      </c>
      <c r="C65" s="27" t="s">
        <v>197</v>
      </c>
      <c r="D65" s="27">
        <v>0.82199999999999995</v>
      </c>
      <c r="E65" s="27" t="s">
        <v>192</v>
      </c>
      <c r="F65" s="27">
        <v>0.82599999999999996</v>
      </c>
      <c r="G65" s="28"/>
    </row>
    <row r="66" spans="1:7" ht="13.5" thickBot="1">
      <c r="A66" s="49" t="s">
        <v>212</v>
      </c>
      <c r="B66" s="50"/>
      <c r="C66" s="50"/>
      <c r="D66" s="50"/>
      <c r="E66" s="50"/>
      <c r="F66" s="50"/>
      <c r="G66" s="51"/>
    </row>
    <row r="67" spans="1:7" ht="14.25" thickTop="1" thickBot="1">
      <c r="A67" s="31" t="s">
        <v>321</v>
      </c>
      <c r="B67" s="32" t="s">
        <v>49</v>
      </c>
      <c r="C67" s="32" t="s">
        <v>50</v>
      </c>
      <c r="D67" s="32" t="s">
        <v>324</v>
      </c>
      <c r="E67" s="32" t="s">
        <v>176</v>
      </c>
      <c r="F67" s="32" t="s">
        <v>236</v>
      </c>
      <c r="G67" s="33" t="s">
        <v>237</v>
      </c>
    </row>
    <row r="68" spans="1:7" ht="13.5" thickTop="1">
      <c r="A68" s="24" t="s">
        <v>240</v>
      </c>
      <c r="B68" s="22" t="s">
        <v>200</v>
      </c>
      <c r="C68" s="21" t="s">
        <v>77</v>
      </c>
      <c r="D68" s="21">
        <v>0.78600000000000003</v>
      </c>
      <c r="G68" s="25"/>
    </row>
    <row r="69" spans="1:7">
      <c r="A69" s="24" t="s">
        <v>240</v>
      </c>
      <c r="B69" s="22" t="s">
        <v>199</v>
      </c>
      <c r="C69" s="21" t="s">
        <v>77</v>
      </c>
      <c r="D69" s="21">
        <v>0.71199999999999997</v>
      </c>
      <c r="G69" s="25"/>
    </row>
    <row r="70" spans="1:7">
      <c r="A70" s="24" t="s">
        <v>240</v>
      </c>
      <c r="B70" s="22" t="s">
        <v>382</v>
      </c>
      <c r="C70" s="21" t="s">
        <v>77</v>
      </c>
      <c r="D70" s="21">
        <v>0.82399999999999995</v>
      </c>
      <c r="G70" s="25"/>
    </row>
    <row r="71" spans="1:7">
      <c r="A71" s="24" t="s">
        <v>250</v>
      </c>
      <c r="B71" s="22" t="s">
        <v>387</v>
      </c>
      <c r="C71" s="21" t="s">
        <v>77</v>
      </c>
      <c r="D71" s="21">
        <v>0.93700000000000006</v>
      </c>
      <c r="E71" s="22">
        <v>0.97</v>
      </c>
      <c r="F71" s="21">
        <v>0.84099999999999997</v>
      </c>
      <c r="G71" s="25">
        <v>0.108</v>
      </c>
    </row>
    <row r="72" spans="1:7">
      <c r="A72" s="24" t="s">
        <v>250</v>
      </c>
      <c r="B72" s="22" t="s">
        <v>388</v>
      </c>
      <c r="C72" s="21" t="s">
        <v>77</v>
      </c>
      <c r="D72" s="21">
        <v>0.83499999999999996</v>
      </c>
      <c r="E72" s="21">
        <v>0.98</v>
      </c>
      <c r="F72" s="21">
        <v>0.84099999999999997</v>
      </c>
      <c r="G72" s="25">
        <v>0.108</v>
      </c>
    </row>
    <row r="73" spans="1:7">
      <c r="A73" s="24" t="s">
        <v>250</v>
      </c>
      <c r="B73" s="22" t="s">
        <v>389</v>
      </c>
      <c r="C73" s="21" t="s">
        <v>77</v>
      </c>
      <c r="D73" s="21">
        <v>0.91100000000000003</v>
      </c>
      <c r="E73" s="21">
        <v>0.86</v>
      </c>
      <c r="F73" s="21">
        <v>0.84099999999999997</v>
      </c>
      <c r="G73" s="25">
        <v>0.108</v>
      </c>
    </row>
    <row r="74" spans="1:7">
      <c r="A74" s="24" t="s">
        <v>250</v>
      </c>
      <c r="B74" s="22" t="s">
        <v>238</v>
      </c>
      <c r="C74" s="21" t="s">
        <v>77</v>
      </c>
      <c r="D74" s="21">
        <v>0.93600000000000005</v>
      </c>
      <c r="E74" s="21">
        <v>0.97</v>
      </c>
      <c r="F74" s="21">
        <v>0.82</v>
      </c>
      <c r="G74" s="25">
        <v>0.151</v>
      </c>
    </row>
    <row r="75" spans="1:7">
      <c r="A75" s="24" t="s">
        <v>250</v>
      </c>
      <c r="B75" s="22" t="s">
        <v>202</v>
      </c>
      <c r="C75" s="21" t="s">
        <v>77</v>
      </c>
      <c r="D75" s="21">
        <v>0.73699999999999999</v>
      </c>
      <c r="E75" s="21">
        <v>0.98</v>
      </c>
      <c r="F75" s="21">
        <v>0.82</v>
      </c>
      <c r="G75" s="25">
        <v>0.151</v>
      </c>
    </row>
    <row r="76" spans="1:7">
      <c r="A76" s="26" t="s">
        <v>250</v>
      </c>
      <c r="B76" s="30" t="s">
        <v>239</v>
      </c>
      <c r="C76" s="27" t="s">
        <v>77</v>
      </c>
      <c r="D76" s="27">
        <v>0.81</v>
      </c>
      <c r="E76" s="27">
        <v>0.85</v>
      </c>
      <c r="F76" s="27">
        <v>0.82</v>
      </c>
      <c r="G76" s="28">
        <v>0.151</v>
      </c>
    </row>
    <row r="80" spans="1:7">
      <c r="A80" s="21" t="s">
        <v>326</v>
      </c>
      <c r="B80" s="21" t="s">
        <v>325</v>
      </c>
    </row>
    <row r="81" spans="1:2">
      <c r="A81" s="21" t="s">
        <v>334</v>
      </c>
      <c r="B81" s="22" t="s">
        <v>219</v>
      </c>
    </row>
    <row r="82" spans="1:2">
      <c r="A82" s="21" t="s">
        <v>362</v>
      </c>
      <c r="B82" s="22" t="s">
        <v>363</v>
      </c>
    </row>
    <row r="83" spans="1:2">
      <c r="A83" s="21" t="s">
        <v>327</v>
      </c>
      <c r="B83" s="21" t="s">
        <v>328</v>
      </c>
    </row>
    <row r="84" spans="1:2">
      <c r="A84" s="21" t="s">
        <v>333</v>
      </c>
      <c r="B84" s="22" t="s">
        <v>332</v>
      </c>
    </row>
    <row r="85" spans="1:2">
      <c r="A85" s="21" t="s">
        <v>343</v>
      </c>
      <c r="B85" s="21" t="s">
        <v>342</v>
      </c>
    </row>
    <row r="86" spans="1:2">
      <c r="A86" s="21" t="s">
        <v>347</v>
      </c>
      <c r="B86" s="21" t="s">
        <v>348</v>
      </c>
    </row>
    <row r="87" spans="1:2">
      <c r="A87" s="21" t="s">
        <v>350</v>
      </c>
      <c r="B87" s="21" t="s">
        <v>349</v>
      </c>
    </row>
    <row r="88" spans="1:2">
      <c r="A88" s="21" t="s">
        <v>386</v>
      </c>
      <c r="B88" s="21" t="s">
        <v>381</v>
      </c>
    </row>
  </sheetData>
  <mergeCells count="5">
    <mergeCell ref="A1:G1"/>
    <mergeCell ref="A18:G18"/>
    <mergeCell ref="A32:G32"/>
    <mergeCell ref="A57:G57"/>
    <mergeCell ref="A66:G66"/>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7CE08-53B4-4A4D-BFCB-EDFD03B574C7}">
  <dimension ref="A1:AF22"/>
  <sheetViews>
    <sheetView topLeftCell="E1" workbookViewId="0">
      <selection activeCell="N10" sqref="N10"/>
    </sheetView>
  </sheetViews>
  <sheetFormatPr defaultRowHeight="15"/>
  <cols>
    <col min="1" max="1" width="27.28515625" customWidth="1"/>
    <col min="31" max="31" width="12" bestFit="1" customWidth="1"/>
    <col min="32" max="32" width="9.28515625" bestFit="1" customWidth="1"/>
  </cols>
  <sheetData>
    <row r="1" spans="1:32">
      <c r="A1" s="2"/>
      <c r="B1" s="52" t="s">
        <v>56</v>
      </c>
      <c r="C1" s="52"/>
      <c r="D1" s="52"/>
      <c r="E1" s="52"/>
      <c r="F1" s="52"/>
      <c r="G1" s="52"/>
      <c r="H1" s="54" t="s">
        <v>62</v>
      </c>
      <c r="I1" s="54"/>
      <c r="J1" s="54"/>
      <c r="K1" s="55" t="s">
        <v>406</v>
      </c>
      <c r="L1" s="55"/>
      <c r="M1" s="55"/>
      <c r="N1" s="55"/>
      <c r="O1" s="56" t="s">
        <v>64</v>
      </c>
      <c r="P1" s="56"/>
      <c r="Q1" s="56"/>
      <c r="R1" s="52" t="s">
        <v>407</v>
      </c>
      <c r="S1" s="52"/>
      <c r="T1" s="52"/>
      <c r="U1" s="52"/>
      <c r="V1" s="52"/>
      <c r="W1" s="52"/>
      <c r="X1" s="52"/>
      <c r="Y1" s="53" t="s">
        <v>65</v>
      </c>
      <c r="Z1" s="53"/>
      <c r="AA1" s="53"/>
      <c r="AB1" s="53"/>
      <c r="AC1" s="53"/>
      <c r="AD1" s="53"/>
      <c r="AE1" s="53"/>
    </row>
    <row r="2" spans="1:32">
      <c r="A2" s="1"/>
      <c r="B2" s="3" t="s">
        <v>60</v>
      </c>
      <c r="C2" s="3" t="s">
        <v>60</v>
      </c>
      <c r="D2" s="3" t="s">
        <v>61</v>
      </c>
      <c r="E2" s="3" t="s">
        <v>60</v>
      </c>
      <c r="F2" s="3" t="s">
        <v>60</v>
      </c>
      <c r="G2" s="3" t="s">
        <v>61</v>
      </c>
      <c r="H2" s="1" t="s">
        <v>60</v>
      </c>
      <c r="I2" s="1" t="s">
        <v>60</v>
      </c>
      <c r="J2" s="1" t="s">
        <v>60</v>
      </c>
      <c r="K2" s="41" t="s">
        <v>60</v>
      </c>
      <c r="L2" s="41" t="s">
        <v>60</v>
      </c>
      <c r="M2" s="41" t="s">
        <v>60</v>
      </c>
      <c r="N2" s="41" t="s">
        <v>60</v>
      </c>
      <c r="O2" s="45" t="s">
        <v>60</v>
      </c>
      <c r="P2" s="45" t="s">
        <v>60</v>
      </c>
      <c r="Q2" s="45" t="s">
        <v>60</v>
      </c>
      <c r="R2" s="3" t="s">
        <v>60</v>
      </c>
      <c r="S2" s="3" t="s">
        <v>60</v>
      </c>
      <c r="T2" s="3" t="s">
        <v>60</v>
      </c>
      <c r="U2" s="3" t="s">
        <v>60</v>
      </c>
      <c r="V2" s="3" t="s">
        <v>61</v>
      </c>
      <c r="W2" s="3" t="s">
        <v>60</v>
      </c>
      <c r="X2" s="3" t="s">
        <v>61</v>
      </c>
      <c r="Y2" s="2" t="s">
        <v>61</v>
      </c>
      <c r="Z2" s="2" t="s">
        <v>61</v>
      </c>
      <c r="AA2" s="2" t="s">
        <v>61</v>
      </c>
      <c r="AB2" s="2" t="s">
        <v>61</v>
      </c>
      <c r="AC2" s="2" t="s">
        <v>61</v>
      </c>
      <c r="AD2" s="2" t="s">
        <v>60</v>
      </c>
      <c r="AE2" s="2" t="s">
        <v>61</v>
      </c>
    </row>
    <row r="3" spans="1:32" ht="18.75">
      <c r="A3" s="10" t="s">
        <v>258</v>
      </c>
      <c r="B3" s="16" t="s">
        <v>415</v>
      </c>
      <c r="C3" s="16" t="s">
        <v>416</v>
      </c>
      <c r="D3" s="16" t="s">
        <v>417</v>
      </c>
      <c r="E3" s="16" t="s">
        <v>418</v>
      </c>
      <c r="F3" s="16" t="s">
        <v>419</v>
      </c>
      <c r="G3" s="16" t="s">
        <v>420</v>
      </c>
      <c r="H3" s="47" t="s">
        <v>421</v>
      </c>
      <c r="I3" s="47" t="s">
        <v>422</v>
      </c>
      <c r="J3" s="47" t="s">
        <v>423</v>
      </c>
      <c r="K3" s="42" t="s">
        <v>424</v>
      </c>
      <c r="L3" s="42" t="s">
        <v>425</v>
      </c>
      <c r="M3" s="42" t="s">
        <v>426</v>
      </c>
      <c r="N3" s="42" t="s">
        <v>427</v>
      </c>
      <c r="O3" s="46" t="s">
        <v>428</v>
      </c>
      <c r="P3" s="46" t="s">
        <v>429</v>
      </c>
      <c r="Q3" s="46" t="s">
        <v>430</v>
      </c>
      <c r="R3" s="16" t="s">
        <v>431</v>
      </c>
      <c r="S3" s="16" t="s">
        <v>432</v>
      </c>
      <c r="T3" s="16" t="s">
        <v>433</v>
      </c>
      <c r="U3" s="16" t="s">
        <v>434</v>
      </c>
      <c r="V3" s="16" t="s">
        <v>435</v>
      </c>
      <c r="W3" s="16" t="s">
        <v>436</v>
      </c>
      <c r="X3" s="16" t="s">
        <v>437</v>
      </c>
      <c r="Y3" s="43" t="s">
        <v>438</v>
      </c>
      <c r="Z3" s="43" t="s">
        <v>439</v>
      </c>
      <c r="AA3" s="43" t="s">
        <v>440</v>
      </c>
      <c r="AB3" s="43" t="s">
        <v>441</v>
      </c>
      <c r="AC3" s="43" t="s">
        <v>442</v>
      </c>
      <c r="AD3" s="43" t="s">
        <v>443</v>
      </c>
      <c r="AE3" s="43" t="s">
        <v>444</v>
      </c>
      <c r="AF3" s="11" t="s">
        <v>101</v>
      </c>
    </row>
    <row r="4" spans="1:32">
      <c r="A4" t="s">
        <v>252</v>
      </c>
      <c r="B4">
        <v>2</v>
      </c>
      <c r="C4">
        <v>2</v>
      </c>
      <c r="D4">
        <v>1</v>
      </c>
      <c r="E4">
        <v>2</v>
      </c>
      <c r="F4">
        <v>2</v>
      </c>
      <c r="G4">
        <v>1</v>
      </c>
      <c r="H4">
        <v>2</v>
      </c>
      <c r="I4">
        <v>0</v>
      </c>
      <c r="J4">
        <v>2</v>
      </c>
      <c r="K4">
        <v>2</v>
      </c>
      <c r="L4">
        <v>2</v>
      </c>
      <c r="M4">
        <v>2</v>
      </c>
      <c r="N4">
        <v>2</v>
      </c>
      <c r="O4">
        <v>2</v>
      </c>
      <c r="P4">
        <v>2</v>
      </c>
      <c r="Q4">
        <v>2</v>
      </c>
      <c r="R4">
        <v>2</v>
      </c>
      <c r="S4">
        <v>2</v>
      </c>
      <c r="T4">
        <v>0</v>
      </c>
      <c r="U4">
        <v>2</v>
      </c>
      <c r="V4">
        <v>0</v>
      </c>
      <c r="W4">
        <v>2</v>
      </c>
      <c r="X4">
        <v>0</v>
      </c>
      <c r="Y4">
        <v>0</v>
      </c>
      <c r="Z4">
        <v>1</v>
      </c>
      <c r="AA4">
        <v>1</v>
      </c>
      <c r="AB4">
        <v>0</v>
      </c>
      <c r="AC4">
        <v>0</v>
      </c>
      <c r="AD4">
        <v>0</v>
      </c>
      <c r="AE4">
        <v>0</v>
      </c>
      <c r="AF4">
        <f>SUM(Table1[[#This Row],[Item 1]:[Item 30]])</f>
        <v>38</v>
      </c>
    </row>
    <row r="5" spans="1:32">
      <c r="A5" t="s">
        <v>251</v>
      </c>
      <c r="B5">
        <v>2</v>
      </c>
      <c r="C5">
        <v>2</v>
      </c>
      <c r="D5">
        <v>1</v>
      </c>
      <c r="E5">
        <v>2</v>
      </c>
      <c r="F5">
        <v>2</v>
      </c>
      <c r="G5">
        <v>1</v>
      </c>
      <c r="H5">
        <v>2</v>
      </c>
      <c r="I5">
        <v>2</v>
      </c>
      <c r="J5">
        <v>2</v>
      </c>
      <c r="K5">
        <v>2</v>
      </c>
      <c r="L5">
        <v>1</v>
      </c>
      <c r="M5">
        <v>2</v>
      </c>
      <c r="N5">
        <v>2</v>
      </c>
      <c r="O5">
        <v>2</v>
      </c>
      <c r="P5">
        <v>1</v>
      </c>
      <c r="Q5">
        <v>2</v>
      </c>
      <c r="R5">
        <v>1</v>
      </c>
      <c r="S5">
        <v>2</v>
      </c>
      <c r="T5">
        <v>0</v>
      </c>
      <c r="U5">
        <v>0</v>
      </c>
      <c r="V5">
        <v>0</v>
      </c>
      <c r="W5">
        <v>1</v>
      </c>
      <c r="X5">
        <v>0.5</v>
      </c>
      <c r="Y5">
        <v>1</v>
      </c>
      <c r="Z5">
        <v>0.5</v>
      </c>
      <c r="AA5">
        <v>0.5</v>
      </c>
      <c r="AB5">
        <v>0</v>
      </c>
      <c r="AC5">
        <v>0</v>
      </c>
      <c r="AD5">
        <v>2</v>
      </c>
      <c r="AE5">
        <v>0</v>
      </c>
      <c r="AF5">
        <f>SUM(Table1[[#This Row],[Item 1]:[Item 30]])</f>
        <v>36.5</v>
      </c>
    </row>
    <row r="6" spans="1:32">
      <c r="A6" t="s">
        <v>254</v>
      </c>
      <c r="B6">
        <v>2</v>
      </c>
      <c r="C6">
        <v>2</v>
      </c>
      <c r="D6">
        <v>1</v>
      </c>
      <c r="E6">
        <v>2</v>
      </c>
      <c r="F6">
        <v>2</v>
      </c>
      <c r="G6">
        <v>1</v>
      </c>
      <c r="H6">
        <v>1</v>
      </c>
      <c r="I6">
        <v>1</v>
      </c>
      <c r="J6">
        <v>2</v>
      </c>
      <c r="K6">
        <v>0</v>
      </c>
      <c r="L6">
        <v>2</v>
      </c>
      <c r="M6">
        <v>2</v>
      </c>
      <c r="N6">
        <v>2</v>
      </c>
      <c r="O6">
        <v>2</v>
      </c>
      <c r="P6">
        <v>2</v>
      </c>
      <c r="Q6">
        <v>2</v>
      </c>
      <c r="R6">
        <v>2</v>
      </c>
      <c r="S6">
        <v>0</v>
      </c>
      <c r="T6">
        <v>0</v>
      </c>
      <c r="U6">
        <v>2</v>
      </c>
      <c r="V6">
        <v>0</v>
      </c>
      <c r="W6">
        <v>2</v>
      </c>
      <c r="X6">
        <v>0</v>
      </c>
      <c r="Y6">
        <v>1</v>
      </c>
      <c r="Z6">
        <v>0</v>
      </c>
      <c r="AA6">
        <v>1</v>
      </c>
      <c r="AB6">
        <v>0</v>
      </c>
      <c r="AC6">
        <v>0</v>
      </c>
      <c r="AD6">
        <v>0</v>
      </c>
      <c r="AE6">
        <v>0</v>
      </c>
      <c r="AF6">
        <f>SUM(Table1[[#This Row],[Item 1]:[Item 30]])</f>
        <v>34</v>
      </c>
    </row>
    <row r="7" spans="1:32">
      <c r="A7" t="s">
        <v>245</v>
      </c>
      <c r="B7">
        <v>2</v>
      </c>
      <c r="C7">
        <v>2</v>
      </c>
      <c r="D7">
        <v>1</v>
      </c>
      <c r="E7">
        <v>2</v>
      </c>
      <c r="F7">
        <v>2</v>
      </c>
      <c r="G7">
        <v>1</v>
      </c>
      <c r="H7">
        <v>2</v>
      </c>
      <c r="I7">
        <v>2</v>
      </c>
      <c r="J7">
        <v>2</v>
      </c>
      <c r="K7">
        <v>0</v>
      </c>
      <c r="L7">
        <v>0</v>
      </c>
      <c r="M7">
        <v>1</v>
      </c>
      <c r="N7">
        <v>0</v>
      </c>
      <c r="O7">
        <v>2</v>
      </c>
      <c r="P7">
        <v>2</v>
      </c>
      <c r="Q7">
        <v>2</v>
      </c>
      <c r="R7">
        <v>2</v>
      </c>
      <c r="S7">
        <v>0</v>
      </c>
      <c r="T7">
        <v>2</v>
      </c>
      <c r="U7">
        <v>1</v>
      </c>
      <c r="V7">
        <v>0.5</v>
      </c>
      <c r="W7">
        <v>2</v>
      </c>
      <c r="X7">
        <v>0</v>
      </c>
      <c r="Y7">
        <v>1</v>
      </c>
      <c r="Z7">
        <v>0</v>
      </c>
      <c r="AA7">
        <v>1</v>
      </c>
      <c r="AB7">
        <v>0</v>
      </c>
      <c r="AC7">
        <v>0</v>
      </c>
      <c r="AD7">
        <v>0</v>
      </c>
      <c r="AE7">
        <v>1</v>
      </c>
      <c r="AF7">
        <f>SUM(Table1[[#This Row],[Item 1]:[Item 30]])</f>
        <v>33.5</v>
      </c>
    </row>
    <row r="8" spans="1:32">
      <c r="A8" t="s">
        <v>253</v>
      </c>
      <c r="B8">
        <v>2</v>
      </c>
      <c r="C8">
        <v>2</v>
      </c>
      <c r="D8">
        <v>1</v>
      </c>
      <c r="E8">
        <v>2</v>
      </c>
      <c r="F8">
        <v>2</v>
      </c>
      <c r="G8">
        <v>1</v>
      </c>
      <c r="H8">
        <v>2</v>
      </c>
      <c r="I8">
        <v>0</v>
      </c>
      <c r="J8">
        <v>1</v>
      </c>
      <c r="K8">
        <v>2</v>
      </c>
      <c r="L8">
        <v>0</v>
      </c>
      <c r="M8">
        <v>2</v>
      </c>
      <c r="N8">
        <v>2</v>
      </c>
      <c r="O8">
        <v>2</v>
      </c>
      <c r="P8">
        <v>2</v>
      </c>
      <c r="Q8">
        <v>2</v>
      </c>
      <c r="R8">
        <v>2</v>
      </c>
      <c r="S8">
        <v>0</v>
      </c>
      <c r="T8">
        <v>0</v>
      </c>
      <c r="U8">
        <v>2</v>
      </c>
      <c r="V8">
        <v>0</v>
      </c>
      <c r="W8">
        <v>2</v>
      </c>
      <c r="X8">
        <v>0</v>
      </c>
      <c r="Y8">
        <v>1</v>
      </c>
      <c r="Z8">
        <v>0</v>
      </c>
      <c r="AA8">
        <v>0</v>
      </c>
      <c r="AB8">
        <v>0</v>
      </c>
      <c r="AC8">
        <v>0</v>
      </c>
      <c r="AD8">
        <v>1</v>
      </c>
      <c r="AE8">
        <v>0</v>
      </c>
      <c r="AF8">
        <f>SUM(Table1[[#This Row],[Item 1]:[Item 30]])</f>
        <v>33</v>
      </c>
    </row>
    <row r="9" spans="1:32">
      <c r="A9" t="s">
        <v>242</v>
      </c>
      <c r="B9">
        <v>2</v>
      </c>
      <c r="C9">
        <v>2</v>
      </c>
      <c r="D9">
        <v>1</v>
      </c>
      <c r="E9">
        <v>2</v>
      </c>
      <c r="F9">
        <v>2</v>
      </c>
      <c r="G9">
        <v>1</v>
      </c>
      <c r="H9">
        <v>2</v>
      </c>
      <c r="I9">
        <v>2</v>
      </c>
      <c r="J9">
        <v>2</v>
      </c>
      <c r="K9">
        <v>0</v>
      </c>
      <c r="L9">
        <v>0</v>
      </c>
      <c r="M9">
        <v>2</v>
      </c>
      <c r="N9">
        <v>0</v>
      </c>
      <c r="O9">
        <v>2</v>
      </c>
      <c r="P9">
        <v>2</v>
      </c>
      <c r="Q9">
        <v>2</v>
      </c>
      <c r="R9">
        <v>2</v>
      </c>
      <c r="S9">
        <v>0</v>
      </c>
      <c r="T9">
        <v>2</v>
      </c>
      <c r="U9">
        <v>0</v>
      </c>
      <c r="V9">
        <v>0</v>
      </c>
      <c r="W9">
        <v>2</v>
      </c>
      <c r="X9">
        <v>0</v>
      </c>
      <c r="Y9">
        <v>1</v>
      </c>
      <c r="Z9">
        <v>0</v>
      </c>
      <c r="AA9">
        <v>0.5</v>
      </c>
      <c r="AB9">
        <v>0</v>
      </c>
      <c r="AC9">
        <v>0</v>
      </c>
      <c r="AD9">
        <v>0</v>
      </c>
      <c r="AE9">
        <v>0</v>
      </c>
      <c r="AF9">
        <f>SUM(Table1[[#This Row],[Item 1]:[Item 30]])</f>
        <v>31.5</v>
      </c>
    </row>
    <row r="10" spans="1:32">
      <c r="A10" t="s">
        <v>255</v>
      </c>
      <c r="B10">
        <v>2</v>
      </c>
      <c r="C10">
        <v>2</v>
      </c>
      <c r="D10">
        <v>1</v>
      </c>
      <c r="E10">
        <v>2</v>
      </c>
      <c r="F10">
        <v>2</v>
      </c>
      <c r="G10">
        <v>1</v>
      </c>
      <c r="H10">
        <v>2</v>
      </c>
      <c r="I10">
        <v>2</v>
      </c>
      <c r="J10">
        <v>2</v>
      </c>
      <c r="K10">
        <v>0</v>
      </c>
      <c r="L10">
        <v>0</v>
      </c>
      <c r="M10">
        <v>1</v>
      </c>
      <c r="N10">
        <v>0</v>
      </c>
      <c r="O10">
        <v>0</v>
      </c>
      <c r="P10">
        <v>2</v>
      </c>
      <c r="Q10">
        <v>1</v>
      </c>
      <c r="R10">
        <v>2</v>
      </c>
      <c r="S10">
        <v>0</v>
      </c>
      <c r="T10">
        <v>2</v>
      </c>
      <c r="U10">
        <v>2</v>
      </c>
      <c r="V10">
        <v>1</v>
      </c>
      <c r="W10">
        <v>2</v>
      </c>
      <c r="X10">
        <v>0</v>
      </c>
      <c r="Y10">
        <v>1</v>
      </c>
      <c r="Z10">
        <v>1</v>
      </c>
      <c r="AA10">
        <v>0</v>
      </c>
      <c r="AB10">
        <v>0</v>
      </c>
      <c r="AC10">
        <v>0</v>
      </c>
      <c r="AD10">
        <v>0</v>
      </c>
      <c r="AE10">
        <v>0</v>
      </c>
      <c r="AF10">
        <f>SUM(Table1[[#This Row],[Item 1]:[Item 30]])</f>
        <v>31</v>
      </c>
    </row>
    <row r="11" spans="1:32">
      <c r="A11" t="s">
        <v>248</v>
      </c>
      <c r="B11">
        <v>2</v>
      </c>
      <c r="C11">
        <v>2</v>
      </c>
      <c r="D11">
        <v>1</v>
      </c>
      <c r="E11">
        <v>2</v>
      </c>
      <c r="F11">
        <v>2</v>
      </c>
      <c r="G11">
        <v>1</v>
      </c>
      <c r="H11">
        <v>2</v>
      </c>
      <c r="I11">
        <v>0</v>
      </c>
      <c r="J11">
        <v>0</v>
      </c>
      <c r="K11">
        <v>0</v>
      </c>
      <c r="L11">
        <v>0</v>
      </c>
      <c r="M11">
        <v>2</v>
      </c>
      <c r="N11">
        <v>0</v>
      </c>
      <c r="O11">
        <v>0</v>
      </c>
      <c r="P11">
        <v>2</v>
      </c>
      <c r="Q11">
        <v>2</v>
      </c>
      <c r="R11">
        <v>2</v>
      </c>
      <c r="S11">
        <v>2</v>
      </c>
      <c r="T11">
        <v>2</v>
      </c>
      <c r="U11">
        <v>0</v>
      </c>
      <c r="V11">
        <v>0</v>
      </c>
      <c r="W11">
        <v>2</v>
      </c>
      <c r="X11">
        <v>0</v>
      </c>
      <c r="Y11">
        <v>0</v>
      </c>
      <c r="Z11">
        <v>1</v>
      </c>
      <c r="AA11">
        <v>1</v>
      </c>
      <c r="AB11">
        <v>0</v>
      </c>
      <c r="AC11">
        <v>0</v>
      </c>
      <c r="AD11">
        <v>0</v>
      </c>
      <c r="AE11">
        <v>0</v>
      </c>
      <c r="AF11">
        <f>SUM(Table1[[#This Row],[Item 1]:[Item 30]])</f>
        <v>28</v>
      </c>
    </row>
    <row r="12" spans="1:32">
      <c r="A12" t="s">
        <v>257</v>
      </c>
      <c r="B12">
        <v>2</v>
      </c>
      <c r="C12">
        <v>2</v>
      </c>
      <c r="D12">
        <v>1</v>
      </c>
      <c r="E12">
        <v>2</v>
      </c>
      <c r="F12">
        <v>2</v>
      </c>
      <c r="G12">
        <v>1</v>
      </c>
      <c r="H12">
        <v>0</v>
      </c>
      <c r="I12">
        <v>1</v>
      </c>
      <c r="J12">
        <v>2</v>
      </c>
      <c r="K12">
        <v>2</v>
      </c>
      <c r="L12">
        <v>0</v>
      </c>
      <c r="M12">
        <v>0</v>
      </c>
      <c r="N12">
        <v>2</v>
      </c>
      <c r="O12">
        <v>2</v>
      </c>
      <c r="P12">
        <v>2</v>
      </c>
      <c r="Q12">
        <v>2</v>
      </c>
      <c r="R12">
        <v>2</v>
      </c>
      <c r="S12">
        <v>0</v>
      </c>
      <c r="T12">
        <v>0</v>
      </c>
      <c r="U12">
        <v>0</v>
      </c>
      <c r="V12">
        <v>0</v>
      </c>
      <c r="W12">
        <v>0</v>
      </c>
      <c r="X12">
        <v>0</v>
      </c>
      <c r="Y12">
        <v>1</v>
      </c>
      <c r="Z12">
        <v>1</v>
      </c>
      <c r="AA12">
        <v>0.5</v>
      </c>
      <c r="AB12">
        <v>0</v>
      </c>
      <c r="AC12">
        <v>0</v>
      </c>
      <c r="AD12">
        <v>0</v>
      </c>
      <c r="AE12">
        <v>0</v>
      </c>
      <c r="AF12">
        <f>SUM(Table1[[#This Row],[Item 1]:[Item 30]])</f>
        <v>27.5</v>
      </c>
    </row>
    <row r="13" spans="1:32">
      <c r="A13" t="s">
        <v>244</v>
      </c>
      <c r="B13">
        <v>2</v>
      </c>
      <c r="C13">
        <v>2</v>
      </c>
      <c r="D13">
        <v>1</v>
      </c>
      <c r="E13">
        <v>2</v>
      </c>
      <c r="F13">
        <v>2</v>
      </c>
      <c r="G13">
        <v>1</v>
      </c>
      <c r="H13">
        <v>1</v>
      </c>
      <c r="I13">
        <v>1</v>
      </c>
      <c r="J13">
        <v>2</v>
      </c>
      <c r="K13">
        <v>1</v>
      </c>
      <c r="L13">
        <v>0</v>
      </c>
      <c r="M13">
        <v>0</v>
      </c>
      <c r="N13">
        <v>0</v>
      </c>
      <c r="O13">
        <v>0</v>
      </c>
      <c r="P13">
        <v>2</v>
      </c>
      <c r="Q13">
        <v>2</v>
      </c>
      <c r="R13">
        <v>2</v>
      </c>
      <c r="S13">
        <v>1</v>
      </c>
      <c r="T13">
        <v>2</v>
      </c>
      <c r="U13">
        <v>0</v>
      </c>
      <c r="V13">
        <v>0</v>
      </c>
      <c r="W13">
        <v>2</v>
      </c>
      <c r="X13">
        <v>0</v>
      </c>
      <c r="Y13">
        <v>1</v>
      </c>
      <c r="Z13">
        <v>0</v>
      </c>
      <c r="AA13">
        <v>0</v>
      </c>
      <c r="AB13">
        <v>0</v>
      </c>
      <c r="AC13">
        <v>0</v>
      </c>
      <c r="AD13">
        <v>0</v>
      </c>
      <c r="AE13">
        <v>0</v>
      </c>
      <c r="AF13">
        <f>SUM(Table1[[#This Row],[Item 1]:[Item 30]])</f>
        <v>27</v>
      </c>
    </row>
    <row r="14" spans="1:32">
      <c r="A14" t="s">
        <v>246</v>
      </c>
      <c r="B14">
        <v>2</v>
      </c>
      <c r="C14">
        <v>2</v>
      </c>
      <c r="D14">
        <v>1</v>
      </c>
      <c r="E14">
        <v>2</v>
      </c>
      <c r="F14">
        <v>2</v>
      </c>
      <c r="G14">
        <v>1</v>
      </c>
      <c r="H14">
        <v>1</v>
      </c>
      <c r="I14">
        <v>2</v>
      </c>
      <c r="J14">
        <v>2</v>
      </c>
      <c r="K14">
        <v>1</v>
      </c>
      <c r="L14">
        <v>0</v>
      </c>
      <c r="M14">
        <v>0</v>
      </c>
      <c r="N14">
        <v>0</v>
      </c>
      <c r="O14">
        <v>0</v>
      </c>
      <c r="P14">
        <v>2</v>
      </c>
      <c r="Q14">
        <v>2</v>
      </c>
      <c r="R14">
        <v>2</v>
      </c>
      <c r="S14">
        <v>0</v>
      </c>
      <c r="T14">
        <v>2</v>
      </c>
      <c r="U14">
        <v>0</v>
      </c>
      <c r="V14">
        <v>0</v>
      </c>
      <c r="W14">
        <v>2</v>
      </c>
      <c r="X14">
        <v>0</v>
      </c>
      <c r="Y14">
        <v>1</v>
      </c>
      <c r="Z14">
        <v>0</v>
      </c>
      <c r="AA14">
        <v>0</v>
      </c>
      <c r="AB14">
        <v>0</v>
      </c>
      <c r="AC14">
        <v>0</v>
      </c>
      <c r="AD14">
        <v>0</v>
      </c>
      <c r="AE14">
        <v>0</v>
      </c>
      <c r="AF14">
        <f>SUM(Table1[[#This Row],[Item 1]:[Item 30]])</f>
        <v>27</v>
      </c>
    </row>
    <row r="15" spans="1:32">
      <c r="A15" t="s">
        <v>250</v>
      </c>
      <c r="B15">
        <v>2</v>
      </c>
      <c r="C15">
        <v>2</v>
      </c>
      <c r="D15">
        <v>1</v>
      </c>
      <c r="E15">
        <v>2</v>
      </c>
      <c r="F15">
        <v>2</v>
      </c>
      <c r="G15">
        <v>1</v>
      </c>
      <c r="H15">
        <v>2</v>
      </c>
      <c r="I15">
        <v>1</v>
      </c>
      <c r="J15">
        <v>2</v>
      </c>
      <c r="K15">
        <v>0</v>
      </c>
      <c r="L15">
        <v>1</v>
      </c>
      <c r="M15">
        <v>1</v>
      </c>
      <c r="N15">
        <v>0</v>
      </c>
      <c r="O15">
        <v>2</v>
      </c>
      <c r="P15">
        <v>2</v>
      </c>
      <c r="Q15">
        <v>0</v>
      </c>
      <c r="R15">
        <v>1</v>
      </c>
      <c r="S15">
        <v>1</v>
      </c>
      <c r="T15">
        <v>0</v>
      </c>
      <c r="U15">
        <v>1</v>
      </c>
      <c r="V15">
        <v>0</v>
      </c>
      <c r="W15">
        <v>1</v>
      </c>
      <c r="X15">
        <v>0</v>
      </c>
      <c r="Y15">
        <v>0</v>
      </c>
      <c r="Z15">
        <v>0</v>
      </c>
      <c r="AA15">
        <v>1</v>
      </c>
      <c r="AB15">
        <v>0</v>
      </c>
      <c r="AC15">
        <v>0</v>
      </c>
      <c r="AD15">
        <v>0</v>
      </c>
      <c r="AE15">
        <v>0</v>
      </c>
      <c r="AF15">
        <f>SUM(Table1[[#This Row],[Item 1]:[Item 30]])</f>
        <v>26</v>
      </c>
    </row>
    <row r="16" spans="1:32">
      <c r="A16" t="s">
        <v>256</v>
      </c>
      <c r="B16">
        <v>2</v>
      </c>
      <c r="C16">
        <v>1</v>
      </c>
      <c r="D16">
        <v>1</v>
      </c>
      <c r="E16">
        <v>2</v>
      </c>
      <c r="F16">
        <v>1</v>
      </c>
      <c r="G16">
        <v>1</v>
      </c>
      <c r="H16">
        <v>0</v>
      </c>
      <c r="I16">
        <v>1</v>
      </c>
      <c r="J16">
        <v>2</v>
      </c>
      <c r="K16">
        <v>1</v>
      </c>
      <c r="L16">
        <v>0</v>
      </c>
      <c r="M16">
        <v>0</v>
      </c>
      <c r="N16">
        <v>2</v>
      </c>
      <c r="O16">
        <v>0</v>
      </c>
      <c r="P16">
        <v>2</v>
      </c>
      <c r="Q16">
        <v>1</v>
      </c>
      <c r="R16">
        <v>2</v>
      </c>
      <c r="S16">
        <v>0</v>
      </c>
      <c r="T16">
        <v>2</v>
      </c>
      <c r="U16">
        <v>0</v>
      </c>
      <c r="V16">
        <v>0.5</v>
      </c>
      <c r="W16">
        <v>2</v>
      </c>
      <c r="X16">
        <v>0</v>
      </c>
      <c r="Y16">
        <v>1</v>
      </c>
      <c r="Z16">
        <v>1</v>
      </c>
      <c r="AA16">
        <v>0.5</v>
      </c>
      <c r="AB16">
        <v>0</v>
      </c>
      <c r="AC16">
        <v>0</v>
      </c>
      <c r="AD16">
        <v>0</v>
      </c>
      <c r="AE16">
        <v>0</v>
      </c>
      <c r="AF16">
        <f>SUM(Table1[[#This Row],[Item 1]:[Item 30]])</f>
        <v>26</v>
      </c>
    </row>
    <row r="17" spans="1:32">
      <c r="A17" t="s">
        <v>241</v>
      </c>
      <c r="B17">
        <v>2</v>
      </c>
      <c r="C17">
        <v>2</v>
      </c>
      <c r="D17">
        <v>1</v>
      </c>
      <c r="E17">
        <v>1</v>
      </c>
      <c r="F17">
        <v>2</v>
      </c>
      <c r="G17">
        <v>1</v>
      </c>
      <c r="H17">
        <v>0</v>
      </c>
      <c r="I17">
        <v>2</v>
      </c>
      <c r="J17">
        <v>2</v>
      </c>
      <c r="K17">
        <v>0</v>
      </c>
      <c r="L17">
        <v>0</v>
      </c>
      <c r="M17">
        <v>2</v>
      </c>
      <c r="N17">
        <v>0</v>
      </c>
      <c r="O17">
        <v>2</v>
      </c>
      <c r="P17">
        <v>2</v>
      </c>
      <c r="Q17">
        <v>0</v>
      </c>
      <c r="R17">
        <v>2</v>
      </c>
      <c r="S17">
        <v>0</v>
      </c>
      <c r="T17">
        <v>0</v>
      </c>
      <c r="U17">
        <v>0</v>
      </c>
      <c r="V17">
        <v>0</v>
      </c>
      <c r="W17">
        <v>2</v>
      </c>
      <c r="X17">
        <v>0</v>
      </c>
      <c r="Y17">
        <v>1</v>
      </c>
      <c r="Z17">
        <v>0</v>
      </c>
      <c r="AA17">
        <v>0.5</v>
      </c>
      <c r="AB17">
        <v>0</v>
      </c>
      <c r="AC17">
        <v>0</v>
      </c>
      <c r="AD17">
        <v>0</v>
      </c>
      <c r="AE17">
        <v>0</v>
      </c>
      <c r="AF17">
        <f>SUM(Table1[[#This Row],[Item 1]:[Item 30]])</f>
        <v>24.5</v>
      </c>
    </row>
    <row r="18" spans="1:32">
      <c r="A18" t="s">
        <v>247</v>
      </c>
      <c r="B18">
        <v>2</v>
      </c>
      <c r="C18">
        <v>2</v>
      </c>
      <c r="D18">
        <v>1</v>
      </c>
      <c r="E18">
        <v>1</v>
      </c>
      <c r="F18">
        <v>2</v>
      </c>
      <c r="G18">
        <v>1</v>
      </c>
      <c r="H18">
        <v>2</v>
      </c>
      <c r="I18">
        <v>2</v>
      </c>
      <c r="J18">
        <v>2</v>
      </c>
      <c r="K18">
        <v>0</v>
      </c>
      <c r="L18">
        <v>0</v>
      </c>
      <c r="M18">
        <v>0</v>
      </c>
      <c r="N18">
        <v>0</v>
      </c>
      <c r="O18">
        <v>2</v>
      </c>
      <c r="P18">
        <v>2</v>
      </c>
      <c r="Q18">
        <v>0</v>
      </c>
      <c r="R18">
        <v>2</v>
      </c>
      <c r="S18">
        <v>0</v>
      </c>
      <c r="T18">
        <v>0</v>
      </c>
      <c r="U18">
        <v>0</v>
      </c>
      <c r="V18">
        <v>0</v>
      </c>
      <c r="W18">
        <v>2</v>
      </c>
      <c r="X18">
        <v>0</v>
      </c>
      <c r="Y18">
        <v>0</v>
      </c>
      <c r="Z18">
        <v>0</v>
      </c>
      <c r="AA18">
        <v>0.5</v>
      </c>
      <c r="AB18">
        <v>0</v>
      </c>
      <c r="AC18">
        <v>0</v>
      </c>
      <c r="AD18">
        <v>0</v>
      </c>
      <c r="AE18">
        <v>0</v>
      </c>
      <c r="AF18">
        <f>SUM(Table1[[#This Row],[Item 1]:[Item 30]])</f>
        <v>23.5</v>
      </c>
    </row>
    <row r="19" spans="1:32">
      <c r="A19" t="s">
        <v>249</v>
      </c>
      <c r="B19">
        <v>2</v>
      </c>
      <c r="C19">
        <v>2</v>
      </c>
      <c r="D19">
        <v>1</v>
      </c>
      <c r="E19">
        <v>2</v>
      </c>
      <c r="F19">
        <v>2</v>
      </c>
      <c r="G19">
        <v>1</v>
      </c>
      <c r="H19">
        <v>0</v>
      </c>
      <c r="I19">
        <v>0</v>
      </c>
      <c r="J19">
        <v>2</v>
      </c>
      <c r="K19">
        <v>0</v>
      </c>
      <c r="L19">
        <v>0</v>
      </c>
      <c r="M19">
        <v>0</v>
      </c>
      <c r="N19">
        <v>0</v>
      </c>
      <c r="O19">
        <v>2</v>
      </c>
      <c r="P19">
        <v>2</v>
      </c>
      <c r="Q19">
        <v>1</v>
      </c>
      <c r="R19">
        <v>2</v>
      </c>
      <c r="S19">
        <v>0</v>
      </c>
      <c r="T19">
        <v>0</v>
      </c>
      <c r="U19">
        <v>1</v>
      </c>
      <c r="V19">
        <v>0.5</v>
      </c>
      <c r="W19">
        <v>2</v>
      </c>
      <c r="X19">
        <v>0</v>
      </c>
      <c r="Y19">
        <v>1</v>
      </c>
      <c r="Z19">
        <v>0</v>
      </c>
      <c r="AA19">
        <v>0</v>
      </c>
      <c r="AB19">
        <v>0</v>
      </c>
      <c r="AC19">
        <v>0</v>
      </c>
      <c r="AD19">
        <v>0</v>
      </c>
      <c r="AE19">
        <v>0</v>
      </c>
      <c r="AF19">
        <f>SUM(Table1[[#This Row],[Item 1]:[Item 30]])</f>
        <v>23.5</v>
      </c>
    </row>
    <row r="20" spans="1:32">
      <c r="A20" t="s">
        <v>243</v>
      </c>
      <c r="B20">
        <v>2</v>
      </c>
      <c r="C20">
        <v>2</v>
      </c>
      <c r="D20">
        <v>1</v>
      </c>
      <c r="E20">
        <v>2</v>
      </c>
      <c r="F20">
        <v>2</v>
      </c>
      <c r="G20">
        <v>1</v>
      </c>
      <c r="H20">
        <v>1</v>
      </c>
      <c r="I20">
        <v>1</v>
      </c>
      <c r="J20">
        <v>2</v>
      </c>
      <c r="K20">
        <v>0</v>
      </c>
      <c r="L20">
        <v>0</v>
      </c>
      <c r="M20">
        <v>0</v>
      </c>
      <c r="N20">
        <v>0</v>
      </c>
      <c r="O20">
        <v>2</v>
      </c>
      <c r="P20">
        <v>2</v>
      </c>
      <c r="Q20">
        <v>0</v>
      </c>
      <c r="R20">
        <v>1</v>
      </c>
      <c r="S20">
        <v>0</v>
      </c>
      <c r="T20">
        <v>0</v>
      </c>
      <c r="U20">
        <v>0</v>
      </c>
      <c r="V20">
        <v>0</v>
      </c>
      <c r="W20">
        <v>1</v>
      </c>
      <c r="X20">
        <v>0</v>
      </c>
      <c r="Y20">
        <v>1</v>
      </c>
      <c r="Z20">
        <v>0</v>
      </c>
      <c r="AA20">
        <v>0</v>
      </c>
      <c r="AB20">
        <v>0</v>
      </c>
      <c r="AC20">
        <v>0</v>
      </c>
      <c r="AD20">
        <v>0</v>
      </c>
      <c r="AE20">
        <v>0</v>
      </c>
      <c r="AF20">
        <f>SUM(Table1[[#This Row],[Item 1]:[Item 30]])</f>
        <v>21</v>
      </c>
    </row>
    <row r="21" spans="1:32">
      <c r="A21" t="s">
        <v>240</v>
      </c>
      <c r="B21">
        <v>2</v>
      </c>
      <c r="C21">
        <v>2</v>
      </c>
      <c r="D21">
        <v>1</v>
      </c>
      <c r="E21">
        <v>2</v>
      </c>
      <c r="F21">
        <v>1</v>
      </c>
      <c r="G21">
        <v>1</v>
      </c>
      <c r="H21">
        <v>0</v>
      </c>
      <c r="I21">
        <v>2</v>
      </c>
      <c r="J21">
        <v>1</v>
      </c>
      <c r="K21">
        <v>0</v>
      </c>
      <c r="L21">
        <v>0</v>
      </c>
      <c r="M21">
        <v>0</v>
      </c>
      <c r="N21">
        <v>0</v>
      </c>
      <c r="O21">
        <v>2</v>
      </c>
      <c r="P21">
        <v>2</v>
      </c>
      <c r="Q21">
        <v>0</v>
      </c>
      <c r="R21">
        <v>0</v>
      </c>
      <c r="S21">
        <v>0</v>
      </c>
      <c r="T21">
        <v>0</v>
      </c>
      <c r="U21">
        <v>0</v>
      </c>
      <c r="V21">
        <v>0</v>
      </c>
      <c r="W21">
        <v>0</v>
      </c>
      <c r="X21">
        <v>0</v>
      </c>
      <c r="Y21">
        <v>1</v>
      </c>
      <c r="Z21">
        <v>0</v>
      </c>
      <c r="AA21">
        <v>0.5</v>
      </c>
      <c r="AB21">
        <v>0</v>
      </c>
      <c r="AC21">
        <v>0</v>
      </c>
      <c r="AD21">
        <v>1</v>
      </c>
      <c r="AE21">
        <v>0</v>
      </c>
      <c r="AF21">
        <f>SUM(Table1[[#This Row],[Item 1]:[Item 30]])</f>
        <v>18.5</v>
      </c>
    </row>
    <row r="22" spans="1:32">
      <c r="A22" t="s">
        <v>392</v>
      </c>
      <c r="B22">
        <v>2</v>
      </c>
      <c r="C22">
        <v>2</v>
      </c>
      <c r="D22">
        <v>1</v>
      </c>
      <c r="E22">
        <v>2</v>
      </c>
      <c r="F22">
        <v>2</v>
      </c>
      <c r="G22">
        <v>1</v>
      </c>
      <c r="H22">
        <v>2</v>
      </c>
      <c r="I22">
        <v>2</v>
      </c>
      <c r="J22">
        <v>2</v>
      </c>
      <c r="K22">
        <v>2</v>
      </c>
      <c r="L22">
        <v>2</v>
      </c>
      <c r="M22">
        <v>2</v>
      </c>
      <c r="N22">
        <v>2</v>
      </c>
      <c r="O22">
        <v>2</v>
      </c>
      <c r="P22">
        <v>2</v>
      </c>
      <c r="Q22">
        <v>2</v>
      </c>
      <c r="R22">
        <v>2</v>
      </c>
      <c r="S22">
        <v>2</v>
      </c>
      <c r="T22">
        <v>2</v>
      </c>
      <c r="U22">
        <v>2</v>
      </c>
      <c r="V22">
        <v>1</v>
      </c>
      <c r="W22">
        <v>2</v>
      </c>
      <c r="X22">
        <v>1</v>
      </c>
      <c r="Y22">
        <v>1</v>
      </c>
      <c r="Z22">
        <v>1</v>
      </c>
      <c r="AA22">
        <v>1</v>
      </c>
      <c r="AB22">
        <v>1</v>
      </c>
      <c r="AC22">
        <v>1</v>
      </c>
      <c r="AD22">
        <v>2</v>
      </c>
      <c r="AE22">
        <v>1</v>
      </c>
      <c r="AF22">
        <f>SUM(Table1[[#This Row],[Item 1]:[Item 30]])</f>
        <v>50</v>
      </c>
    </row>
  </sheetData>
  <mergeCells count="6">
    <mergeCell ref="B1:G1"/>
    <mergeCell ref="Y1:AE1"/>
    <mergeCell ref="H1:J1"/>
    <mergeCell ref="K1:N1"/>
    <mergeCell ref="O1:Q1"/>
    <mergeCell ref="R1:X1"/>
  </mergeCells>
  <phoneticPr fontId="2" type="noConversion"/>
  <dataValidations count="2">
    <dataValidation type="list" allowBlank="1" showInputMessage="1" showErrorMessage="1" sqref="B17:D22 E18:H22 H16:O16 J18:AE22 Q16:AD16 E17:AE17 H4:AD15 B4:G16 AE4:AE16" xr:uid="{BBAD5BA5-81FD-4582-8824-B9A3327B61C0}">
      <formula1>IF(B$2="High",high,low)</formula1>
    </dataValidation>
    <dataValidation type="list" allowBlank="1" showInputMessage="1" showErrorMessage="1" sqref="P16 I18:I22" xr:uid="{DF24F838-AAFF-4CD2-BEAF-AE702D6676F5}">
      <formula1>IF(J$2="High",high,low)</formula1>
    </dataValidation>
  </dataValidation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CB39D-22DC-4865-8E2F-926ED21A695C}">
  <dimension ref="A1"/>
  <sheetViews>
    <sheetView showGridLines="0" topLeftCell="A19" workbookViewId="0">
      <selection activeCell="T16" sqref="T16"/>
    </sheetView>
  </sheetViews>
  <sheetFormatPr defaultRowHeight="1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5EEFF-F4A1-4B98-BDE2-5CE09D253ADB}">
  <dimension ref="A1:N22"/>
  <sheetViews>
    <sheetView workbookViewId="0">
      <selection activeCell="A22" sqref="A22"/>
    </sheetView>
  </sheetViews>
  <sheetFormatPr defaultRowHeight="15"/>
  <cols>
    <col min="1" max="1" width="27.28515625" customWidth="1"/>
    <col min="2" max="2" width="19.42578125" customWidth="1"/>
    <col min="3" max="3" width="21.140625" bestFit="1" customWidth="1"/>
    <col min="4" max="4" width="21.140625" customWidth="1"/>
    <col min="5" max="5" width="11.85546875" bestFit="1" customWidth="1"/>
    <col min="6" max="6" width="11.85546875" customWidth="1"/>
    <col min="7" max="7" width="14.28515625" bestFit="1" customWidth="1"/>
    <col min="8" max="8" width="9.28515625" bestFit="1" customWidth="1"/>
    <col min="9" max="10" width="24.5703125" bestFit="1" customWidth="1"/>
    <col min="11" max="11" width="27" customWidth="1"/>
    <col min="12" max="12" width="20.28515625" bestFit="1" customWidth="1"/>
    <col min="13" max="13" width="20.140625" bestFit="1" customWidth="1"/>
    <col min="14" max="14" width="19.7109375" bestFit="1" customWidth="1"/>
  </cols>
  <sheetData>
    <row r="1" spans="1:14" ht="38.25">
      <c r="A1" s="34" t="s">
        <v>321</v>
      </c>
      <c r="B1" s="34" t="s">
        <v>408</v>
      </c>
      <c r="C1" s="34" t="s">
        <v>409</v>
      </c>
      <c r="D1" s="34" t="s">
        <v>410</v>
      </c>
      <c r="E1" s="34" t="s">
        <v>411</v>
      </c>
      <c r="F1" s="34" t="s">
        <v>412</v>
      </c>
      <c r="G1" s="34" t="s">
        <v>413</v>
      </c>
      <c r="H1" s="34" t="s">
        <v>414</v>
      </c>
      <c r="I1" s="34" t="s">
        <v>403</v>
      </c>
      <c r="J1" s="34" t="s">
        <v>404</v>
      </c>
      <c r="L1" t="s">
        <v>399</v>
      </c>
      <c r="M1" t="s">
        <v>398</v>
      </c>
    </row>
    <row r="2" spans="1:14">
      <c r="A2" s="35" t="s">
        <v>252</v>
      </c>
      <c r="B2" s="35">
        <f>SUM(IJMEDI!B4:G4)</f>
        <v>10</v>
      </c>
      <c r="C2" s="35">
        <f>SUM(IJMEDI!H4:J4)</f>
        <v>4</v>
      </c>
      <c r="D2" s="35">
        <f>SUM(IJMEDI!K4:N4)</f>
        <v>8</v>
      </c>
      <c r="E2" s="35">
        <f>SUM(IJMEDI!O4:Q4)</f>
        <v>6</v>
      </c>
      <c r="F2" s="35">
        <f>SUM(IJMEDI!R4:X4)</f>
        <v>8</v>
      </c>
      <c r="G2" s="35">
        <f>SUM(IJMEDI!Y4:AE4)</f>
        <v>2</v>
      </c>
      <c r="H2" s="35">
        <f>SUM(Table15[[#This Row],[Problem Understanding
Max = 10]:[Deployment
Max = 8]])</f>
        <v>38</v>
      </c>
      <c r="I2" s="38">
        <f>SUMIF(IJMEDI!$2:$2,"High",IJMEDI!4:4)/$I$20</f>
        <v>0.85</v>
      </c>
      <c r="J2" s="38">
        <f>SUMIF(IJMEDI!$2:$2,"Low",IJMEDI!4:4)/$J$20</f>
        <v>0.4</v>
      </c>
      <c r="L2" s="37" t="s">
        <v>394</v>
      </c>
      <c r="M2">
        <f>COUNTIFS($H$2:$H$19,"&lt;=19.5")</f>
        <v>1</v>
      </c>
    </row>
    <row r="3" spans="1:14">
      <c r="A3" s="35" t="s">
        <v>251</v>
      </c>
      <c r="B3" s="35">
        <f>SUM(IJMEDI!B5:G5)</f>
        <v>10</v>
      </c>
      <c r="C3" s="35">
        <f>SUM(IJMEDI!H5:J5)</f>
        <v>6</v>
      </c>
      <c r="D3" s="35">
        <f>SUM(IJMEDI!K5:N5)</f>
        <v>7</v>
      </c>
      <c r="E3" s="35">
        <f>SUM(IJMEDI!O5:Q5)</f>
        <v>5</v>
      </c>
      <c r="F3" s="35">
        <f>SUM(IJMEDI!R5:X5)</f>
        <v>4.5</v>
      </c>
      <c r="G3" s="35">
        <f>SUM(IJMEDI!Y5:AE5)</f>
        <v>4</v>
      </c>
      <c r="H3" s="35">
        <f>SUM(Table15[[#This Row],[Problem Understanding
Max = 10]:[Deployment
Max = 8]])</f>
        <v>36.5</v>
      </c>
      <c r="I3" s="38">
        <f>SUMIF(IJMEDI!$2:$2,"High",IJMEDI!5:5)/$I$20</f>
        <v>0.8</v>
      </c>
      <c r="J3" s="38">
        <f>SUMIF(IJMEDI!$2:$2,"Low",IJMEDI!5:5)/$J$20</f>
        <v>0.45</v>
      </c>
      <c r="L3" t="s">
        <v>395</v>
      </c>
      <c r="M3">
        <f>COUNTIFS($H$2:$H$19,"&lt;=34.5", $H$2:$H$19,"&gt;19.5")</f>
        <v>15</v>
      </c>
    </row>
    <row r="4" spans="1:14">
      <c r="A4" s="35" t="s">
        <v>254</v>
      </c>
      <c r="B4" s="35">
        <f>SUM(IJMEDI!B6:G6)</f>
        <v>10</v>
      </c>
      <c r="C4" s="35">
        <f>SUM(IJMEDI!H6:J6)</f>
        <v>4</v>
      </c>
      <c r="D4" s="35">
        <f>SUM(IJMEDI!K6:N6)</f>
        <v>6</v>
      </c>
      <c r="E4" s="35">
        <f>SUM(IJMEDI!O6:Q6)</f>
        <v>6</v>
      </c>
      <c r="F4" s="35">
        <f>SUM(IJMEDI!R6:X6)</f>
        <v>6</v>
      </c>
      <c r="G4" s="35">
        <f>SUM(IJMEDI!Y6:AE6)</f>
        <v>2</v>
      </c>
      <c r="H4" s="35">
        <f>SUM(Table15[[#This Row],[Problem Understanding
Max = 10]:[Deployment
Max = 8]])</f>
        <v>34</v>
      </c>
      <c r="I4" s="38">
        <f>SUMIF(IJMEDI!$2:$2,"High",IJMEDI!6:6)/$I$20</f>
        <v>0.75</v>
      </c>
      <c r="J4" s="38">
        <f>SUMIF(IJMEDI!$2:$2,"Low",IJMEDI!6:6)/$J$20</f>
        <v>0.4</v>
      </c>
      <c r="L4" t="s">
        <v>396</v>
      </c>
      <c r="M4">
        <f>COUNTIFS($H$2:$H$19,"&gt;=35")</f>
        <v>2</v>
      </c>
    </row>
    <row r="5" spans="1:14">
      <c r="A5" s="35" t="s">
        <v>245</v>
      </c>
      <c r="B5" s="35">
        <f>SUM(IJMEDI!B7:G7)</f>
        <v>10</v>
      </c>
      <c r="C5" s="35">
        <f>SUM(IJMEDI!H7:J7)</f>
        <v>6</v>
      </c>
      <c r="D5" s="35">
        <f>SUM(IJMEDI!K7:N7)</f>
        <v>1</v>
      </c>
      <c r="E5" s="35">
        <f>SUM(IJMEDI!O7:Q7)</f>
        <v>6</v>
      </c>
      <c r="F5" s="35">
        <f>SUM(IJMEDI!R7:X7)</f>
        <v>7.5</v>
      </c>
      <c r="G5" s="35">
        <f>SUM(IJMEDI!Y7:AE7)</f>
        <v>3</v>
      </c>
      <c r="H5" s="35">
        <f>SUM(Table15[[#This Row],[Problem Understanding
Max = 10]:[Deployment
Max = 8]])</f>
        <v>33.5</v>
      </c>
      <c r="I5" s="38">
        <f>SUMIF(IJMEDI!$2:$2,"High",IJMEDI!7:7)/$I$20</f>
        <v>0.7</v>
      </c>
      <c r="J5" s="38">
        <f>SUMIF(IJMEDI!$2:$2,"Low",IJMEDI!7:7)/$J$20</f>
        <v>0.55000000000000004</v>
      </c>
      <c r="M5" t="s">
        <v>402</v>
      </c>
      <c r="N5" t="s">
        <v>397</v>
      </c>
    </row>
    <row r="6" spans="1:14">
      <c r="A6" s="35" t="s">
        <v>253</v>
      </c>
      <c r="B6" s="35">
        <f>SUM(IJMEDI!B8:G8)</f>
        <v>10</v>
      </c>
      <c r="C6" s="35">
        <f>SUM(IJMEDI!H8:J8)</f>
        <v>3</v>
      </c>
      <c r="D6" s="35">
        <f>SUM(IJMEDI!K8:N8)</f>
        <v>6</v>
      </c>
      <c r="E6" s="35">
        <f>SUM(IJMEDI!O8:Q8)</f>
        <v>6</v>
      </c>
      <c r="F6" s="35">
        <f>SUM(IJMEDI!R8:X8)</f>
        <v>6</v>
      </c>
      <c r="G6" s="35">
        <f>SUM(IJMEDI!Y8:AE8)</f>
        <v>2</v>
      </c>
      <c r="H6" s="35">
        <f>SUM(Table15[[#This Row],[Problem Understanding
Max = 10]:[Deployment
Max = 8]])</f>
        <v>33</v>
      </c>
      <c r="I6" s="38">
        <f>SUMIF(IJMEDI!$2:$2,"High",IJMEDI!8:8)/$I$20</f>
        <v>0.75</v>
      </c>
      <c r="J6" s="38">
        <f>SUMIF(IJMEDI!$2:$2,"Low",IJMEDI!8:8)/$J$20</f>
        <v>0.3</v>
      </c>
      <c r="L6" t="s">
        <v>400</v>
      </c>
      <c r="M6" s="39">
        <f>AVERAGE(I2:I19)</f>
        <v>0.61388888888888882</v>
      </c>
      <c r="N6" s="14">
        <f>MAX(I2:I19)</f>
        <v>0.85</v>
      </c>
    </row>
    <row r="7" spans="1:14">
      <c r="A7" s="35" t="s">
        <v>242</v>
      </c>
      <c r="B7" s="35">
        <f>SUM(IJMEDI!B9:G9)</f>
        <v>10</v>
      </c>
      <c r="C7" s="35">
        <f>SUM(IJMEDI!H9:J9)</f>
        <v>6</v>
      </c>
      <c r="D7" s="35">
        <f>SUM(IJMEDI!K9:N9)</f>
        <v>2</v>
      </c>
      <c r="E7" s="35">
        <f>SUM(IJMEDI!O9:Q9)</f>
        <v>6</v>
      </c>
      <c r="F7" s="35">
        <f>SUM(IJMEDI!R9:X9)</f>
        <v>6</v>
      </c>
      <c r="G7" s="35">
        <f>SUM(IJMEDI!Y9:AE9)</f>
        <v>1.5</v>
      </c>
      <c r="H7" s="35">
        <f>SUM(Table15[[#This Row],[Problem Understanding
Max = 10]:[Deployment
Max = 8]])</f>
        <v>31.5</v>
      </c>
      <c r="I7" s="38">
        <f>SUMIF(IJMEDI!$2:$2,"High",IJMEDI!9:9)/$I$20</f>
        <v>0.7</v>
      </c>
      <c r="J7" s="38">
        <f>SUMIF(IJMEDI!$2:$2,"Low",IJMEDI!9:9)/$J$20</f>
        <v>0.35</v>
      </c>
      <c r="L7" t="s">
        <v>401</v>
      </c>
      <c r="M7" s="39">
        <f>AVERAGE(J2:J19)</f>
        <v>0.37777777777777771</v>
      </c>
      <c r="N7" s="14">
        <f>MAX(J2:J19)</f>
        <v>0.55000000000000004</v>
      </c>
    </row>
    <row r="8" spans="1:14">
      <c r="A8" s="35" t="s">
        <v>255</v>
      </c>
      <c r="B8" s="35">
        <f>SUM(IJMEDI!B10:G10)</f>
        <v>10</v>
      </c>
      <c r="C8" s="35">
        <f>SUM(IJMEDI!H10:J10)</f>
        <v>6</v>
      </c>
      <c r="D8" s="35">
        <f>SUM(IJMEDI!K10:N10)</f>
        <v>1</v>
      </c>
      <c r="E8" s="35">
        <f>SUM(IJMEDI!O10:Q10)</f>
        <v>3</v>
      </c>
      <c r="F8" s="35">
        <f>SUM(IJMEDI!R10:X10)</f>
        <v>9</v>
      </c>
      <c r="G8" s="35">
        <f>SUM(IJMEDI!Y10:AE10)</f>
        <v>2</v>
      </c>
      <c r="H8" s="35">
        <f>SUM(Table15[[#This Row],[Problem Understanding
Max = 10]:[Deployment
Max = 8]])</f>
        <v>31</v>
      </c>
      <c r="I8" s="38">
        <f>SUMIF(IJMEDI!$2:$2,"High",IJMEDI!10:10)/$I$20</f>
        <v>0.65</v>
      </c>
      <c r="J8" s="38">
        <f>SUMIF(IJMEDI!$2:$2,"Low",IJMEDI!10:10)/$J$20</f>
        <v>0.5</v>
      </c>
    </row>
    <row r="9" spans="1:14">
      <c r="A9" s="35" t="s">
        <v>248</v>
      </c>
      <c r="B9" s="35">
        <f>SUM(IJMEDI!B11:G11)</f>
        <v>10</v>
      </c>
      <c r="C9" s="35">
        <f>SUM(IJMEDI!H11:J11)</f>
        <v>2</v>
      </c>
      <c r="D9" s="35">
        <f>SUM(IJMEDI!K11:N11)</f>
        <v>2</v>
      </c>
      <c r="E9" s="35">
        <f>SUM(IJMEDI!O11:Q11)</f>
        <v>4</v>
      </c>
      <c r="F9" s="35">
        <f>SUM(IJMEDI!R11:X11)</f>
        <v>8</v>
      </c>
      <c r="G9" s="35">
        <f>SUM(IJMEDI!Y11:AE11)</f>
        <v>2</v>
      </c>
      <c r="H9" s="35">
        <f>SUM(Table15[[#This Row],[Problem Understanding
Max = 10]:[Deployment
Max = 8]])</f>
        <v>28</v>
      </c>
      <c r="I9" s="38">
        <f>SUMIF(IJMEDI!$2:$2,"High",IJMEDI!11:11)/$I$20</f>
        <v>0.6</v>
      </c>
      <c r="J9" s="38">
        <f>SUMIF(IJMEDI!$2:$2,"Low",IJMEDI!11:11)/$J$20</f>
        <v>0.4</v>
      </c>
    </row>
    <row r="10" spans="1:14">
      <c r="A10" s="35" t="s">
        <v>257</v>
      </c>
      <c r="B10" s="35">
        <f>SUM(IJMEDI!B12:G12)</f>
        <v>10</v>
      </c>
      <c r="C10" s="35">
        <f>SUM(IJMEDI!H12:J12)</f>
        <v>3</v>
      </c>
      <c r="D10" s="35">
        <f>SUM(IJMEDI!K12:N12)</f>
        <v>4</v>
      </c>
      <c r="E10" s="35">
        <f>SUM(IJMEDI!O12:Q12)</f>
        <v>6</v>
      </c>
      <c r="F10" s="35">
        <f>SUM(IJMEDI!R12:X12)</f>
        <v>2</v>
      </c>
      <c r="G10" s="35">
        <f>SUM(IJMEDI!Y12:AE12)</f>
        <v>2.5</v>
      </c>
      <c r="H10" s="35">
        <f>SUM(Table15[[#This Row],[Problem Understanding
Max = 10]:[Deployment
Max = 8]])</f>
        <v>27.5</v>
      </c>
      <c r="I10" s="38">
        <f>SUMIF(IJMEDI!$2:$2,"High",IJMEDI!12:12)/$I$20</f>
        <v>0.57499999999999996</v>
      </c>
      <c r="J10" s="38">
        <f>SUMIF(IJMEDI!$2:$2,"Low",IJMEDI!12:12)/$J$20</f>
        <v>0.45</v>
      </c>
    </row>
    <row r="11" spans="1:14">
      <c r="A11" s="35" t="s">
        <v>244</v>
      </c>
      <c r="B11" s="35">
        <f>SUM(IJMEDI!B13:G13)</f>
        <v>10</v>
      </c>
      <c r="C11" s="35">
        <f>SUM(IJMEDI!H13:J13)</f>
        <v>4</v>
      </c>
      <c r="D11" s="35">
        <f>SUM(IJMEDI!K13:N13)</f>
        <v>1</v>
      </c>
      <c r="E11" s="35">
        <f>SUM(IJMEDI!O13:Q13)</f>
        <v>4</v>
      </c>
      <c r="F11" s="35">
        <f>SUM(IJMEDI!R13:X13)</f>
        <v>7</v>
      </c>
      <c r="G11" s="35">
        <f>SUM(IJMEDI!Y13:AE13)</f>
        <v>1</v>
      </c>
      <c r="H11" s="35">
        <f>SUM(Table15[[#This Row],[Problem Understanding
Max = 10]:[Deployment
Max = 8]])</f>
        <v>27</v>
      </c>
      <c r="I11" s="38">
        <f>SUMIF(IJMEDI!$2:$2,"High",IJMEDI!13:13)/$I$20</f>
        <v>0.6</v>
      </c>
      <c r="J11" s="38">
        <f>SUMIF(IJMEDI!$2:$2,"Low",IJMEDI!13:13)/$J$20</f>
        <v>0.3</v>
      </c>
    </row>
    <row r="12" spans="1:14">
      <c r="A12" s="35" t="s">
        <v>246</v>
      </c>
      <c r="B12" s="35">
        <f>SUM(IJMEDI!B14:G14)</f>
        <v>10</v>
      </c>
      <c r="C12" s="35">
        <f>SUM(IJMEDI!H14:J14)</f>
        <v>5</v>
      </c>
      <c r="D12" s="35">
        <f>SUM(IJMEDI!K14:N14)</f>
        <v>1</v>
      </c>
      <c r="E12" s="35">
        <f>SUM(IJMEDI!O14:Q14)</f>
        <v>4</v>
      </c>
      <c r="F12" s="35">
        <f>SUM(IJMEDI!R14:X14)</f>
        <v>6</v>
      </c>
      <c r="G12" s="35">
        <f>SUM(IJMEDI!Y14:AE14)</f>
        <v>1</v>
      </c>
      <c r="H12" s="35">
        <f>SUM(Table15[[#This Row],[Problem Understanding
Max = 10]:[Deployment
Max = 8]])</f>
        <v>27</v>
      </c>
      <c r="I12" s="38">
        <f>SUMIF(IJMEDI!$2:$2,"High",IJMEDI!14:14)/$I$20</f>
        <v>0.6</v>
      </c>
      <c r="J12" s="38">
        <f>SUMIF(IJMEDI!$2:$2,"Low",IJMEDI!14:14)/$J$20</f>
        <v>0.3</v>
      </c>
    </row>
    <row r="13" spans="1:14">
      <c r="A13" s="35" t="s">
        <v>250</v>
      </c>
      <c r="B13" s="35">
        <f>SUM(IJMEDI!B15:G15)</f>
        <v>10</v>
      </c>
      <c r="C13" s="35">
        <f>SUM(IJMEDI!H15:J15)</f>
        <v>5</v>
      </c>
      <c r="D13" s="35">
        <f>SUM(IJMEDI!K15:N15)</f>
        <v>2</v>
      </c>
      <c r="E13" s="35">
        <f>SUM(IJMEDI!O15:Q15)</f>
        <v>4</v>
      </c>
      <c r="F13" s="35">
        <f>SUM(IJMEDI!R15:X15)</f>
        <v>4</v>
      </c>
      <c r="G13" s="35">
        <f>SUM(IJMEDI!Y15:AE15)</f>
        <v>1</v>
      </c>
      <c r="H13" s="35">
        <f>SUM(Table15[[#This Row],[Problem Understanding
Max = 10]:[Deployment
Max = 8]])</f>
        <v>26</v>
      </c>
      <c r="I13" s="38">
        <f>SUMIF(IJMEDI!$2:$2,"High",IJMEDI!15:15)/$I$20</f>
        <v>0.57499999999999996</v>
      </c>
      <c r="J13" s="38">
        <f>SUMIF(IJMEDI!$2:$2,"Low",IJMEDI!15:15)/$J$20</f>
        <v>0.3</v>
      </c>
    </row>
    <row r="14" spans="1:14">
      <c r="A14" s="35" t="s">
        <v>256</v>
      </c>
      <c r="B14" s="35">
        <f>SUM(IJMEDI!B16:G16)</f>
        <v>8</v>
      </c>
      <c r="C14" s="35">
        <f>SUM(IJMEDI!H16:J16)</f>
        <v>3</v>
      </c>
      <c r="D14" s="35">
        <f>SUM(IJMEDI!K16:N16)</f>
        <v>3</v>
      </c>
      <c r="E14" s="35">
        <f>SUM(IJMEDI!O16:Q16)</f>
        <v>3</v>
      </c>
      <c r="F14" s="35">
        <f>SUM(IJMEDI!R16:X16)</f>
        <v>6.5</v>
      </c>
      <c r="G14" s="35">
        <f>SUM(IJMEDI!Y16:AE16)</f>
        <v>2.5</v>
      </c>
      <c r="H14" s="35">
        <f>SUM(Table15[[#This Row],[Problem Understanding
Max = 10]:[Deployment
Max = 8]])</f>
        <v>26</v>
      </c>
      <c r="I14" s="38">
        <f>SUMIF(IJMEDI!$2:$2,"High",IJMEDI!16:16)/$I$20</f>
        <v>0.52500000000000002</v>
      </c>
      <c r="J14" s="38">
        <f>SUMIF(IJMEDI!$2:$2,"Low",IJMEDI!16:16)/$J$20</f>
        <v>0.5</v>
      </c>
    </row>
    <row r="15" spans="1:14">
      <c r="A15" s="35" t="s">
        <v>241</v>
      </c>
      <c r="B15" s="35">
        <f>SUM(IJMEDI!B17:G17)</f>
        <v>9</v>
      </c>
      <c r="C15" s="35">
        <f>SUM(IJMEDI!H17:J17)</f>
        <v>4</v>
      </c>
      <c r="D15" s="35">
        <f>SUM(IJMEDI!K17:N17)</f>
        <v>2</v>
      </c>
      <c r="E15" s="35">
        <f>SUM(IJMEDI!O17:Q17)</f>
        <v>4</v>
      </c>
      <c r="F15" s="35">
        <f>SUM(IJMEDI!R17:X17)</f>
        <v>4</v>
      </c>
      <c r="G15" s="35">
        <f>SUM(IJMEDI!Y17:AE17)</f>
        <v>1.5</v>
      </c>
      <c r="H15" s="35">
        <f>SUM(Table15[[#This Row],[Problem Understanding
Max = 10]:[Deployment
Max = 8]])</f>
        <v>24.5</v>
      </c>
      <c r="I15" s="38">
        <f>SUMIF(IJMEDI!$2:$2,"High",IJMEDI!17:17)/$I$20</f>
        <v>0.52500000000000002</v>
      </c>
      <c r="J15" s="38">
        <f>SUMIF(IJMEDI!$2:$2,"Low",IJMEDI!17:17)/$J$20</f>
        <v>0.35</v>
      </c>
    </row>
    <row r="16" spans="1:14">
      <c r="A16" s="35" t="s">
        <v>247</v>
      </c>
      <c r="B16" s="35">
        <f>SUM(IJMEDI!B18:G18)</f>
        <v>9</v>
      </c>
      <c r="C16" s="35">
        <f>SUM(IJMEDI!H18:J18)</f>
        <v>6</v>
      </c>
      <c r="D16" s="35">
        <f>SUM(IJMEDI!K18:N18)</f>
        <v>0</v>
      </c>
      <c r="E16" s="35">
        <f>SUM(IJMEDI!O18:Q18)</f>
        <v>4</v>
      </c>
      <c r="F16" s="35">
        <f>SUM(IJMEDI!R18:X18)</f>
        <v>4</v>
      </c>
      <c r="G16" s="35">
        <f>SUM(IJMEDI!Y18:AE18)</f>
        <v>0.5</v>
      </c>
      <c r="H16" s="35">
        <f>SUM(Table15[[#This Row],[Problem Understanding
Max = 10]:[Deployment
Max = 8]])</f>
        <v>23.5</v>
      </c>
      <c r="I16" s="38">
        <f>SUMIF(IJMEDI!$2:$2,"High",IJMEDI!18:18)/$I$20</f>
        <v>0.52500000000000002</v>
      </c>
      <c r="J16" s="38">
        <f>SUMIF(IJMEDI!$2:$2,"Low",IJMEDI!18:18)/$J$20</f>
        <v>0.25</v>
      </c>
    </row>
    <row r="17" spans="1:10">
      <c r="A17" s="35" t="s">
        <v>249</v>
      </c>
      <c r="B17" s="35">
        <f>SUM(IJMEDI!B19:G19)</f>
        <v>10</v>
      </c>
      <c r="C17" s="35">
        <f>SUM(IJMEDI!H19:J19)</f>
        <v>2</v>
      </c>
      <c r="D17" s="35">
        <f>SUM(IJMEDI!K19:N19)</f>
        <v>0</v>
      </c>
      <c r="E17" s="35">
        <f>SUM(IJMEDI!O19:Q19)</f>
        <v>5</v>
      </c>
      <c r="F17" s="35">
        <f>SUM(IJMEDI!R19:X19)</f>
        <v>5.5</v>
      </c>
      <c r="G17" s="35">
        <f>SUM(IJMEDI!Y19:AE19)</f>
        <v>1</v>
      </c>
      <c r="H17" s="35">
        <f>SUM(Table15[[#This Row],[Problem Understanding
Max = 10]:[Deployment
Max = 8]])</f>
        <v>23.5</v>
      </c>
      <c r="I17" s="38">
        <f>SUMIF(IJMEDI!$2:$2,"High",IJMEDI!19:19)/$I$20</f>
        <v>0.5</v>
      </c>
      <c r="J17" s="38">
        <f>SUMIF(IJMEDI!$2:$2,"Low",IJMEDI!19:19)/$J$20</f>
        <v>0.35</v>
      </c>
    </row>
    <row r="18" spans="1:10">
      <c r="A18" s="35" t="s">
        <v>243</v>
      </c>
      <c r="B18" s="35">
        <f>SUM(IJMEDI!B20:G20)</f>
        <v>10</v>
      </c>
      <c r="C18" s="35">
        <f>SUM(IJMEDI!H20:J20)</f>
        <v>4</v>
      </c>
      <c r="D18" s="35">
        <f>SUM(IJMEDI!K20:N20)</f>
        <v>0</v>
      </c>
      <c r="E18" s="35">
        <f>SUM(IJMEDI!O20:Q20)</f>
        <v>4</v>
      </c>
      <c r="F18" s="35">
        <f>SUM(IJMEDI!R20:X20)</f>
        <v>2</v>
      </c>
      <c r="G18" s="35">
        <f>SUM(IJMEDI!Y20:AE20)</f>
        <v>1</v>
      </c>
      <c r="H18" s="35">
        <f>SUM(Table15[[#This Row],[Problem Understanding
Max = 10]:[Deployment
Max = 8]])</f>
        <v>21</v>
      </c>
      <c r="I18" s="38">
        <f>SUMIF(IJMEDI!$2:$2,"High",IJMEDI!20:20)/$I$20</f>
        <v>0.45</v>
      </c>
      <c r="J18" s="38">
        <f>SUMIF(IJMEDI!$2:$2,"Low",IJMEDI!20:20)/$J$20</f>
        <v>0.3</v>
      </c>
    </row>
    <row r="19" spans="1:10">
      <c r="A19" s="35" t="s">
        <v>240</v>
      </c>
      <c r="B19" s="35">
        <f>SUM(IJMEDI!B21:G21)</f>
        <v>9</v>
      </c>
      <c r="C19" s="35">
        <f>SUM(IJMEDI!H21:J21)</f>
        <v>3</v>
      </c>
      <c r="D19" s="35">
        <f>SUM(IJMEDI!K21:N21)</f>
        <v>0</v>
      </c>
      <c r="E19" s="35">
        <f>SUM(IJMEDI!O21:Q21)</f>
        <v>4</v>
      </c>
      <c r="F19" s="35">
        <f>SUM(IJMEDI!R21:X21)</f>
        <v>0</v>
      </c>
      <c r="G19" s="35">
        <f>SUM(IJMEDI!Y21:AE21)</f>
        <v>2.5</v>
      </c>
      <c r="H19" s="35">
        <f>SUM(Table15[[#This Row],[Problem Understanding
Max = 10]:[Deployment
Max = 8]])</f>
        <v>18.5</v>
      </c>
      <c r="I19" s="38">
        <f>SUMIF(IJMEDI!$2:$2,"High",IJMEDI!21:21)/$I$20</f>
        <v>0.375</v>
      </c>
      <c r="J19" s="38">
        <f>SUMIF(IJMEDI!$2:$2,"Low",IJMEDI!21:21)/$J$20</f>
        <v>0.35</v>
      </c>
    </row>
    <row r="20" spans="1:10">
      <c r="A20" s="35" t="s">
        <v>392</v>
      </c>
      <c r="B20" s="35">
        <f>SUM(IJMEDI!B22:G22)</f>
        <v>10</v>
      </c>
      <c r="C20" s="44">
        <f>SUM(IJMEDI!H22:J22)</f>
        <v>6</v>
      </c>
      <c r="D20" s="35">
        <f>SUM(IJMEDI!K22:N22)</f>
        <v>8</v>
      </c>
      <c r="E20" s="44">
        <f>SUM(IJMEDI!O22:Q22)</f>
        <v>6</v>
      </c>
      <c r="F20" s="44">
        <f>SUM(IJMEDI!R22:X22)</f>
        <v>12</v>
      </c>
      <c r="G20" s="44">
        <f>SUM(IJMEDI!Y22:AE22)</f>
        <v>8</v>
      </c>
      <c r="H20" s="44">
        <f>SUM(Table15[[#This Row],[Problem Understanding
Max = 10]:[Deployment
Max = 8]])</f>
        <v>50</v>
      </c>
      <c r="I20" s="36">
        <f>SUMIF(IJMEDI!$2:$2,"High",IJMEDI!22:22)</f>
        <v>40</v>
      </c>
      <c r="J20" s="36">
        <f>SUMIF(IJMEDI!$2:$2,"Low",IJMEDI!22:22)</f>
        <v>10</v>
      </c>
    </row>
    <row r="22" spans="1:10">
      <c r="A22" s="48" t="s">
        <v>405</v>
      </c>
      <c r="B22" s="40">
        <f>AVERAGE(B2:B19)/B20</f>
        <v>0.9722222222222221</v>
      </c>
      <c r="C22" s="40">
        <f>AVERAGE(C2:C19)/C20</f>
        <v>0.70370370370370372</v>
      </c>
      <c r="D22" s="40">
        <f t="shared" ref="D22:H22" si="0">AVERAGE(D2:D19)/D20</f>
        <v>0.31944444444444442</v>
      </c>
      <c r="E22" s="40">
        <f t="shared" si="0"/>
        <v>0.77777777777777779</v>
      </c>
      <c r="F22" s="40">
        <f t="shared" si="0"/>
        <v>0.44444444444444442</v>
      </c>
      <c r="G22" s="40">
        <f t="shared" si="0"/>
        <v>0.22916666666666666</v>
      </c>
      <c r="H22" s="40">
        <f t="shared" si="0"/>
        <v>0.56666666666666665</v>
      </c>
    </row>
  </sheetData>
  <phoneticPr fontId="2"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D2995-D13F-44F1-BE2C-1D1FBE5CEB11}">
  <dimension ref="A1:AE18"/>
  <sheetViews>
    <sheetView workbookViewId="0">
      <selection activeCell="F7" sqref="F7"/>
    </sheetView>
  </sheetViews>
  <sheetFormatPr defaultRowHeight="15"/>
  <cols>
    <col min="1" max="1" width="27.28515625" bestFit="1" customWidth="1"/>
    <col min="31" max="31" width="12" bestFit="1" customWidth="1"/>
  </cols>
  <sheetData>
    <row r="1" spans="1:31">
      <c r="A1" t="s">
        <v>59</v>
      </c>
      <c r="B1" t="s">
        <v>56</v>
      </c>
      <c r="C1" t="s">
        <v>56</v>
      </c>
      <c r="D1" t="s">
        <v>56</v>
      </c>
      <c r="E1" t="s">
        <v>56</v>
      </c>
      <c r="F1" t="s">
        <v>56</v>
      </c>
      <c r="G1" t="s">
        <v>56</v>
      </c>
      <c r="H1" t="s">
        <v>62</v>
      </c>
      <c r="I1" t="s">
        <v>62</v>
      </c>
      <c r="J1" t="s">
        <v>62</v>
      </c>
      <c r="K1" t="s">
        <v>63</v>
      </c>
      <c r="L1" t="s">
        <v>63</v>
      </c>
      <c r="M1" t="s">
        <v>63</v>
      </c>
      <c r="N1" t="s">
        <v>63</v>
      </c>
      <c r="O1" t="s">
        <v>64</v>
      </c>
      <c r="P1" t="s">
        <v>64</v>
      </c>
      <c r="Q1" t="s">
        <v>64</v>
      </c>
      <c r="R1" t="s">
        <v>64</v>
      </c>
      <c r="S1" t="s">
        <v>64</v>
      </c>
      <c r="T1" t="s">
        <v>64</v>
      </c>
      <c r="U1" t="s">
        <v>64</v>
      </c>
      <c r="V1" t="s">
        <v>64</v>
      </c>
      <c r="W1" t="s">
        <v>64</v>
      </c>
      <c r="X1" t="s">
        <v>64</v>
      </c>
      <c r="Y1" t="s">
        <v>65</v>
      </c>
      <c r="Z1" t="s">
        <v>65</v>
      </c>
      <c r="AA1" t="s">
        <v>65</v>
      </c>
      <c r="AB1" t="s">
        <v>65</v>
      </c>
      <c r="AC1" t="s">
        <v>65</v>
      </c>
      <c r="AD1" t="s">
        <v>65</v>
      </c>
      <c r="AE1" t="s">
        <v>65</v>
      </c>
    </row>
    <row r="2" spans="1:31">
      <c r="A2" t="s">
        <v>58</v>
      </c>
      <c r="B2" t="s">
        <v>60</v>
      </c>
      <c r="C2" t="s">
        <v>60</v>
      </c>
      <c r="D2" t="s">
        <v>61</v>
      </c>
      <c r="E2" t="s">
        <v>60</v>
      </c>
      <c r="F2" t="s">
        <v>60</v>
      </c>
      <c r="G2" t="s">
        <v>61</v>
      </c>
      <c r="H2" t="s">
        <v>60</v>
      </c>
      <c r="I2" t="s">
        <v>60</v>
      </c>
      <c r="J2" t="s">
        <v>60</v>
      </c>
      <c r="K2" t="s">
        <v>60</v>
      </c>
      <c r="L2" t="s">
        <v>60</v>
      </c>
      <c r="M2" t="s">
        <v>60</v>
      </c>
      <c r="N2" t="s">
        <v>60</v>
      </c>
      <c r="O2" t="s">
        <v>60</v>
      </c>
      <c r="P2" t="s">
        <v>60</v>
      </c>
      <c r="Q2" t="s">
        <v>60</v>
      </c>
      <c r="R2" t="s">
        <v>60</v>
      </c>
      <c r="S2" t="s">
        <v>60</v>
      </c>
      <c r="T2" t="s">
        <v>60</v>
      </c>
      <c r="U2" t="s">
        <v>60</v>
      </c>
      <c r="V2" t="s">
        <v>61</v>
      </c>
      <c r="W2" t="s">
        <v>60</v>
      </c>
      <c r="X2" t="s">
        <v>61</v>
      </c>
      <c r="Y2" t="s">
        <v>61</v>
      </c>
      <c r="Z2" t="s">
        <v>61</v>
      </c>
      <c r="AA2" t="s">
        <v>61</v>
      </c>
      <c r="AB2" t="s">
        <v>61</v>
      </c>
      <c r="AC2" t="s">
        <v>61</v>
      </c>
      <c r="AD2" t="s">
        <v>60</v>
      </c>
      <c r="AE2" t="s">
        <v>61</v>
      </c>
    </row>
    <row r="3" spans="1:31">
      <c r="A3" t="s">
        <v>57</v>
      </c>
      <c r="B3" s="12">
        <v>1</v>
      </c>
      <c r="C3" s="12">
        <v>2</v>
      </c>
      <c r="D3" s="12">
        <v>3</v>
      </c>
      <c r="E3" s="12">
        <v>4</v>
      </c>
      <c r="F3" s="12">
        <v>5</v>
      </c>
      <c r="G3" s="12">
        <v>6</v>
      </c>
      <c r="H3" s="12">
        <v>7</v>
      </c>
      <c r="I3" s="12">
        <v>8</v>
      </c>
      <c r="J3" s="12">
        <v>9</v>
      </c>
      <c r="K3" s="12">
        <v>10</v>
      </c>
      <c r="L3" s="12">
        <v>11</v>
      </c>
      <c r="M3" s="12">
        <v>12</v>
      </c>
      <c r="N3" s="12">
        <v>13</v>
      </c>
      <c r="O3" s="12">
        <v>14</v>
      </c>
      <c r="P3" s="12">
        <v>15</v>
      </c>
      <c r="Q3" s="12">
        <v>16</v>
      </c>
      <c r="R3" s="12">
        <v>17</v>
      </c>
      <c r="S3" s="12">
        <v>18</v>
      </c>
      <c r="T3" s="12">
        <v>19</v>
      </c>
      <c r="U3" s="12">
        <v>20</v>
      </c>
      <c r="V3" s="12">
        <v>21</v>
      </c>
      <c r="W3" s="12">
        <v>22</v>
      </c>
      <c r="X3" s="12">
        <v>23</v>
      </c>
      <c r="Y3" s="12">
        <v>24</v>
      </c>
      <c r="Z3" s="12">
        <v>25</v>
      </c>
      <c r="AA3" s="12">
        <v>26</v>
      </c>
      <c r="AB3" s="12">
        <v>27</v>
      </c>
      <c r="AC3" s="12">
        <v>28</v>
      </c>
      <c r="AD3" s="12">
        <v>29</v>
      </c>
      <c r="AE3" s="12">
        <v>30</v>
      </c>
    </row>
    <row r="4" spans="1:31">
      <c r="A4" t="s">
        <v>32</v>
      </c>
      <c r="B4">
        <v>0</v>
      </c>
      <c r="C4">
        <v>0</v>
      </c>
      <c r="D4">
        <v>0</v>
      </c>
      <c r="E4">
        <v>0</v>
      </c>
      <c r="F4">
        <v>0</v>
      </c>
      <c r="G4">
        <v>0</v>
      </c>
      <c r="H4">
        <v>2</v>
      </c>
      <c r="I4">
        <v>1</v>
      </c>
      <c r="J4">
        <v>0</v>
      </c>
      <c r="M4">
        <v>0</v>
      </c>
      <c r="O4">
        <v>0</v>
      </c>
      <c r="P4">
        <v>0</v>
      </c>
      <c r="Q4">
        <v>2</v>
      </c>
      <c r="R4">
        <v>0</v>
      </c>
      <c r="S4">
        <v>1</v>
      </c>
      <c r="T4">
        <v>2</v>
      </c>
      <c r="U4">
        <v>1</v>
      </c>
      <c r="V4">
        <v>1</v>
      </c>
      <c r="W4">
        <v>1</v>
      </c>
      <c r="X4">
        <v>1</v>
      </c>
      <c r="Y4">
        <v>0</v>
      </c>
      <c r="Z4">
        <v>1</v>
      </c>
      <c r="AA4">
        <v>1</v>
      </c>
      <c r="AB4">
        <v>1</v>
      </c>
      <c r="AC4">
        <v>1</v>
      </c>
      <c r="AD4">
        <v>0</v>
      </c>
      <c r="AE4">
        <v>1</v>
      </c>
    </row>
    <row r="5" spans="1:31">
      <c r="A5" t="s">
        <v>33</v>
      </c>
    </row>
    <row r="6" spans="1:31">
      <c r="A6" t="s">
        <v>34</v>
      </c>
    </row>
    <row r="7" spans="1:31">
      <c r="A7" t="s">
        <v>35</v>
      </c>
    </row>
    <row r="8" spans="1:31">
      <c r="A8" t="s">
        <v>36</v>
      </c>
      <c r="B8">
        <v>0</v>
      </c>
      <c r="C8">
        <v>0</v>
      </c>
      <c r="D8">
        <v>0</v>
      </c>
      <c r="E8">
        <v>0</v>
      </c>
      <c r="F8">
        <v>0</v>
      </c>
      <c r="G8">
        <v>0</v>
      </c>
      <c r="H8">
        <v>0</v>
      </c>
      <c r="I8">
        <v>1</v>
      </c>
      <c r="J8">
        <v>0</v>
      </c>
      <c r="M8">
        <v>0</v>
      </c>
      <c r="O8">
        <v>0</v>
      </c>
      <c r="P8">
        <v>0</v>
      </c>
      <c r="Q8">
        <v>1</v>
      </c>
      <c r="R8">
        <v>0</v>
      </c>
      <c r="S8">
        <v>1</v>
      </c>
      <c r="T8">
        <v>0</v>
      </c>
      <c r="U8">
        <v>0</v>
      </c>
      <c r="V8">
        <v>0.5</v>
      </c>
      <c r="W8">
        <v>1</v>
      </c>
      <c r="X8">
        <v>1</v>
      </c>
      <c r="Y8">
        <v>0.5</v>
      </c>
      <c r="Z8">
        <v>0</v>
      </c>
      <c r="AA8">
        <v>0.5</v>
      </c>
      <c r="AB8">
        <v>0.5</v>
      </c>
      <c r="AC8">
        <v>0.5</v>
      </c>
      <c r="AD8">
        <v>1</v>
      </c>
      <c r="AE8">
        <v>0</v>
      </c>
    </row>
    <row r="9" spans="1:31">
      <c r="A9" t="s">
        <v>37</v>
      </c>
      <c r="B9">
        <v>0</v>
      </c>
      <c r="C9">
        <v>0</v>
      </c>
      <c r="D9">
        <v>0</v>
      </c>
      <c r="E9">
        <v>1</v>
      </c>
      <c r="F9">
        <v>0</v>
      </c>
      <c r="G9">
        <v>1</v>
      </c>
      <c r="H9">
        <v>0</v>
      </c>
      <c r="I9">
        <v>0</v>
      </c>
      <c r="J9">
        <v>0</v>
      </c>
      <c r="M9">
        <v>0</v>
      </c>
      <c r="O9">
        <v>0</v>
      </c>
      <c r="P9">
        <v>0</v>
      </c>
      <c r="Q9">
        <v>2</v>
      </c>
      <c r="R9">
        <v>0</v>
      </c>
      <c r="S9">
        <v>2</v>
      </c>
      <c r="T9">
        <v>2</v>
      </c>
      <c r="U9">
        <v>2</v>
      </c>
      <c r="V9">
        <v>1</v>
      </c>
      <c r="W9">
        <v>1</v>
      </c>
      <c r="X9">
        <v>1</v>
      </c>
      <c r="Y9">
        <v>1</v>
      </c>
      <c r="Z9">
        <v>1</v>
      </c>
      <c r="AA9">
        <v>1</v>
      </c>
      <c r="AB9">
        <v>1</v>
      </c>
      <c r="AC9">
        <v>1</v>
      </c>
      <c r="AD9">
        <v>1</v>
      </c>
      <c r="AE9">
        <v>1</v>
      </c>
    </row>
    <row r="10" spans="1:31">
      <c r="A10" t="s">
        <v>38</v>
      </c>
      <c r="B10">
        <v>0</v>
      </c>
      <c r="C10">
        <v>0</v>
      </c>
      <c r="D10">
        <v>0</v>
      </c>
      <c r="E10">
        <v>1</v>
      </c>
      <c r="F10">
        <v>0</v>
      </c>
      <c r="G10">
        <v>0.5</v>
      </c>
      <c r="H10">
        <v>0</v>
      </c>
      <c r="I10">
        <v>0</v>
      </c>
      <c r="J10">
        <v>0</v>
      </c>
      <c r="M10">
        <v>0</v>
      </c>
      <c r="N10">
        <v>0</v>
      </c>
      <c r="O10">
        <v>0</v>
      </c>
      <c r="P10">
        <v>0</v>
      </c>
      <c r="Q10">
        <v>2</v>
      </c>
      <c r="R10">
        <v>1</v>
      </c>
      <c r="S10">
        <v>2</v>
      </c>
      <c r="T10">
        <v>2</v>
      </c>
      <c r="U10">
        <v>2</v>
      </c>
      <c r="V10">
        <v>0.5</v>
      </c>
      <c r="W10">
        <v>1</v>
      </c>
      <c r="X10">
        <v>1</v>
      </c>
      <c r="Y10">
        <v>1</v>
      </c>
      <c r="Z10">
        <v>1</v>
      </c>
      <c r="AA10">
        <v>1</v>
      </c>
      <c r="AB10">
        <v>1</v>
      </c>
      <c r="AC10">
        <v>1</v>
      </c>
      <c r="AD10">
        <v>0</v>
      </c>
      <c r="AE10">
        <v>0</v>
      </c>
    </row>
    <row r="11" spans="1:31">
      <c r="A11" t="s">
        <v>39</v>
      </c>
    </row>
    <row r="12" spans="1:31">
      <c r="A12" t="s">
        <v>40</v>
      </c>
    </row>
    <row r="13" spans="1:31">
      <c r="A13" t="s">
        <v>42</v>
      </c>
    </row>
    <row r="14" spans="1:31">
      <c r="A14" t="s">
        <v>43</v>
      </c>
    </row>
    <row r="15" spans="1:31">
      <c r="A15" t="s">
        <v>44</v>
      </c>
    </row>
    <row r="16" spans="1:31">
      <c r="A16" t="s">
        <v>45</v>
      </c>
    </row>
    <row r="17" spans="1:1">
      <c r="A17" t="s">
        <v>46</v>
      </c>
    </row>
    <row r="18" spans="1:1">
      <c r="A18" t="s">
        <v>47</v>
      </c>
    </row>
  </sheetData>
  <dataValidations count="1">
    <dataValidation type="list" allowBlank="1" showInputMessage="1" showErrorMessage="1" sqref="B4:AE18" xr:uid="{6F64591C-A836-476B-BA66-140080FC15A8}">
      <formula1>IF(B$2="High",high,low)</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8DEE1-63FF-48F1-A36E-BD8CC9438C1F}">
  <dimension ref="A1:S11"/>
  <sheetViews>
    <sheetView zoomScaleNormal="100" workbookViewId="0">
      <selection activeCell="G21" sqref="G21"/>
    </sheetView>
  </sheetViews>
  <sheetFormatPr defaultRowHeight="15"/>
  <cols>
    <col min="1" max="1" width="20.85546875" customWidth="1"/>
    <col min="6" max="6" width="9.140625" customWidth="1"/>
    <col min="7" max="7" width="30.7109375" customWidth="1"/>
    <col min="8" max="8" width="54.7109375" bestFit="1" customWidth="1"/>
    <col min="9" max="9" width="28.140625" customWidth="1"/>
  </cols>
  <sheetData>
    <row r="1" spans="1:19">
      <c r="A1" t="s">
        <v>31</v>
      </c>
      <c r="B1" t="s">
        <v>26</v>
      </c>
      <c r="C1" t="s">
        <v>27</v>
      </c>
      <c r="D1" t="s">
        <v>28</v>
      </c>
      <c r="E1" t="s">
        <v>29</v>
      </c>
      <c r="F1" t="s">
        <v>100</v>
      </c>
      <c r="G1" t="s">
        <v>30</v>
      </c>
      <c r="H1" t="s">
        <v>54</v>
      </c>
      <c r="I1" t="s">
        <v>55</v>
      </c>
      <c r="J1" t="s">
        <v>48</v>
      </c>
      <c r="K1" t="s">
        <v>49</v>
      </c>
      <c r="L1" t="s">
        <v>50</v>
      </c>
      <c r="M1" t="s">
        <v>51</v>
      </c>
      <c r="N1" t="s">
        <v>52</v>
      </c>
      <c r="O1" t="s">
        <v>53</v>
      </c>
      <c r="P1" t="s">
        <v>82</v>
      </c>
    </row>
    <row r="2" spans="1:19" ht="60">
      <c r="A2" t="s">
        <v>33</v>
      </c>
      <c r="B2" t="s">
        <v>7</v>
      </c>
      <c r="C2" t="s">
        <v>3</v>
      </c>
      <c r="D2">
        <v>2022</v>
      </c>
      <c r="E2" s="5" t="s">
        <v>8</v>
      </c>
      <c r="F2" s="5"/>
      <c r="G2" s="4" t="s">
        <v>72</v>
      </c>
      <c r="H2" s="4" t="s">
        <v>73</v>
      </c>
      <c r="I2" t="s">
        <v>178</v>
      </c>
      <c r="J2">
        <v>99</v>
      </c>
      <c r="K2" t="s">
        <v>74</v>
      </c>
    </row>
    <row r="3" spans="1:19" ht="60">
      <c r="A3" t="s">
        <v>34</v>
      </c>
      <c r="B3" t="s">
        <v>9</v>
      </c>
      <c r="C3" t="s">
        <v>10</v>
      </c>
      <c r="D3">
        <v>2022</v>
      </c>
      <c r="E3" s="5" t="s">
        <v>11</v>
      </c>
      <c r="F3" s="5"/>
      <c r="G3" s="4" t="s">
        <v>75</v>
      </c>
      <c r="H3" s="4" t="s">
        <v>76</v>
      </c>
      <c r="I3" t="s">
        <v>178</v>
      </c>
    </row>
    <row r="4" spans="1:19">
      <c r="A4" t="s">
        <v>39</v>
      </c>
      <c r="B4" t="s">
        <v>0</v>
      </c>
      <c r="C4" t="s">
        <v>1</v>
      </c>
      <c r="D4">
        <v>2023</v>
      </c>
      <c r="E4" s="5" t="s">
        <v>2</v>
      </c>
      <c r="F4" s="5"/>
      <c r="I4" t="s">
        <v>178</v>
      </c>
      <c r="J4">
        <v>247</v>
      </c>
      <c r="K4" t="s">
        <v>79</v>
      </c>
    </row>
    <row r="5" spans="1:19">
      <c r="A5" t="s">
        <v>40</v>
      </c>
      <c r="B5" t="s">
        <v>12</v>
      </c>
      <c r="C5" t="s">
        <v>13</v>
      </c>
      <c r="D5">
        <v>2022</v>
      </c>
      <c r="E5" s="5" t="s">
        <v>14</v>
      </c>
      <c r="F5" s="5"/>
      <c r="H5" s="4" t="s">
        <v>80</v>
      </c>
      <c r="I5" t="s">
        <v>178</v>
      </c>
    </row>
    <row r="6" spans="1:19">
      <c r="A6" t="s">
        <v>42</v>
      </c>
      <c r="B6" t="s">
        <v>41</v>
      </c>
      <c r="C6" t="s">
        <v>24</v>
      </c>
      <c r="D6">
        <v>2022</v>
      </c>
      <c r="E6" s="5" t="s">
        <v>25</v>
      </c>
      <c r="F6" s="5"/>
      <c r="I6" t="s">
        <v>178</v>
      </c>
    </row>
    <row r="7" spans="1:19" ht="30">
      <c r="A7" t="s">
        <v>45</v>
      </c>
      <c r="B7" t="s">
        <v>18</v>
      </c>
      <c r="C7" t="s">
        <v>19</v>
      </c>
      <c r="D7">
        <v>2022</v>
      </c>
      <c r="E7" s="5" t="s">
        <v>20</v>
      </c>
      <c r="F7" s="5"/>
      <c r="H7" s="4" t="s">
        <v>85</v>
      </c>
      <c r="I7" t="s">
        <v>178</v>
      </c>
      <c r="J7">
        <v>133</v>
      </c>
    </row>
    <row r="8" spans="1:19" ht="75">
      <c r="A8" t="s">
        <v>47</v>
      </c>
      <c r="B8" t="s">
        <v>15</v>
      </c>
      <c r="C8" t="s">
        <v>16</v>
      </c>
      <c r="D8">
        <v>2023</v>
      </c>
      <c r="E8" s="5" t="s">
        <v>17</v>
      </c>
      <c r="F8" s="5"/>
      <c r="G8" s="4" t="s">
        <v>86</v>
      </c>
      <c r="I8" t="s">
        <v>178</v>
      </c>
      <c r="J8">
        <v>44</v>
      </c>
    </row>
    <row r="9" spans="1:19" ht="405">
      <c r="A9" s="6" t="s">
        <v>102</v>
      </c>
      <c r="B9" s="6"/>
      <c r="C9" s="6"/>
      <c r="D9" s="6"/>
      <c r="E9" s="9" t="s">
        <v>103</v>
      </c>
      <c r="F9" s="7" t="s">
        <v>105</v>
      </c>
      <c r="G9" s="7" t="s">
        <v>108</v>
      </c>
      <c r="H9" s="7" t="s">
        <v>107</v>
      </c>
      <c r="I9" s="7" t="s">
        <v>194</v>
      </c>
      <c r="J9" s="6"/>
      <c r="K9" s="6">
        <v>1998</v>
      </c>
      <c r="L9" s="7" t="s">
        <v>179</v>
      </c>
      <c r="M9" s="7" t="s">
        <v>182</v>
      </c>
      <c r="N9" s="6"/>
      <c r="O9" s="7" t="s">
        <v>181</v>
      </c>
      <c r="P9" s="7" t="s">
        <v>180</v>
      </c>
      <c r="Q9" s="6"/>
      <c r="R9" s="6">
        <v>0.877</v>
      </c>
      <c r="S9" s="6"/>
    </row>
    <row r="10" spans="1:19" s="6" customFormat="1" ht="409.5">
      <c r="A10" s="6" t="s">
        <v>32</v>
      </c>
      <c r="B10" s="6" t="s">
        <v>4</v>
      </c>
      <c r="C10" s="6" t="s">
        <v>5</v>
      </c>
      <c r="D10" s="6">
        <v>2023</v>
      </c>
      <c r="E10" s="8" t="s">
        <v>6</v>
      </c>
      <c r="F10" s="8"/>
      <c r="G10" s="7" t="s">
        <v>70</v>
      </c>
      <c r="H10" s="7" t="s">
        <v>69</v>
      </c>
      <c r="I10" t="s">
        <v>178</v>
      </c>
      <c r="J10" s="6">
        <v>171</v>
      </c>
      <c r="L10" s="7" t="s">
        <v>183</v>
      </c>
      <c r="M10" s="6" t="s">
        <v>185</v>
      </c>
      <c r="N10" s="6">
        <v>1</v>
      </c>
      <c r="O10" s="6" t="s">
        <v>68</v>
      </c>
      <c r="P10" s="7" t="s">
        <v>184</v>
      </c>
    </row>
    <row r="11" spans="1:19" ht="60">
      <c r="A11" t="s">
        <v>43</v>
      </c>
      <c r="B11" t="s">
        <v>21</v>
      </c>
      <c r="C11" t="s">
        <v>22</v>
      </c>
      <c r="D11">
        <v>2023</v>
      </c>
      <c r="E11" s="5" t="s">
        <v>23</v>
      </c>
      <c r="F11" s="5"/>
      <c r="H11" s="4" t="s">
        <v>84</v>
      </c>
      <c r="I11" t="s">
        <v>178</v>
      </c>
      <c r="J11">
        <v>7515</v>
      </c>
      <c r="K11" t="s">
        <v>83</v>
      </c>
    </row>
  </sheetData>
  <autoFilter ref="A1:P9" xr:uid="{E408DEE1-63FF-48F1-A36E-BD8CC9438C1F}"/>
  <hyperlinks>
    <hyperlink ref="E2" r:id="rId1" xr:uid="{9EDB1806-629F-49CD-A587-CCF17948FF88}"/>
    <hyperlink ref="E3" r:id="rId2" xr:uid="{D735D0E3-F2CD-461B-90C8-057D5054C0B2}"/>
    <hyperlink ref="E4" r:id="rId3" xr:uid="{4CB66EE3-CE66-4028-852F-692C40BAB03F}"/>
    <hyperlink ref="E5" r:id="rId4" xr:uid="{B78E0E53-0D2C-4C0A-A322-F9DDCD7912F5}"/>
    <hyperlink ref="E6" r:id="rId5" xr:uid="{9C9CE00A-26E8-4A75-ABC1-CF06616D1E44}"/>
    <hyperlink ref="E7" r:id="rId6" xr:uid="{8B2405DB-77DC-4A7D-A1FB-B8085487560B}"/>
    <hyperlink ref="E8" r:id="rId7" xr:uid="{53D045B7-B7A4-46DF-A572-D0B5FCC4CA2D}"/>
    <hyperlink ref="E9" r:id="rId8" xr:uid="{D615A115-177F-4C00-B632-1F351275704D}"/>
    <hyperlink ref="E10" r:id="rId9" xr:uid="{B4D16DAE-0931-470E-9ED9-7DF476E4FB93}"/>
    <hyperlink ref="E11" r:id="rId10" xr:uid="{1CD8014D-245D-44A3-B07A-233C19CCBD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Studies</vt:lpstr>
      <vt:lpstr>Characteristics of study</vt:lpstr>
      <vt:lpstr>Data source</vt:lpstr>
      <vt:lpstr>Characteristics of Models</vt:lpstr>
      <vt:lpstr>IJMEDI</vt:lpstr>
      <vt:lpstr>Chart</vt:lpstr>
      <vt:lpstr>IJMEDI each cat</vt:lpstr>
      <vt:lpstr>IJMEDI excluded</vt:lpstr>
      <vt:lpstr>Excluded</vt:lpstr>
      <vt:lpstr>cluster numbers</vt:lpstr>
      <vt:lpstr>setting</vt:lpstr>
      <vt:lpstr>high</vt:lpstr>
      <vt:lpstr>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Armin Keshavarzi</dc:creator>
  <cp:lastModifiedBy>Armin Keshavarzi</cp:lastModifiedBy>
  <dcterms:created xsi:type="dcterms:W3CDTF">2023-07-13T16:03:09Z</dcterms:created>
  <dcterms:modified xsi:type="dcterms:W3CDTF">2023-09-06T12:17:50Z</dcterms:modified>
</cp:coreProperties>
</file>