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rynhenderson/Documents/project/"/>
    </mc:Choice>
  </mc:AlternateContent>
  <xr:revisionPtr revIDLastSave="0" documentId="8_{87852F97-1544-3344-B512-5B1E4B7C3FB1}" xr6:coauthVersionLast="47" xr6:coauthVersionMax="47" xr10:uidLastSave="{00000000-0000-0000-0000-000000000000}"/>
  <bookViews>
    <workbookView xWindow="16540" yWindow="2000" windowWidth="17060" windowHeight="16940" xr2:uid="{4BE4916E-0481-994E-9191-E4952221D6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D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<sst xmlns="http://schemas.openxmlformats.org/spreadsheetml/2006/main" count="296" uniqueCount="23">
  <si>
    <t>Maat5A0</t>
  </si>
  <si>
    <t>H</t>
  </si>
  <si>
    <t>0.5C</t>
  </si>
  <si>
    <t>Micromonas Polaris</t>
  </si>
  <si>
    <t>Maat5B0</t>
  </si>
  <si>
    <t>V</t>
  </si>
  <si>
    <t>Maat5A2</t>
  </si>
  <si>
    <t>2.5C</t>
  </si>
  <si>
    <t>Maat5B2</t>
  </si>
  <si>
    <t>Maat5A3</t>
  </si>
  <si>
    <t>3.5C</t>
  </si>
  <si>
    <t>Maat5B3</t>
  </si>
  <si>
    <t>Maat5A7</t>
  </si>
  <si>
    <t>7.0C</t>
  </si>
  <si>
    <t>Maat5B7</t>
  </si>
  <si>
    <t>id</t>
  </si>
  <si>
    <t>organism</t>
  </si>
  <si>
    <t>control</t>
  </si>
  <si>
    <t>time</t>
  </si>
  <si>
    <t>abundance</t>
  </si>
  <si>
    <t>logscale</t>
  </si>
  <si>
    <t>treatment</t>
  </si>
  <si>
    <t>algalHost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</si>
</sst>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vertical="top"/>
    </xf>
    <xf numFmtId="49" fontId="3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border outline="0">
        <bottom style="thin">
          <color indexed="11"/>
        </bottom>
      </border>
    </dxf>
    <dxf>
      <border outline="0">
        <top style="thin">
          <color indexed="1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0C15A-6C9F-CE42-A4A4-9B4064ADFA01}" name="Table1" displayName="Table1" ref="A1:H73" totalsRowShown="0" headerRowDxfId="0" headerRowBorderDxfId="4" tableBorderDxfId="5">
  <autoFilter ref="A1:H73" xr:uid="{9C06BEFF-04AC-B848-9002-8BAE1E9049B5}"/>
  <tableColumns count="8">
    <tableColumn id="1" xr3:uid="{94B59B08-D76F-C140-AF13-D83F85AE5C1A}" name="id"/>
    <tableColumn id="2" xr3:uid="{DE898C4D-5B69-DB40-941E-B91EDDBE2D30}" name="organism"/>
    <tableColumn id="3" xr3:uid="{6F792247-EC80-0244-86EB-E2B9265B8AF5}" name="control"/>
    <tableColumn id="4" xr3:uid="{7064942A-4797-AA41-8E3A-83CB92DB555B}" name="time" dataDxfId="3"/>
    <tableColumn id="5" xr3:uid="{1EA8C7B5-FBCB-3B42-B9AE-9EE8624FBAEB}" name="abundance" dataDxfId="2"/>
    <tableColumn id="6" xr3:uid="{892B617A-1E93-9049-A7BC-A68E0B933755}" name="logscale"/>
    <tableColumn id="7" xr3:uid="{0E7C9E04-4D3D-174C-8E13-EDCF445CAC21}" name="treatment" dataDxfId="1"/>
    <tableColumn id="8" xr3:uid="{72F1BA1E-9DC4-2F4E-9536-640B97A11E39}" name="algalH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18A1-2C70-8844-AEAB-68EBC3F6BE45}">
  <dimension ref="A1:H73"/>
  <sheetViews>
    <sheetView tabSelected="1" workbookViewId="0">
      <selection activeCell="K8" sqref="K8"/>
    </sheetView>
  </sheetViews>
  <sheetFormatPr baseColWidth="10" defaultRowHeight="16" x14ac:dyDescent="0.2"/>
  <cols>
    <col min="2" max="2" width="11" customWidth="1"/>
    <col min="5" max="5" width="12.5" customWidth="1"/>
    <col min="7" max="7" width="11.6640625" customWidth="1"/>
    <col min="8" max="8" width="11.1640625" customWidth="1"/>
  </cols>
  <sheetData>
    <row r="1" spans="1:8" x14ac:dyDescent="0.2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</row>
    <row r="2" spans="1:8" ht="17" x14ac:dyDescent="0.25">
      <c r="A2" t="s">
        <v>0</v>
      </c>
      <c r="B2" t="s">
        <v>1</v>
      </c>
      <c r="C2" t="b">
        <v>1</v>
      </c>
      <c r="D2" s="1">
        <v>2.921E-3</v>
      </c>
      <c r="E2" s="2">
        <f>203590</f>
        <v>203590</v>
      </c>
      <c r="F2" t="b">
        <v>0</v>
      </c>
      <c r="G2" s="3" t="s">
        <v>2</v>
      </c>
      <c r="H2" t="s">
        <v>3</v>
      </c>
    </row>
    <row r="3" spans="1:8" ht="17" x14ac:dyDescent="0.25">
      <c r="A3" t="s">
        <v>0</v>
      </c>
      <c r="B3" t="s">
        <v>1</v>
      </c>
      <c r="C3" t="b">
        <v>1</v>
      </c>
      <c r="D3" s="2">
        <v>24.023199999999999</v>
      </c>
      <c r="E3" s="2">
        <f>414370</f>
        <v>414370</v>
      </c>
      <c r="F3" t="b">
        <v>0</v>
      </c>
      <c r="G3" s="3" t="s">
        <v>2</v>
      </c>
      <c r="H3" t="s">
        <v>3</v>
      </c>
    </row>
    <row r="4" spans="1:8" ht="17" x14ac:dyDescent="0.25">
      <c r="A4" t="s">
        <v>0</v>
      </c>
      <c r="B4" t="s">
        <v>1</v>
      </c>
      <c r="C4" t="b">
        <v>1</v>
      </c>
      <c r="D4" s="2">
        <v>51.055500000000002</v>
      </c>
      <c r="E4" s="2">
        <f>565420</f>
        <v>565420</v>
      </c>
      <c r="F4" t="b">
        <v>0</v>
      </c>
      <c r="G4" s="3" t="s">
        <v>2</v>
      </c>
      <c r="H4" t="s">
        <v>3</v>
      </c>
    </row>
    <row r="5" spans="1:8" ht="17" x14ac:dyDescent="0.25">
      <c r="A5" t="s">
        <v>0</v>
      </c>
      <c r="B5" t="s">
        <v>1</v>
      </c>
      <c r="C5" t="b">
        <v>1</v>
      </c>
      <c r="D5" s="2">
        <v>74.996499999999997</v>
      </c>
      <c r="E5" s="2">
        <f>1255200</f>
        <v>1255200</v>
      </c>
      <c r="F5" t="b">
        <v>0</v>
      </c>
      <c r="G5" s="3" t="s">
        <v>2</v>
      </c>
      <c r="H5" t="s">
        <v>3</v>
      </c>
    </row>
    <row r="6" spans="1:8" ht="17" x14ac:dyDescent="0.25">
      <c r="A6" t="s">
        <v>0</v>
      </c>
      <c r="B6" t="s">
        <v>1</v>
      </c>
      <c r="C6" t="b">
        <v>1</v>
      </c>
      <c r="D6" s="2">
        <v>98.927700000000002</v>
      </c>
      <c r="E6" s="2">
        <f>1262400</f>
        <v>1262400</v>
      </c>
      <c r="F6" t="b">
        <v>0</v>
      </c>
      <c r="G6" s="3" t="s">
        <v>2</v>
      </c>
      <c r="H6" t="s">
        <v>3</v>
      </c>
    </row>
    <row r="7" spans="1:8" ht="17" x14ac:dyDescent="0.25">
      <c r="A7" t="s">
        <v>0</v>
      </c>
      <c r="B7" t="s">
        <v>1</v>
      </c>
      <c r="C7" t="b">
        <v>0</v>
      </c>
      <c r="D7" s="2">
        <v>3.56E-2</v>
      </c>
      <c r="E7" s="2">
        <f>263810</f>
        <v>263810</v>
      </c>
      <c r="F7" t="b">
        <v>0</v>
      </c>
      <c r="G7" s="3" t="s">
        <v>2</v>
      </c>
      <c r="H7" t="s">
        <v>3</v>
      </c>
    </row>
    <row r="8" spans="1:8" ht="17" x14ac:dyDescent="0.25">
      <c r="A8" t="s">
        <v>0</v>
      </c>
      <c r="B8" t="s">
        <v>1</v>
      </c>
      <c r="C8" t="b">
        <v>0</v>
      </c>
      <c r="D8" s="2">
        <v>24.049299999999999</v>
      </c>
      <c r="E8" s="2">
        <f>238280</f>
        <v>238280</v>
      </c>
      <c r="F8" t="b">
        <v>0</v>
      </c>
      <c r="G8" s="3" t="s">
        <v>2</v>
      </c>
      <c r="H8" t="s">
        <v>3</v>
      </c>
    </row>
    <row r="9" spans="1:8" ht="17" x14ac:dyDescent="0.25">
      <c r="A9" t="s">
        <v>0</v>
      </c>
      <c r="B9" t="s">
        <v>1</v>
      </c>
      <c r="C9" t="b">
        <v>0</v>
      </c>
      <c r="D9" s="2">
        <v>51.030099999999997</v>
      </c>
      <c r="E9" s="2">
        <f>114520</f>
        <v>114520</v>
      </c>
      <c r="F9" t="b">
        <v>0</v>
      </c>
      <c r="G9" s="3" t="s">
        <v>2</v>
      </c>
      <c r="H9" t="s">
        <v>3</v>
      </c>
    </row>
    <row r="10" spans="1:8" ht="17" x14ac:dyDescent="0.25">
      <c r="A10" t="s">
        <v>0</v>
      </c>
      <c r="B10" t="s">
        <v>1</v>
      </c>
      <c r="C10" t="b">
        <v>0</v>
      </c>
      <c r="D10" s="2">
        <v>74.992800000000003</v>
      </c>
      <c r="E10" s="2">
        <f>50035.9093</f>
        <v>50035.909299999999</v>
      </c>
      <c r="F10" t="b">
        <v>0</v>
      </c>
      <c r="G10" s="3" t="s">
        <v>2</v>
      </c>
      <c r="H10" t="s">
        <v>3</v>
      </c>
    </row>
    <row r="11" spans="1:8" ht="17" x14ac:dyDescent="0.25">
      <c r="A11" t="s">
        <v>0</v>
      </c>
      <c r="B11" t="s">
        <v>1</v>
      </c>
      <c r="C11" t="b">
        <v>0</v>
      </c>
      <c r="D11" s="2">
        <v>99.055300000000003</v>
      </c>
      <c r="E11" s="2">
        <f>4854.889</f>
        <v>4854.8890000000001</v>
      </c>
      <c r="F11" t="b">
        <v>0</v>
      </c>
      <c r="G11" s="3" t="s">
        <v>2</v>
      </c>
      <c r="H11" t="s">
        <v>3</v>
      </c>
    </row>
    <row r="12" spans="1:8" ht="17" x14ac:dyDescent="0.25">
      <c r="A12" t="s">
        <v>4</v>
      </c>
      <c r="B12" t="s">
        <v>5</v>
      </c>
      <c r="C12" t="b">
        <v>0</v>
      </c>
      <c r="D12" s="2">
        <v>5.2200000000000003E-2</v>
      </c>
      <c r="E12" s="2">
        <f>5344800</f>
        <v>5344800</v>
      </c>
      <c r="F12" t="b">
        <v>0</v>
      </c>
      <c r="G12" s="3" t="s">
        <v>2</v>
      </c>
      <c r="H12" t="s">
        <v>3</v>
      </c>
    </row>
    <row r="13" spans="1:8" ht="17" x14ac:dyDescent="0.25">
      <c r="A13" t="s">
        <v>4</v>
      </c>
      <c r="B13" t="s">
        <v>5</v>
      </c>
      <c r="C13" t="b">
        <v>0</v>
      </c>
      <c r="D13" s="2">
        <v>8.0256000000000007</v>
      </c>
      <c r="E13" s="2">
        <f>5114900</f>
        <v>5114900</v>
      </c>
      <c r="F13" t="b">
        <v>0</v>
      </c>
      <c r="G13" s="3" t="s">
        <v>2</v>
      </c>
      <c r="H13" t="s">
        <v>3</v>
      </c>
    </row>
    <row r="14" spans="1:8" ht="17" x14ac:dyDescent="0.25">
      <c r="A14" t="s">
        <v>4</v>
      </c>
      <c r="B14" t="s">
        <v>5</v>
      </c>
      <c r="C14" t="b">
        <v>0</v>
      </c>
      <c r="D14" s="2">
        <v>16.048200000000001</v>
      </c>
      <c r="E14" s="2">
        <f>3908000</f>
        <v>3908000</v>
      </c>
      <c r="F14" t="b">
        <v>0</v>
      </c>
      <c r="G14" s="3" t="s">
        <v>2</v>
      </c>
      <c r="H14" t="s">
        <v>3</v>
      </c>
    </row>
    <row r="15" spans="1:8" ht="17" x14ac:dyDescent="0.25">
      <c r="A15" t="s">
        <v>4</v>
      </c>
      <c r="B15" t="s">
        <v>5</v>
      </c>
      <c r="C15" t="b">
        <v>0</v>
      </c>
      <c r="D15" s="2">
        <v>24.022099999999998</v>
      </c>
      <c r="E15" s="2">
        <f xml:space="preserve"> 4597700</f>
        <v>4597700</v>
      </c>
      <c r="F15" t="b">
        <v>0</v>
      </c>
      <c r="G15" s="3" t="s">
        <v>2</v>
      </c>
      <c r="H15" t="s">
        <v>3</v>
      </c>
    </row>
    <row r="16" spans="1:8" ht="17" x14ac:dyDescent="0.25">
      <c r="A16" t="s">
        <v>4</v>
      </c>
      <c r="B16" t="s">
        <v>5</v>
      </c>
      <c r="C16" t="b">
        <v>0</v>
      </c>
      <c r="D16" s="2">
        <v>30.016100000000002</v>
      </c>
      <c r="E16" s="2">
        <f>7471300</f>
        <v>7471300</v>
      </c>
      <c r="F16" t="b">
        <v>0</v>
      </c>
      <c r="G16" s="3" t="s">
        <v>2</v>
      </c>
      <c r="H16" t="s">
        <v>3</v>
      </c>
    </row>
    <row r="17" spans="1:8" ht="17" x14ac:dyDescent="0.25">
      <c r="A17" t="s">
        <v>4</v>
      </c>
      <c r="B17" t="s">
        <v>5</v>
      </c>
      <c r="C17" t="b">
        <v>0</v>
      </c>
      <c r="D17" s="2">
        <v>51.030299999999997</v>
      </c>
      <c r="E17" s="2">
        <f>38621000</f>
        <v>38621000</v>
      </c>
      <c r="F17" t="b">
        <v>0</v>
      </c>
      <c r="G17" s="3" t="s">
        <v>2</v>
      </c>
      <c r="H17" t="s">
        <v>3</v>
      </c>
    </row>
    <row r="18" spans="1:8" ht="17" x14ac:dyDescent="0.25">
      <c r="A18" t="s">
        <v>4</v>
      </c>
      <c r="B18" t="s">
        <v>5</v>
      </c>
      <c r="C18" t="b">
        <v>0</v>
      </c>
      <c r="D18" s="2">
        <v>75.061199999999999</v>
      </c>
      <c r="E18" s="2">
        <f xml:space="preserve"> 61092000</f>
        <v>61092000</v>
      </c>
      <c r="F18" t="b">
        <v>0</v>
      </c>
      <c r="G18" s="3" t="s">
        <v>2</v>
      </c>
      <c r="H18" t="s">
        <v>3</v>
      </c>
    </row>
    <row r="19" spans="1:8" ht="17" x14ac:dyDescent="0.25">
      <c r="A19" t="s">
        <v>4</v>
      </c>
      <c r="B19" t="s">
        <v>5</v>
      </c>
      <c r="C19" t="b">
        <v>0</v>
      </c>
      <c r="D19" s="2">
        <v>99.032399999999996</v>
      </c>
      <c r="E19" s="2">
        <f xml:space="preserve"> 62931000</f>
        <v>62931000</v>
      </c>
      <c r="F19" t="b">
        <v>0</v>
      </c>
      <c r="G19" s="3" t="s">
        <v>2</v>
      </c>
      <c r="H19" t="s">
        <v>3</v>
      </c>
    </row>
    <row r="20" spans="1:8" ht="17" x14ac:dyDescent="0.25">
      <c r="A20" t="s">
        <v>6</v>
      </c>
      <c r="B20" t="s">
        <v>1</v>
      </c>
      <c r="C20" t="b">
        <v>1</v>
      </c>
      <c r="D20" s="1">
        <v>2.5772999999999998E-3</v>
      </c>
      <c r="E20" s="2">
        <f>179640</f>
        <v>179640</v>
      </c>
      <c r="F20" t="b">
        <v>0</v>
      </c>
      <c r="G20" s="3" t="s">
        <v>7</v>
      </c>
      <c r="H20" t="s">
        <v>3</v>
      </c>
    </row>
    <row r="21" spans="1:8" ht="17" x14ac:dyDescent="0.25">
      <c r="A21" t="s">
        <v>6</v>
      </c>
      <c r="B21" t="s">
        <v>1</v>
      </c>
      <c r="C21" t="b">
        <v>1</v>
      </c>
      <c r="D21" s="2">
        <v>24.022200000000002</v>
      </c>
      <c r="E21" s="2">
        <f>348500</f>
        <v>348500</v>
      </c>
      <c r="F21" t="b">
        <v>0</v>
      </c>
      <c r="G21" s="3" t="s">
        <v>7</v>
      </c>
      <c r="H21" t="s">
        <v>3</v>
      </c>
    </row>
    <row r="22" spans="1:8" ht="17" x14ac:dyDescent="0.25">
      <c r="A22" t="s">
        <v>6</v>
      </c>
      <c r="B22" t="s">
        <v>1</v>
      </c>
      <c r="C22" t="b">
        <v>1</v>
      </c>
      <c r="D22" s="2">
        <v>50.967399999999998</v>
      </c>
      <c r="E22" s="2">
        <f>427690</f>
        <v>427690</v>
      </c>
      <c r="F22" t="b">
        <v>0</v>
      </c>
      <c r="G22" s="3" t="s">
        <v>7</v>
      </c>
      <c r="H22" t="s">
        <v>3</v>
      </c>
    </row>
    <row r="23" spans="1:8" ht="17" x14ac:dyDescent="0.25">
      <c r="A23" t="s">
        <v>6</v>
      </c>
      <c r="B23" t="s">
        <v>1</v>
      </c>
      <c r="C23" t="b">
        <v>1</v>
      </c>
      <c r="D23" s="2">
        <v>74.996399999999994</v>
      </c>
      <c r="E23" s="2">
        <f xml:space="preserve"> 1249300</f>
        <v>1249300</v>
      </c>
      <c r="F23" t="b">
        <v>0</v>
      </c>
      <c r="G23" s="3" t="s">
        <v>7</v>
      </c>
      <c r="H23" t="s">
        <v>3</v>
      </c>
    </row>
    <row r="24" spans="1:8" ht="17" x14ac:dyDescent="0.25">
      <c r="A24" t="s">
        <v>6</v>
      </c>
      <c r="B24" t="s">
        <v>1</v>
      </c>
      <c r="C24" t="b">
        <v>1</v>
      </c>
      <c r="D24" s="2">
        <v>99.015000000000001</v>
      </c>
      <c r="E24" s="2">
        <f>1346300</f>
        <v>1346300</v>
      </c>
      <c r="F24" t="b">
        <v>0</v>
      </c>
      <c r="G24" s="3" t="s">
        <v>7</v>
      </c>
      <c r="H24" t="s">
        <v>3</v>
      </c>
    </row>
    <row r="25" spans="1:8" ht="17" x14ac:dyDescent="0.25">
      <c r="A25" t="s">
        <v>6</v>
      </c>
      <c r="B25" t="s">
        <v>1</v>
      </c>
      <c r="C25" t="b">
        <v>0</v>
      </c>
      <c r="D25" s="2">
        <v>-1.2500000000000001E-2</v>
      </c>
      <c r="E25" s="2">
        <f>198110</f>
        <v>198110</v>
      </c>
      <c r="F25" t="b">
        <v>0</v>
      </c>
      <c r="G25" s="3" t="s">
        <v>7</v>
      </c>
      <c r="H25" t="s">
        <v>3</v>
      </c>
    </row>
    <row r="26" spans="1:8" ht="17" x14ac:dyDescent="0.25">
      <c r="A26" t="s">
        <v>6</v>
      </c>
      <c r="B26" t="s">
        <v>1</v>
      </c>
      <c r="C26" t="b">
        <v>0</v>
      </c>
      <c r="D26" s="2">
        <v>24.0611</v>
      </c>
      <c r="E26" s="2">
        <f>186710</f>
        <v>186710</v>
      </c>
      <c r="F26" t="b">
        <v>0</v>
      </c>
      <c r="G26" s="3" t="s">
        <v>7</v>
      </c>
      <c r="H26" t="s">
        <v>3</v>
      </c>
    </row>
    <row r="27" spans="1:8" ht="17" x14ac:dyDescent="0.25">
      <c r="A27" t="s">
        <v>6</v>
      </c>
      <c r="B27" t="s">
        <v>1</v>
      </c>
      <c r="C27" t="b">
        <v>0</v>
      </c>
      <c r="D27" s="2">
        <v>51.0505</v>
      </c>
      <c r="E27" s="2">
        <f xml:space="preserve"> 66191.838</f>
        <v>66191.838000000003</v>
      </c>
      <c r="F27" t="b">
        <v>0</v>
      </c>
      <c r="G27" s="3" t="s">
        <v>7</v>
      </c>
      <c r="H27" t="s">
        <v>3</v>
      </c>
    </row>
    <row r="28" spans="1:8" ht="17" x14ac:dyDescent="0.25">
      <c r="A28" t="s">
        <v>6</v>
      </c>
      <c r="B28" t="s">
        <v>1</v>
      </c>
      <c r="C28" t="b">
        <v>0</v>
      </c>
      <c r="D28" s="2">
        <v>75.022300000000001</v>
      </c>
      <c r="E28" s="2">
        <f>10735.7683</f>
        <v>10735.7683</v>
      </c>
      <c r="F28" t="b">
        <v>0</v>
      </c>
      <c r="G28" s="3" t="s">
        <v>7</v>
      </c>
      <c r="H28" t="s">
        <v>3</v>
      </c>
    </row>
    <row r="29" spans="1:8" ht="17" x14ac:dyDescent="0.25">
      <c r="A29" t="s">
        <v>6</v>
      </c>
      <c r="B29" t="s">
        <v>1</v>
      </c>
      <c r="C29" t="b">
        <v>0</v>
      </c>
      <c r="D29" s="2">
        <v>99.046499999999995</v>
      </c>
      <c r="E29" s="2">
        <f xml:space="preserve"> 374.2879</f>
        <v>374.28789999999998</v>
      </c>
      <c r="F29" t="b">
        <v>0</v>
      </c>
      <c r="G29" s="3" t="s">
        <v>7</v>
      </c>
      <c r="H29" t="s">
        <v>3</v>
      </c>
    </row>
    <row r="30" spans="1:8" ht="17" x14ac:dyDescent="0.25">
      <c r="A30" t="s">
        <v>8</v>
      </c>
      <c r="B30" t="s">
        <v>5</v>
      </c>
      <c r="C30" t="b">
        <v>0</v>
      </c>
      <c r="D30" s="1">
        <v>2.5046999999999999E-3</v>
      </c>
      <c r="E30" s="2">
        <f>5057500</f>
        <v>5057500</v>
      </c>
      <c r="F30" t="b">
        <v>0</v>
      </c>
      <c r="G30" s="3" t="s">
        <v>7</v>
      </c>
      <c r="H30" t="s">
        <v>3</v>
      </c>
    </row>
    <row r="31" spans="1:8" ht="17" x14ac:dyDescent="0.25">
      <c r="A31" t="s">
        <v>8</v>
      </c>
      <c r="B31" t="s">
        <v>5</v>
      </c>
      <c r="C31" t="b">
        <v>0</v>
      </c>
      <c r="D31" s="2">
        <v>8.0751000000000008</v>
      </c>
      <c r="E31" s="2">
        <f xml:space="preserve"> 5057500</f>
        <v>5057500</v>
      </c>
      <c r="F31" t="b">
        <v>0</v>
      </c>
      <c r="G31" s="3" t="s">
        <v>7</v>
      </c>
      <c r="H31" t="s">
        <v>3</v>
      </c>
    </row>
    <row r="32" spans="1:8" ht="17" x14ac:dyDescent="0.25">
      <c r="A32" t="s">
        <v>8</v>
      </c>
      <c r="B32" t="s">
        <v>5</v>
      </c>
      <c r="C32" t="b">
        <v>0</v>
      </c>
      <c r="D32" s="2">
        <v>16.048100000000002</v>
      </c>
      <c r="E32" s="2">
        <f>3850600</f>
        <v>3850600</v>
      </c>
      <c r="F32" t="b">
        <v>0</v>
      </c>
      <c r="G32" s="3" t="s">
        <v>7</v>
      </c>
      <c r="H32" t="s">
        <v>3</v>
      </c>
    </row>
    <row r="33" spans="1:8" ht="17" x14ac:dyDescent="0.25">
      <c r="A33" t="s">
        <v>8</v>
      </c>
      <c r="B33" t="s">
        <v>5</v>
      </c>
      <c r="C33" t="b">
        <v>0</v>
      </c>
      <c r="D33" s="2">
        <v>24.072399999999998</v>
      </c>
      <c r="E33" s="2">
        <f>6149400</f>
        <v>6149400</v>
      </c>
      <c r="F33" t="b">
        <v>0</v>
      </c>
      <c r="G33" s="3" t="s">
        <v>7</v>
      </c>
      <c r="H33" t="s">
        <v>3</v>
      </c>
    </row>
    <row r="34" spans="1:8" ht="17" x14ac:dyDescent="0.25">
      <c r="A34" t="s">
        <v>8</v>
      </c>
      <c r="B34" t="s">
        <v>5</v>
      </c>
      <c r="C34" t="b">
        <v>0</v>
      </c>
      <c r="D34" s="2">
        <v>30.067299999999999</v>
      </c>
      <c r="E34" s="2">
        <f xml:space="preserve"> 10862000</f>
        <v>10862000</v>
      </c>
      <c r="F34" t="b">
        <v>0</v>
      </c>
      <c r="G34" s="3" t="s">
        <v>7</v>
      </c>
      <c r="H34" t="s">
        <v>3</v>
      </c>
    </row>
    <row r="35" spans="1:8" ht="17" x14ac:dyDescent="0.25">
      <c r="A35" t="s">
        <v>8</v>
      </c>
      <c r="B35" t="s">
        <v>5</v>
      </c>
      <c r="C35" t="b">
        <v>0</v>
      </c>
      <c r="D35" s="2">
        <v>51.082700000000003</v>
      </c>
      <c r="E35" s="2">
        <f>44425000</f>
        <v>44425000</v>
      </c>
      <c r="F35" t="b">
        <v>0</v>
      </c>
      <c r="G35" s="3" t="s">
        <v>7</v>
      </c>
      <c r="H35" t="s">
        <v>3</v>
      </c>
    </row>
    <row r="36" spans="1:8" ht="17" x14ac:dyDescent="0.25">
      <c r="A36" t="s">
        <v>8</v>
      </c>
      <c r="B36" t="s">
        <v>5</v>
      </c>
      <c r="C36" t="b">
        <v>0</v>
      </c>
      <c r="D36" s="2">
        <v>75.058800000000005</v>
      </c>
      <c r="E36" s="2">
        <f xml:space="preserve"> 56322000</f>
        <v>56322000</v>
      </c>
      <c r="F36" t="b">
        <v>0</v>
      </c>
      <c r="G36" s="3" t="s">
        <v>7</v>
      </c>
      <c r="H36" t="s">
        <v>3</v>
      </c>
    </row>
    <row r="37" spans="1:8" ht="17" x14ac:dyDescent="0.25">
      <c r="A37" t="s">
        <v>8</v>
      </c>
      <c r="B37" t="s">
        <v>5</v>
      </c>
      <c r="C37" t="b">
        <v>0</v>
      </c>
      <c r="D37" s="2">
        <v>99.027900000000002</v>
      </c>
      <c r="E37" s="2">
        <f xml:space="preserve"> 53736000</f>
        <v>53736000</v>
      </c>
      <c r="F37" t="b">
        <v>0</v>
      </c>
      <c r="G37" s="3" t="s">
        <v>7</v>
      </c>
      <c r="H37" t="s">
        <v>3</v>
      </c>
    </row>
    <row r="38" spans="1:8" ht="17" x14ac:dyDescent="0.25">
      <c r="A38" t="s">
        <v>9</v>
      </c>
      <c r="B38" t="s">
        <v>1</v>
      </c>
      <c r="C38" t="b">
        <v>1</v>
      </c>
      <c r="D38" s="1">
        <v>4.1237000000000001E-3</v>
      </c>
      <c r="E38" s="2">
        <f>287430</f>
        <v>287430</v>
      </c>
      <c r="F38" t="b">
        <v>0</v>
      </c>
      <c r="G38" s="3" t="s">
        <v>10</v>
      </c>
      <c r="H38" t="s">
        <v>3</v>
      </c>
    </row>
    <row r="39" spans="1:8" ht="17" x14ac:dyDescent="0.25">
      <c r="A39" t="s">
        <v>9</v>
      </c>
      <c r="B39" t="s">
        <v>1</v>
      </c>
      <c r="C39" t="b">
        <v>1</v>
      </c>
      <c r="D39" s="2">
        <v>24.0242</v>
      </c>
      <c r="E39" s="2">
        <f xml:space="preserve"> 486230</f>
        <v>486230</v>
      </c>
      <c r="F39" t="b">
        <v>0</v>
      </c>
      <c r="G39" s="3" t="s">
        <v>10</v>
      </c>
      <c r="H39" t="s">
        <v>3</v>
      </c>
    </row>
    <row r="40" spans="1:8" ht="17" x14ac:dyDescent="0.25">
      <c r="A40" t="s">
        <v>9</v>
      </c>
      <c r="B40" t="s">
        <v>1</v>
      </c>
      <c r="C40" t="b">
        <v>1</v>
      </c>
      <c r="D40" s="2">
        <v>50.973300000000002</v>
      </c>
      <c r="E40" s="2">
        <f xml:space="preserve"> 840870</f>
        <v>840870</v>
      </c>
      <c r="F40" t="b">
        <v>0</v>
      </c>
      <c r="G40" s="3" t="s">
        <v>10</v>
      </c>
      <c r="H40" t="s">
        <v>3</v>
      </c>
    </row>
    <row r="41" spans="1:8" ht="17" x14ac:dyDescent="0.25">
      <c r="A41" t="s">
        <v>9</v>
      </c>
      <c r="B41" t="s">
        <v>1</v>
      </c>
      <c r="C41" t="b">
        <v>1</v>
      </c>
      <c r="D41" s="2">
        <v>75.010800000000003</v>
      </c>
      <c r="E41" s="2">
        <f xml:space="preserve"> 2255200</f>
        <v>2255200</v>
      </c>
      <c r="F41" t="b">
        <v>0</v>
      </c>
      <c r="G41" s="3" t="s">
        <v>10</v>
      </c>
      <c r="H41" t="s">
        <v>3</v>
      </c>
    </row>
    <row r="42" spans="1:8" ht="17" x14ac:dyDescent="0.25">
      <c r="A42" t="s">
        <v>9</v>
      </c>
      <c r="B42" t="s">
        <v>1</v>
      </c>
      <c r="C42" t="b">
        <v>1</v>
      </c>
      <c r="D42" s="2">
        <v>98.967799999999997</v>
      </c>
      <c r="E42" s="2">
        <f xml:space="preserve"> 4052800</f>
        <v>4052800</v>
      </c>
      <c r="F42" t="b">
        <v>0</v>
      </c>
      <c r="G42" s="3" t="s">
        <v>10</v>
      </c>
      <c r="H42" t="s">
        <v>3</v>
      </c>
    </row>
    <row r="43" spans="1:8" ht="17" x14ac:dyDescent="0.25">
      <c r="A43" t="s">
        <v>9</v>
      </c>
      <c r="B43" t="s">
        <v>1</v>
      </c>
      <c r="C43" t="b">
        <v>0</v>
      </c>
      <c r="D43" s="2">
        <v>4.2099999999999999E-2</v>
      </c>
      <c r="E43" s="2">
        <f>279690</f>
        <v>279690</v>
      </c>
      <c r="F43" t="b">
        <v>0</v>
      </c>
      <c r="G43" s="3" t="s">
        <v>10</v>
      </c>
      <c r="H43" t="s">
        <v>3</v>
      </c>
    </row>
    <row r="44" spans="1:8" ht="17" x14ac:dyDescent="0.25">
      <c r="A44" t="s">
        <v>9</v>
      </c>
      <c r="B44" t="s">
        <v>1</v>
      </c>
      <c r="C44" t="b">
        <v>0</v>
      </c>
      <c r="D44" s="2">
        <v>24.014700000000001</v>
      </c>
      <c r="E44" s="2">
        <f>237660</f>
        <v>237660</v>
      </c>
      <c r="F44" t="b">
        <v>0</v>
      </c>
      <c r="G44" s="3" t="s">
        <v>10</v>
      </c>
      <c r="H44" t="s">
        <v>3</v>
      </c>
    </row>
    <row r="45" spans="1:8" ht="17" x14ac:dyDescent="0.25">
      <c r="A45" t="s">
        <v>9</v>
      </c>
      <c r="B45" t="s">
        <v>1</v>
      </c>
      <c r="C45" t="b">
        <v>0</v>
      </c>
      <c r="D45" s="2">
        <v>51.0032</v>
      </c>
      <c r="E45" s="2">
        <f>101650</f>
        <v>101650</v>
      </c>
      <c r="F45" t="b">
        <v>0</v>
      </c>
      <c r="G45" s="3" t="s">
        <v>10</v>
      </c>
      <c r="H45" t="s">
        <v>3</v>
      </c>
    </row>
    <row r="46" spans="1:8" ht="17" x14ac:dyDescent="0.25">
      <c r="A46" t="s">
        <v>9</v>
      </c>
      <c r="B46" t="s">
        <v>1</v>
      </c>
      <c r="C46" t="b">
        <v>0</v>
      </c>
      <c r="D46" s="2">
        <v>74.973600000000005</v>
      </c>
      <c r="E46" s="2">
        <f xml:space="preserve"> 24160.9673</f>
        <v>24160.9673</v>
      </c>
      <c r="F46" t="b">
        <v>0</v>
      </c>
      <c r="G46" s="3" t="s">
        <v>10</v>
      </c>
      <c r="H46" t="s">
        <v>3</v>
      </c>
    </row>
    <row r="47" spans="1:8" ht="17" x14ac:dyDescent="0.25">
      <c r="A47" t="s">
        <v>9</v>
      </c>
      <c r="B47" t="s">
        <v>1</v>
      </c>
      <c r="C47" t="b">
        <v>0</v>
      </c>
      <c r="D47" s="2">
        <v>99.046499999999995</v>
      </c>
      <c r="E47" s="2">
        <f xml:space="preserve"> 374.2879</f>
        <v>374.28789999999998</v>
      </c>
      <c r="F47" t="b">
        <v>0</v>
      </c>
      <c r="G47" s="3" t="s">
        <v>10</v>
      </c>
      <c r="H47" t="s">
        <v>3</v>
      </c>
    </row>
    <row r="48" spans="1:8" ht="17" x14ac:dyDescent="0.25">
      <c r="A48" t="s">
        <v>11</v>
      </c>
      <c r="B48" t="s">
        <v>5</v>
      </c>
      <c r="C48" t="b">
        <v>0</v>
      </c>
      <c r="D48" s="2">
        <v>5.11E-2</v>
      </c>
      <c r="E48" s="2">
        <f>3218400</f>
        <v>3218400</v>
      </c>
      <c r="F48" t="b">
        <v>0</v>
      </c>
      <c r="G48" s="3" t="s">
        <v>10</v>
      </c>
      <c r="H48" t="s">
        <v>3</v>
      </c>
    </row>
    <row r="49" spans="1:8" ht="17" x14ac:dyDescent="0.25">
      <c r="A49" t="s">
        <v>11</v>
      </c>
      <c r="B49" t="s">
        <v>5</v>
      </c>
      <c r="C49" t="b">
        <v>0</v>
      </c>
      <c r="D49" s="2">
        <v>8.0253999999999994</v>
      </c>
      <c r="E49" s="2">
        <f>4712600</f>
        <v>4712600</v>
      </c>
      <c r="F49" t="b">
        <v>0</v>
      </c>
      <c r="G49" s="3" t="s">
        <v>10</v>
      </c>
      <c r="H49" t="s">
        <v>3</v>
      </c>
    </row>
    <row r="50" spans="1:8" ht="17" x14ac:dyDescent="0.25">
      <c r="A50" t="s">
        <v>11</v>
      </c>
      <c r="B50" t="s">
        <v>5</v>
      </c>
      <c r="C50" t="b">
        <v>0</v>
      </c>
      <c r="D50" s="2">
        <v>16.048100000000002</v>
      </c>
      <c r="E50" s="2">
        <f xml:space="preserve"> 3735600</f>
        <v>3735600</v>
      </c>
      <c r="F50" t="b">
        <v>0</v>
      </c>
      <c r="G50" s="3" t="s">
        <v>10</v>
      </c>
      <c r="H50" t="s">
        <v>3</v>
      </c>
    </row>
    <row r="51" spans="1:8" ht="17" x14ac:dyDescent="0.25">
      <c r="A51" t="s">
        <v>11</v>
      </c>
      <c r="B51" t="s">
        <v>5</v>
      </c>
      <c r="C51" t="b">
        <v>0</v>
      </c>
      <c r="D51" s="2">
        <v>24.024899999999999</v>
      </c>
      <c r="E51" s="2">
        <f>10287000</f>
        <v>10287000</v>
      </c>
      <c r="F51" t="b">
        <v>0</v>
      </c>
      <c r="G51" s="3" t="s">
        <v>10</v>
      </c>
      <c r="H51" t="s">
        <v>3</v>
      </c>
    </row>
    <row r="52" spans="1:8" ht="17" x14ac:dyDescent="0.25">
      <c r="A52" t="s">
        <v>11</v>
      </c>
      <c r="B52" t="s">
        <v>5</v>
      </c>
      <c r="C52" t="b">
        <v>0</v>
      </c>
      <c r="D52" s="2">
        <v>30.077400000000001</v>
      </c>
      <c r="E52" s="2">
        <f>31322000</f>
        <v>31322000</v>
      </c>
      <c r="F52" t="b">
        <v>0</v>
      </c>
      <c r="G52" s="3" t="s">
        <v>10</v>
      </c>
      <c r="H52" t="s">
        <v>3</v>
      </c>
    </row>
    <row r="53" spans="1:8" ht="17" x14ac:dyDescent="0.25">
      <c r="A53" t="s">
        <v>11</v>
      </c>
      <c r="B53" t="s">
        <v>5</v>
      </c>
      <c r="C53" t="b">
        <v>0</v>
      </c>
      <c r="D53" s="2">
        <v>51.049500000000002</v>
      </c>
      <c r="E53" s="2">
        <f xml:space="preserve"> 77414000</f>
        <v>77414000</v>
      </c>
      <c r="F53" t="b">
        <v>0</v>
      </c>
      <c r="G53" s="3" t="s">
        <v>10</v>
      </c>
      <c r="H53" t="s">
        <v>3</v>
      </c>
    </row>
    <row r="54" spans="1:8" ht="17" x14ac:dyDescent="0.25">
      <c r="A54" t="s">
        <v>11</v>
      </c>
      <c r="B54" t="s">
        <v>5</v>
      </c>
      <c r="C54" t="b">
        <v>0</v>
      </c>
      <c r="D54" s="2">
        <v>75.025099999999995</v>
      </c>
      <c r="E54" s="2">
        <f xml:space="preserve"> 88276000</f>
        <v>88276000</v>
      </c>
      <c r="F54" t="b">
        <v>0</v>
      </c>
      <c r="G54" s="3" t="s">
        <v>10</v>
      </c>
      <c r="H54" t="s">
        <v>3</v>
      </c>
    </row>
    <row r="55" spans="1:8" ht="17" x14ac:dyDescent="0.25">
      <c r="A55" t="s">
        <v>11</v>
      </c>
      <c r="B55" t="s">
        <v>5</v>
      </c>
      <c r="C55" t="b">
        <v>0</v>
      </c>
      <c r="D55" s="2">
        <v>99.045599999999993</v>
      </c>
      <c r="E55" s="2">
        <f xml:space="preserve"> 89483000</f>
        <v>89483000</v>
      </c>
      <c r="F55" t="b">
        <v>0</v>
      </c>
      <c r="G55" s="3" t="s">
        <v>10</v>
      </c>
      <c r="H55" t="s">
        <v>3</v>
      </c>
    </row>
    <row r="56" spans="1:8" ht="17" x14ac:dyDescent="0.25">
      <c r="A56" t="s">
        <v>12</v>
      </c>
      <c r="B56" t="s">
        <v>1</v>
      </c>
      <c r="C56" t="b">
        <v>1</v>
      </c>
      <c r="D56" s="2">
        <v>-8.3400000000000002E-2</v>
      </c>
      <c r="E56" s="2">
        <f>185620</f>
        <v>185620</v>
      </c>
      <c r="F56" t="b">
        <v>0</v>
      </c>
      <c r="G56" s="3" t="s">
        <v>13</v>
      </c>
      <c r="H56" t="s">
        <v>3</v>
      </c>
    </row>
    <row r="57" spans="1:8" ht="17" x14ac:dyDescent="0.25">
      <c r="A57" t="s">
        <v>12</v>
      </c>
      <c r="B57" t="s">
        <v>1</v>
      </c>
      <c r="C57" t="b">
        <v>1</v>
      </c>
      <c r="D57" s="2">
        <v>24.022400000000001</v>
      </c>
      <c r="E57" s="2">
        <f>360480</f>
        <v>360480</v>
      </c>
      <c r="F57" t="b">
        <v>0</v>
      </c>
      <c r="G57" s="3" t="s">
        <v>13</v>
      </c>
      <c r="H57" t="s">
        <v>3</v>
      </c>
    </row>
    <row r="58" spans="1:8" ht="17" x14ac:dyDescent="0.25">
      <c r="A58" t="s">
        <v>12</v>
      </c>
      <c r="B58" t="s">
        <v>1</v>
      </c>
      <c r="C58" t="b">
        <v>1</v>
      </c>
      <c r="D58" s="2">
        <v>50.9726</v>
      </c>
      <c r="E58" s="2">
        <f>786970</f>
        <v>786970</v>
      </c>
      <c r="F58" t="b">
        <v>0</v>
      </c>
      <c r="G58" s="3" t="s">
        <v>13</v>
      </c>
      <c r="H58" t="s">
        <v>3</v>
      </c>
    </row>
    <row r="59" spans="1:8" ht="17" x14ac:dyDescent="0.25">
      <c r="A59" t="s">
        <v>12</v>
      </c>
      <c r="B59" t="s">
        <v>1</v>
      </c>
      <c r="C59" t="b">
        <v>1</v>
      </c>
      <c r="D59" s="2">
        <v>75.016800000000003</v>
      </c>
      <c r="E59" s="2">
        <f xml:space="preserve"> 2668400</f>
        <v>2668400</v>
      </c>
      <c r="F59" t="b">
        <v>0</v>
      </c>
      <c r="G59" s="3" t="s">
        <v>13</v>
      </c>
      <c r="H59" t="s">
        <v>3</v>
      </c>
    </row>
    <row r="60" spans="1:8" ht="17" x14ac:dyDescent="0.25">
      <c r="A60" t="s">
        <v>12</v>
      </c>
      <c r="B60" t="s">
        <v>1</v>
      </c>
      <c r="C60" t="b">
        <v>1</v>
      </c>
      <c r="D60" s="2">
        <v>99.073400000000007</v>
      </c>
      <c r="E60" s="2">
        <f>5418100</f>
        <v>5418100</v>
      </c>
      <c r="F60" t="b">
        <v>0</v>
      </c>
      <c r="G60" s="3" t="s">
        <v>13</v>
      </c>
      <c r="H60" t="s">
        <v>3</v>
      </c>
    </row>
    <row r="61" spans="1:8" ht="17" x14ac:dyDescent="0.25">
      <c r="A61" t="s">
        <v>12</v>
      </c>
      <c r="B61" t="s">
        <v>1</v>
      </c>
      <c r="C61" t="b">
        <v>0</v>
      </c>
      <c r="D61" s="2">
        <v>3.6700000000000003E-2</v>
      </c>
      <c r="E61" s="2">
        <f>193290</f>
        <v>193290</v>
      </c>
      <c r="F61" t="b">
        <v>0</v>
      </c>
      <c r="G61" s="3" t="s">
        <v>13</v>
      </c>
      <c r="H61" t="s">
        <v>3</v>
      </c>
    </row>
    <row r="62" spans="1:8" ht="17" x14ac:dyDescent="0.25">
      <c r="A62" t="s">
        <v>12</v>
      </c>
      <c r="B62" t="s">
        <v>1</v>
      </c>
      <c r="C62" t="b">
        <v>0</v>
      </c>
      <c r="D62" s="2">
        <v>24.058299999999999</v>
      </c>
      <c r="E62" s="2">
        <f>142310</f>
        <v>142310</v>
      </c>
      <c r="F62" t="b">
        <v>0</v>
      </c>
      <c r="G62" s="3" t="s">
        <v>13</v>
      </c>
      <c r="H62" t="s">
        <v>3</v>
      </c>
    </row>
    <row r="63" spans="1:8" ht="17" x14ac:dyDescent="0.25">
      <c r="A63" t="s">
        <v>12</v>
      </c>
      <c r="B63" t="s">
        <v>1</v>
      </c>
      <c r="C63" t="b">
        <v>0</v>
      </c>
      <c r="D63" s="2">
        <v>51.049599999999998</v>
      </c>
      <c r="E63" s="2">
        <f>51734.008</f>
        <v>51734.008000000002</v>
      </c>
      <c r="F63" t="b">
        <v>0</v>
      </c>
      <c r="G63" s="3" t="s">
        <v>13</v>
      </c>
      <c r="H63" t="s">
        <v>3</v>
      </c>
    </row>
    <row r="64" spans="1:8" ht="17" x14ac:dyDescent="0.25">
      <c r="A64" t="s">
        <v>12</v>
      </c>
      <c r="B64" t="s">
        <v>1</v>
      </c>
      <c r="C64" t="b">
        <v>0</v>
      </c>
      <c r="D64" s="2">
        <v>75.021699999999996</v>
      </c>
      <c r="E64" s="2">
        <f xml:space="preserve"> 752.9809</f>
        <v>752.98090000000002</v>
      </c>
      <c r="F64" t="b">
        <v>0</v>
      </c>
      <c r="G64" s="3" t="s">
        <v>13</v>
      </c>
      <c r="H64" t="s">
        <v>3</v>
      </c>
    </row>
    <row r="65" spans="1:8" ht="17" x14ac:dyDescent="0.25">
      <c r="A65" t="s">
        <v>12</v>
      </c>
      <c r="B65" t="s">
        <v>1</v>
      </c>
      <c r="C65" t="b">
        <v>0</v>
      </c>
      <c r="D65" s="2">
        <v>98.996899999999997</v>
      </c>
      <c r="E65" s="2">
        <f>374.359</f>
        <v>374.35899999999998</v>
      </c>
      <c r="F65" t="b">
        <v>0</v>
      </c>
      <c r="G65" s="3" t="s">
        <v>13</v>
      </c>
      <c r="H65" t="s">
        <v>3</v>
      </c>
    </row>
    <row r="66" spans="1:8" ht="17" x14ac:dyDescent="0.25">
      <c r="A66" t="s">
        <v>14</v>
      </c>
      <c r="B66" t="s">
        <v>5</v>
      </c>
      <c r="C66" t="b">
        <v>0</v>
      </c>
      <c r="D66" s="2">
        <f>0.0024763</f>
        <v>2.4762999999999999E-3</v>
      </c>
      <c r="E66" s="2">
        <f>5000000</f>
        <v>5000000</v>
      </c>
      <c r="F66" t="b">
        <v>0</v>
      </c>
      <c r="G66" s="3" t="s">
        <v>13</v>
      </c>
      <c r="H66" t="s">
        <v>3</v>
      </c>
    </row>
    <row r="67" spans="1:8" ht="17" x14ac:dyDescent="0.25">
      <c r="A67" t="s">
        <v>14</v>
      </c>
      <c r="B67" t="s">
        <v>5</v>
      </c>
      <c r="C67" t="b">
        <v>0</v>
      </c>
      <c r="D67" s="2">
        <v>8.0254999999999992</v>
      </c>
      <c r="E67" s="2">
        <f>4770100</f>
        <v>4770100</v>
      </c>
      <c r="F67" t="b">
        <v>0</v>
      </c>
      <c r="G67" s="3" t="s">
        <v>13</v>
      </c>
      <c r="H67" t="s">
        <v>3</v>
      </c>
    </row>
    <row r="68" spans="1:8" ht="17" x14ac:dyDescent="0.25">
      <c r="A68" t="s">
        <v>14</v>
      </c>
      <c r="B68" t="s">
        <v>5</v>
      </c>
      <c r="C68" t="b">
        <v>0</v>
      </c>
      <c r="D68" s="2">
        <v>16.0487</v>
      </c>
      <c r="E68" s="2">
        <f xml:space="preserve"> 5057500</f>
        <v>5057500</v>
      </c>
      <c r="F68" t="b">
        <v>0</v>
      </c>
      <c r="G68" s="3" t="s">
        <v>13</v>
      </c>
      <c r="H68" t="s">
        <v>3</v>
      </c>
    </row>
    <row r="69" spans="1:8" ht="17" x14ac:dyDescent="0.25">
      <c r="A69" t="s">
        <v>14</v>
      </c>
      <c r="B69" t="s">
        <v>5</v>
      </c>
      <c r="C69" t="b">
        <v>0</v>
      </c>
      <c r="D69" s="2">
        <v>24.0274</v>
      </c>
      <c r="E69" s="2">
        <f xml:space="preserve"> 15402000</f>
        <v>15402000</v>
      </c>
      <c r="F69" t="b">
        <v>0</v>
      </c>
      <c r="G69" s="3" t="s">
        <v>13</v>
      </c>
      <c r="H69" t="s">
        <v>3</v>
      </c>
    </row>
    <row r="70" spans="1:8" ht="17" x14ac:dyDescent="0.25">
      <c r="A70" t="s">
        <v>14</v>
      </c>
      <c r="B70" t="s">
        <v>5</v>
      </c>
      <c r="C70" t="b">
        <v>0</v>
      </c>
      <c r="D70" s="2">
        <v>30.0306</v>
      </c>
      <c r="E70" s="2">
        <f>36724000</f>
        <v>36724000</v>
      </c>
      <c r="F70" t="b">
        <v>0</v>
      </c>
      <c r="G70" s="3" t="s">
        <v>13</v>
      </c>
      <c r="H70" t="s">
        <v>3</v>
      </c>
    </row>
    <row r="71" spans="1:8" ht="17" x14ac:dyDescent="0.25">
      <c r="A71" t="s">
        <v>14</v>
      </c>
      <c r="B71" t="s">
        <v>5</v>
      </c>
      <c r="C71" t="b">
        <v>0</v>
      </c>
      <c r="D71" s="2">
        <v>51.089300000000001</v>
      </c>
      <c r="E71" s="2">
        <f xml:space="preserve"> 57874000</f>
        <v>57874000</v>
      </c>
      <c r="F71" t="b">
        <v>0</v>
      </c>
      <c r="G71" s="3" t="s">
        <v>13</v>
      </c>
      <c r="H71" t="s">
        <v>3</v>
      </c>
    </row>
    <row r="72" spans="1:8" ht="17" x14ac:dyDescent="0.25">
      <c r="A72" t="s">
        <v>14</v>
      </c>
      <c r="B72" t="s">
        <v>5</v>
      </c>
      <c r="C72" t="b">
        <v>0</v>
      </c>
      <c r="D72" s="2">
        <v>75.012500000000003</v>
      </c>
      <c r="E72" s="2">
        <f>62759000</f>
        <v>62759000</v>
      </c>
      <c r="F72" t="b">
        <v>0</v>
      </c>
      <c r="G72" s="3" t="s">
        <v>13</v>
      </c>
      <c r="H72" t="s">
        <v>3</v>
      </c>
    </row>
    <row r="73" spans="1:8" ht="17" x14ac:dyDescent="0.25">
      <c r="A73" t="s">
        <v>14</v>
      </c>
      <c r="B73" t="s">
        <v>5</v>
      </c>
      <c r="C73" t="b">
        <v>0</v>
      </c>
      <c r="D73" s="2">
        <v>99.032300000000006</v>
      </c>
      <c r="E73" s="2">
        <f xml:space="preserve"> 62701000</f>
        <v>62701000</v>
      </c>
      <c r="F73" t="b">
        <v>0</v>
      </c>
      <c r="G73" s="3" t="s">
        <v>13</v>
      </c>
      <c r="H7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Kamryn Henderson</dc:creator>
  <cp:lastModifiedBy>Kamryn Henderson</cp:lastModifiedBy>
  <dcterms:created xsi:type="dcterms:W3CDTF">2021-07-13T19:58:57Z</dcterms:created>
  <dcterms:modified xsi:type="dcterms:W3CDTF">2021-07-13T20:00:16Z</dcterms:modified>
</cp:coreProperties>
</file>