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rynhenderson/Documents/project/"/>
    </mc:Choice>
  </mc:AlternateContent>
  <xr:revisionPtr revIDLastSave="0" documentId="8_{9D6F3E92-53C8-BA4D-AE6F-6E04ECBDA52A}" xr6:coauthVersionLast="47" xr6:coauthVersionMax="47" xr10:uidLastSave="{00000000-0000-0000-0000-000000000000}"/>
  <bookViews>
    <workbookView xWindow="15780" yWindow="500" windowWidth="17540" windowHeight="16940" xr2:uid="{B8C98D53-840E-0546-886D-C9FA7C5DE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0" i="1" l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<sst xmlns="http://schemas.openxmlformats.org/spreadsheetml/2006/main" count="364" uniqueCount="21">
  <si>
    <t>id</t>
  </si>
  <si>
    <t>organism</t>
  </si>
  <si>
    <t>control</t>
  </si>
  <si>
    <t>time</t>
  </si>
  <si>
    <t>abundance</t>
  </si>
  <si>
    <t>logscale</t>
  </si>
  <si>
    <t>treatment</t>
  </si>
  <si>
    <t>algalHost</t>
  </si>
  <si>
    <t>Maat3BHL</t>
  </si>
  <si>
    <t>H</t>
  </si>
  <si>
    <t>P-Limited</t>
  </si>
  <si>
    <t>Micromonas Pusilla</t>
  </si>
  <si>
    <t>Maat3AHL</t>
  </si>
  <si>
    <t>Maat3CHL</t>
  </si>
  <si>
    <t>V</t>
  </si>
  <si>
    <t>Maat3BML</t>
  </si>
  <si>
    <t>Maat3AML</t>
  </si>
  <si>
    <t>Maat3CML</t>
  </si>
  <si>
    <t>Maat3BLL</t>
  </si>
  <si>
    <t>Maat3ALL</t>
  </si>
  <si>
    <t>Maat3CLL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</si>
</sst>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rgb="FF000000"/>
      <name val="Arial Unicode MS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49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</dxf>
    <dxf>
      <border outline="0">
        <bottom style="thin">
          <color indexed="11"/>
        </bottom>
      </border>
    </dxf>
    <dxf>
      <border outline="0">
        <top style="thin">
          <color indexed="1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D6F78-553F-CE4E-AC0E-EAC315AFEC2C}" name="Table1" displayName="Table1" ref="A1:H90" totalsRowShown="0" headerRowDxfId="0" headerRowBorderDxfId="4" tableBorderDxfId="5">
  <autoFilter ref="A1:H90" xr:uid="{50EA8127-02BE-264F-8A8F-BD14EC8738B7}"/>
  <tableColumns count="8">
    <tableColumn id="1" xr3:uid="{F252A7C3-5156-E84A-AD92-1537D08DE008}" name="id"/>
    <tableColumn id="2" xr3:uid="{C0E34660-DCAE-6643-925E-1FDA8F4D1728}" name="organism"/>
    <tableColumn id="3" xr3:uid="{FF389371-4142-4544-87FA-EE393D0DFA2E}" name="control"/>
    <tableColumn id="4" xr3:uid="{D41F3B65-C29E-7A49-8A39-F14348515FD7}" name="time" dataDxfId="3"/>
    <tableColumn id="5" xr3:uid="{F3CE4C0B-08F3-E94A-B46A-BDDA783FA1A8}" name="abundance" dataDxfId="2"/>
    <tableColumn id="6" xr3:uid="{FD771ACC-FFF1-394A-A45F-522B9DD4094B}" name="logscale"/>
    <tableColumn id="7" xr3:uid="{7CFDFFAB-0CC7-ED4D-8CDC-94BCF47EF11A}" name="treatment" dataDxfId="1"/>
    <tableColumn id="8" xr3:uid="{6808F61C-8AE6-D644-A636-BDB14AF9ED4E}" name="algalH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63F4-BF35-6740-BAF0-C48A11A6BEB0}">
  <dimension ref="A1:H90"/>
  <sheetViews>
    <sheetView tabSelected="1" workbookViewId="0">
      <selection activeCell="K11" sqref="K11"/>
    </sheetView>
  </sheetViews>
  <sheetFormatPr baseColWidth="10" defaultRowHeight="16" x14ac:dyDescent="0.2"/>
  <cols>
    <col min="2" max="2" width="11" customWidth="1"/>
    <col min="5" max="5" width="12.5" customWidth="1"/>
    <col min="7" max="7" width="11.6640625" customWidth="1"/>
    <col min="8" max="8" width="11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" x14ac:dyDescent="0.25">
      <c r="A2" t="s">
        <v>8</v>
      </c>
      <c r="B2" t="s">
        <v>9</v>
      </c>
      <c r="C2" t="b">
        <v>0</v>
      </c>
      <c r="D2" s="1">
        <v>7.6999999999999999E-2</v>
      </c>
      <c r="E2" s="1">
        <f>971290</f>
        <v>971290</v>
      </c>
      <c r="F2" t="b">
        <v>0</v>
      </c>
      <c r="G2" s="2" t="s">
        <v>10</v>
      </c>
      <c r="H2" t="s">
        <v>11</v>
      </c>
    </row>
    <row r="3" spans="1:8" ht="17" x14ac:dyDescent="0.25">
      <c r="A3" t="s">
        <v>8</v>
      </c>
      <c r="B3" t="s">
        <v>9</v>
      </c>
      <c r="C3" t="b">
        <v>0</v>
      </c>
      <c r="D3" s="1">
        <v>6.0583999999999998</v>
      </c>
      <c r="E3" s="1">
        <f>898400</f>
        <v>898400</v>
      </c>
      <c r="F3" t="b">
        <v>0</v>
      </c>
      <c r="G3" s="2" t="s">
        <v>10</v>
      </c>
      <c r="H3" t="s">
        <v>11</v>
      </c>
    </row>
    <row r="4" spans="1:8" ht="17" x14ac:dyDescent="0.25">
      <c r="A4" t="s">
        <v>8</v>
      </c>
      <c r="B4" t="s">
        <v>9</v>
      </c>
      <c r="C4" t="b">
        <v>0</v>
      </c>
      <c r="D4" s="1">
        <v>12.036899999999999</v>
      </c>
      <c r="E4" s="1">
        <f xml:space="preserve"> 902750</f>
        <v>902750</v>
      </c>
      <c r="F4" t="b">
        <v>0</v>
      </c>
      <c r="G4" s="2" t="s">
        <v>10</v>
      </c>
      <c r="H4" t="s">
        <v>11</v>
      </c>
    </row>
    <row r="5" spans="1:8" ht="17" x14ac:dyDescent="0.25">
      <c r="A5" t="s">
        <v>8</v>
      </c>
      <c r="B5" t="s">
        <v>9</v>
      </c>
      <c r="C5" t="b">
        <v>0</v>
      </c>
      <c r="D5" s="1">
        <v>18.0228</v>
      </c>
      <c r="E5" s="1">
        <f>712540</f>
        <v>712540</v>
      </c>
      <c r="F5" t="b">
        <v>0</v>
      </c>
      <c r="G5" s="2" t="s">
        <v>10</v>
      </c>
      <c r="H5" t="s">
        <v>11</v>
      </c>
    </row>
    <row r="6" spans="1:8" ht="17" x14ac:dyDescent="0.25">
      <c r="A6" t="s">
        <v>8</v>
      </c>
      <c r="B6" t="s">
        <v>9</v>
      </c>
      <c r="C6" t="b">
        <v>0</v>
      </c>
      <c r="D6" s="1">
        <v>24.016100000000002</v>
      </c>
      <c r="E6" s="1">
        <f>324800</f>
        <v>324800</v>
      </c>
      <c r="F6" t="b">
        <v>0</v>
      </c>
      <c r="G6" s="2" t="s">
        <v>10</v>
      </c>
      <c r="H6" t="s">
        <v>11</v>
      </c>
    </row>
    <row r="7" spans="1:8" ht="17" x14ac:dyDescent="0.25">
      <c r="A7" t="s">
        <v>8</v>
      </c>
      <c r="B7" t="s">
        <v>9</v>
      </c>
      <c r="C7" t="b">
        <v>0</v>
      </c>
      <c r="D7" s="1">
        <v>30</v>
      </c>
      <c r="E7" s="1">
        <f>188060</f>
        <v>188060</v>
      </c>
      <c r="F7" t="b">
        <v>0</v>
      </c>
      <c r="G7" s="2" t="s">
        <v>10</v>
      </c>
      <c r="H7" t="s">
        <v>11</v>
      </c>
    </row>
    <row r="8" spans="1:8" ht="17" x14ac:dyDescent="0.25">
      <c r="A8" t="s">
        <v>8</v>
      </c>
      <c r="B8" t="s">
        <v>9</v>
      </c>
      <c r="C8" t="b">
        <v>0</v>
      </c>
      <c r="D8" s="1">
        <v>36.039299999999997</v>
      </c>
      <c r="E8" s="1">
        <f xml:space="preserve"> 89925.0132</f>
        <v>89925.013200000001</v>
      </c>
      <c r="F8" t="b">
        <v>0</v>
      </c>
      <c r="G8" s="2" t="s">
        <v>10</v>
      </c>
      <c r="H8" t="s">
        <v>11</v>
      </c>
    </row>
    <row r="9" spans="1:8" ht="17" x14ac:dyDescent="0.25">
      <c r="A9" t="s">
        <v>8</v>
      </c>
      <c r="B9" t="s">
        <v>9</v>
      </c>
      <c r="C9" t="b">
        <v>0</v>
      </c>
      <c r="D9" s="1">
        <v>47.942599999999999</v>
      </c>
      <c r="E9" s="1">
        <f>9506.0142</f>
        <v>9506.0141999999996</v>
      </c>
      <c r="F9" t="b">
        <v>0</v>
      </c>
      <c r="G9" s="2" t="s">
        <v>10</v>
      </c>
      <c r="H9" t="s">
        <v>11</v>
      </c>
    </row>
    <row r="10" spans="1:8" ht="17" x14ac:dyDescent="0.25">
      <c r="A10" t="s">
        <v>12</v>
      </c>
      <c r="B10" t="s">
        <v>9</v>
      </c>
      <c r="C10" t="b">
        <v>1</v>
      </c>
      <c r="D10" s="1">
        <v>0</v>
      </c>
      <c r="E10" s="1">
        <f>1039600</f>
        <v>1039600</v>
      </c>
      <c r="F10" t="b">
        <v>0</v>
      </c>
      <c r="G10" s="2" t="s">
        <v>10</v>
      </c>
      <c r="H10" t="s">
        <v>11</v>
      </c>
    </row>
    <row r="11" spans="1:8" ht="17" x14ac:dyDescent="0.25">
      <c r="A11" t="s">
        <v>12</v>
      </c>
      <c r="B11" t="s">
        <v>9</v>
      </c>
      <c r="C11" t="b">
        <v>1</v>
      </c>
      <c r="D11" s="1">
        <v>6.0355999999999996</v>
      </c>
      <c r="E11" s="1">
        <f>960400</f>
        <v>960400</v>
      </c>
      <c r="F11" t="b">
        <v>0</v>
      </c>
      <c r="G11" s="2" t="s">
        <v>10</v>
      </c>
      <c r="H11" t="s">
        <v>11</v>
      </c>
    </row>
    <row r="12" spans="1:8" ht="17" x14ac:dyDescent="0.25">
      <c r="A12" t="s">
        <v>12</v>
      </c>
      <c r="B12" t="s">
        <v>9</v>
      </c>
      <c r="C12" t="b">
        <v>1</v>
      </c>
      <c r="D12" s="1">
        <v>12.014200000000001</v>
      </c>
      <c r="E12" s="1">
        <f xml:space="preserve"> 1113900</f>
        <v>1113900</v>
      </c>
      <c r="F12" t="b">
        <v>0</v>
      </c>
      <c r="G12" s="2" t="s">
        <v>10</v>
      </c>
      <c r="H12" t="s">
        <v>11</v>
      </c>
    </row>
    <row r="13" spans="1:8" ht="17" x14ac:dyDescent="0.25">
      <c r="A13" t="s">
        <v>12</v>
      </c>
      <c r="B13" t="s">
        <v>9</v>
      </c>
      <c r="C13" t="b">
        <v>1</v>
      </c>
      <c r="D13" s="1">
        <v>18.049800000000001</v>
      </c>
      <c r="E13" s="1">
        <f>925740</f>
        <v>925740</v>
      </c>
      <c r="F13" t="b">
        <v>0</v>
      </c>
      <c r="G13" s="2" t="s">
        <v>10</v>
      </c>
      <c r="H13" t="s">
        <v>11</v>
      </c>
    </row>
    <row r="14" spans="1:8" ht="17" x14ac:dyDescent="0.25">
      <c r="A14" t="s">
        <v>12</v>
      </c>
      <c r="B14" t="s">
        <v>9</v>
      </c>
      <c r="C14" t="b">
        <v>1</v>
      </c>
      <c r="D14" s="1">
        <v>24.028500000000001</v>
      </c>
      <c r="E14" s="1">
        <f>1198000</f>
        <v>1198000</v>
      </c>
      <c r="F14" t="b">
        <v>0</v>
      </c>
      <c r="G14" s="2" t="s">
        <v>10</v>
      </c>
      <c r="H14" t="s">
        <v>11</v>
      </c>
    </row>
    <row r="15" spans="1:8" ht="17" x14ac:dyDescent="0.25">
      <c r="A15" t="s">
        <v>12</v>
      </c>
      <c r="B15" t="s">
        <v>9</v>
      </c>
      <c r="C15" t="b">
        <v>1</v>
      </c>
      <c r="D15" s="1">
        <v>29.950199999999999</v>
      </c>
      <c r="E15" s="1">
        <f>1326700</f>
        <v>1326700</v>
      </c>
      <c r="F15" t="b">
        <v>0</v>
      </c>
      <c r="G15" s="2" t="s">
        <v>10</v>
      </c>
      <c r="H15" t="s">
        <v>11</v>
      </c>
    </row>
    <row r="16" spans="1:8" ht="17" x14ac:dyDescent="0.25">
      <c r="A16" t="s">
        <v>12</v>
      </c>
      <c r="B16" t="s">
        <v>9</v>
      </c>
      <c r="C16" t="b">
        <v>1</v>
      </c>
      <c r="D16" s="1">
        <v>35.985799999999998</v>
      </c>
      <c r="E16" s="1">
        <f>1158400</f>
        <v>1158400</v>
      </c>
      <c r="F16" t="b">
        <v>0</v>
      </c>
      <c r="G16" s="2" t="s">
        <v>10</v>
      </c>
      <c r="H16" t="s">
        <v>11</v>
      </c>
    </row>
    <row r="17" spans="1:8" ht="17" x14ac:dyDescent="0.25">
      <c r="A17" t="s">
        <v>12</v>
      </c>
      <c r="B17" t="s">
        <v>9</v>
      </c>
      <c r="C17" t="b">
        <v>1</v>
      </c>
      <c r="D17" s="1">
        <v>48</v>
      </c>
      <c r="E17" s="1">
        <f xml:space="preserve"> 955450</f>
        <v>955450</v>
      </c>
      <c r="F17" t="b">
        <v>0</v>
      </c>
      <c r="G17" s="2" t="s">
        <v>10</v>
      </c>
      <c r="H17" t="s">
        <v>11</v>
      </c>
    </row>
    <row r="18" spans="1:8" ht="17" x14ac:dyDescent="0.25">
      <c r="A18" t="s">
        <v>12</v>
      </c>
      <c r="B18" t="s">
        <v>9</v>
      </c>
      <c r="C18" t="b">
        <v>1</v>
      </c>
      <c r="D18" s="1">
        <v>71.971500000000006</v>
      </c>
      <c r="E18" s="1">
        <f>930690</f>
        <v>930690</v>
      </c>
      <c r="F18" t="b">
        <v>0</v>
      </c>
      <c r="G18" s="2" t="s">
        <v>10</v>
      </c>
      <c r="H18" t="s">
        <v>11</v>
      </c>
    </row>
    <row r="19" spans="1:8" ht="17" x14ac:dyDescent="0.25">
      <c r="A19" t="s">
        <v>13</v>
      </c>
      <c r="B19" t="s">
        <v>14</v>
      </c>
      <c r="C19" t="b">
        <v>1</v>
      </c>
      <c r="D19" s="1">
        <v>1.2800000000000001E-2</v>
      </c>
      <c r="E19" s="1">
        <f>8613900</f>
        <v>8613900</v>
      </c>
      <c r="F19" t="b">
        <v>0</v>
      </c>
      <c r="G19" s="2" t="s">
        <v>10</v>
      </c>
      <c r="H19" t="s">
        <v>11</v>
      </c>
    </row>
    <row r="20" spans="1:8" ht="17" x14ac:dyDescent="0.25">
      <c r="A20" t="s">
        <v>13</v>
      </c>
      <c r="B20" t="s">
        <v>14</v>
      </c>
      <c r="C20" t="b">
        <v>1</v>
      </c>
      <c r="D20" s="1">
        <v>3.0127999999999999</v>
      </c>
      <c r="E20" s="1">
        <f>7524800</f>
        <v>7524800</v>
      </c>
      <c r="F20" t="b">
        <v>0</v>
      </c>
      <c r="G20" s="2" t="s">
        <v>10</v>
      </c>
      <c r="H20" t="s">
        <v>11</v>
      </c>
    </row>
    <row r="21" spans="1:8" ht="17" x14ac:dyDescent="0.25">
      <c r="A21" t="s">
        <v>13</v>
      </c>
      <c r="B21" t="s">
        <v>14</v>
      </c>
      <c r="C21" t="b">
        <v>1</v>
      </c>
      <c r="D21" s="1">
        <v>6.0128000000000004</v>
      </c>
      <c r="E21" s="1">
        <f>7722800</f>
        <v>7722800</v>
      </c>
      <c r="F21" t="b">
        <v>0</v>
      </c>
      <c r="G21" s="2" t="s">
        <v>10</v>
      </c>
      <c r="H21" t="s">
        <v>11</v>
      </c>
    </row>
    <row r="22" spans="1:8" ht="17" x14ac:dyDescent="0.25">
      <c r="A22" t="s">
        <v>13</v>
      </c>
      <c r="B22" t="s">
        <v>14</v>
      </c>
      <c r="C22" t="b">
        <v>1</v>
      </c>
      <c r="D22" s="1">
        <v>9.0128000000000004</v>
      </c>
      <c r="E22" s="1">
        <f>8316800</f>
        <v>8316800</v>
      </c>
      <c r="F22" t="b">
        <v>0</v>
      </c>
      <c r="G22" s="2" t="s">
        <v>10</v>
      </c>
      <c r="H22" t="s">
        <v>11</v>
      </c>
    </row>
    <row r="23" spans="1:8" ht="17" x14ac:dyDescent="0.25">
      <c r="A23" t="s">
        <v>13</v>
      </c>
      <c r="B23" t="s">
        <v>14</v>
      </c>
      <c r="C23" t="b">
        <v>1</v>
      </c>
      <c r="D23" s="1">
        <v>12.0128</v>
      </c>
      <c r="E23" s="1">
        <f>10495000</f>
        <v>10495000</v>
      </c>
      <c r="F23" t="b">
        <v>0</v>
      </c>
      <c r="G23" s="2" t="s">
        <v>10</v>
      </c>
      <c r="H23" t="s">
        <v>11</v>
      </c>
    </row>
    <row r="24" spans="1:8" ht="17" x14ac:dyDescent="0.25">
      <c r="A24" t="s">
        <v>13</v>
      </c>
      <c r="B24" t="s">
        <v>14</v>
      </c>
      <c r="C24" t="b">
        <v>1</v>
      </c>
      <c r="D24" s="1">
        <v>15.0128</v>
      </c>
      <c r="E24" s="1">
        <f xml:space="preserve"> 23861000</f>
        <v>23861000</v>
      </c>
      <c r="F24" t="b">
        <v>0</v>
      </c>
      <c r="G24" s="2" t="s">
        <v>10</v>
      </c>
      <c r="H24" t="s">
        <v>11</v>
      </c>
    </row>
    <row r="25" spans="1:8" ht="17" x14ac:dyDescent="0.25">
      <c r="A25" t="s">
        <v>13</v>
      </c>
      <c r="B25" t="s">
        <v>14</v>
      </c>
      <c r="C25" t="b">
        <v>1</v>
      </c>
      <c r="D25" s="1">
        <v>17.987200000000001</v>
      </c>
      <c r="E25" s="1">
        <f>39693000</f>
        <v>39693000</v>
      </c>
      <c r="F25" t="b">
        <v>0</v>
      </c>
      <c r="G25" s="2" t="s">
        <v>10</v>
      </c>
      <c r="H25" t="s">
        <v>11</v>
      </c>
    </row>
    <row r="26" spans="1:8" ht="17" x14ac:dyDescent="0.25">
      <c r="A26" t="s">
        <v>13</v>
      </c>
      <c r="B26" t="s">
        <v>14</v>
      </c>
      <c r="C26" t="b">
        <v>1</v>
      </c>
      <c r="D26" s="1">
        <v>20.956499999999998</v>
      </c>
      <c r="E26" s="1">
        <f>48315000</f>
        <v>48315000</v>
      </c>
      <c r="F26" t="b">
        <v>0</v>
      </c>
      <c r="G26" s="2" t="s">
        <v>10</v>
      </c>
      <c r="H26" t="s">
        <v>11</v>
      </c>
    </row>
    <row r="27" spans="1:8" ht="17" x14ac:dyDescent="0.25">
      <c r="A27" t="s">
        <v>13</v>
      </c>
      <c r="B27" t="s">
        <v>14</v>
      </c>
      <c r="C27" t="b">
        <v>1</v>
      </c>
      <c r="D27" s="1">
        <v>24.04</v>
      </c>
      <c r="E27" s="1">
        <f>66006000</f>
        <v>66006000</v>
      </c>
      <c r="F27" t="b">
        <v>0</v>
      </c>
      <c r="G27" s="2" t="s">
        <v>10</v>
      </c>
      <c r="H27" t="s">
        <v>11</v>
      </c>
    </row>
    <row r="28" spans="1:8" ht="17" x14ac:dyDescent="0.25">
      <c r="A28" t="s">
        <v>13</v>
      </c>
      <c r="B28" t="s">
        <v>14</v>
      </c>
      <c r="C28" t="b">
        <v>1</v>
      </c>
      <c r="D28" s="1">
        <v>36.031399999999998</v>
      </c>
      <c r="E28" s="1">
        <f>90238000</f>
        <v>90238000</v>
      </c>
      <c r="F28" t="b">
        <v>0</v>
      </c>
      <c r="G28" s="2" t="s">
        <v>10</v>
      </c>
      <c r="H28" t="s">
        <v>11</v>
      </c>
    </row>
    <row r="29" spans="1:8" ht="17" x14ac:dyDescent="0.25">
      <c r="A29" t="s">
        <v>13</v>
      </c>
      <c r="B29" t="s">
        <v>14</v>
      </c>
      <c r="C29" t="b">
        <v>1</v>
      </c>
      <c r="D29" s="1">
        <v>48.022799999999997</v>
      </c>
      <c r="E29" s="1">
        <f>86075000</f>
        <v>86075000</v>
      </c>
      <c r="F29" t="b">
        <v>0</v>
      </c>
      <c r="G29" s="2" t="s">
        <v>10</v>
      </c>
      <c r="H29" t="s">
        <v>11</v>
      </c>
    </row>
    <row r="30" spans="1:8" ht="17" x14ac:dyDescent="0.25">
      <c r="A30" t="s">
        <v>15</v>
      </c>
      <c r="B30" t="s">
        <v>9</v>
      </c>
      <c r="C30" t="b">
        <v>0</v>
      </c>
      <c r="D30" s="1">
        <v>1.6299999999999999E-2</v>
      </c>
      <c r="E30" s="1">
        <f>1069300</f>
        <v>1069300</v>
      </c>
      <c r="F30" t="b">
        <v>0</v>
      </c>
      <c r="G30" s="2" t="s">
        <v>10</v>
      </c>
      <c r="H30" t="s">
        <v>11</v>
      </c>
    </row>
    <row r="31" spans="1:8" ht="17" x14ac:dyDescent="0.25">
      <c r="A31" t="s">
        <v>15</v>
      </c>
      <c r="B31" t="s">
        <v>9</v>
      </c>
      <c r="C31" t="b">
        <v>0</v>
      </c>
      <c r="D31" s="1">
        <v>6.0532000000000004</v>
      </c>
      <c r="E31" s="1">
        <f>1035000</f>
        <v>1035000</v>
      </c>
      <c r="F31" t="b">
        <v>0</v>
      </c>
      <c r="G31" s="2" t="s">
        <v>10</v>
      </c>
      <c r="H31" t="s">
        <v>11</v>
      </c>
    </row>
    <row r="32" spans="1:8" ht="17" x14ac:dyDescent="0.25">
      <c r="A32" t="s">
        <v>15</v>
      </c>
      <c r="B32" t="s">
        <v>9</v>
      </c>
      <c r="C32" t="b">
        <v>0</v>
      </c>
      <c r="D32" s="1">
        <v>11.9781</v>
      </c>
      <c r="E32" s="1">
        <f>953240</f>
        <v>953240</v>
      </c>
      <c r="F32" t="b">
        <v>0</v>
      </c>
      <c r="G32" s="2" t="s">
        <v>10</v>
      </c>
      <c r="H32" t="s">
        <v>11</v>
      </c>
    </row>
    <row r="33" spans="1:8" ht="17" x14ac:dyDescent="0.25">
      <c r="A33" t="s">
        <v>15</v>
      </c>
      <c r="B33" t="s">
        <v>9</v>
      </c>
      <c r="C33" t="b">
        <v>0</v>
      </c>
      <c r="D33" s="1">
        <v>18.0215</v>
      </c>
      <c r="E33" s="1">
        <f>746700</f>
        <v>746700</v>
      </c>
      <c r="F33" t="b">
        <v>0</v>
      </c>
      <c r="G33" s="2" t="s">
        <v>10</v>
      </c>
      <c r="H33" t="s">
        <v>11</v>
      </c>
    </row>
    <row r="34" spans="1:8" ht="17" x14ac:dyDescent="0.25">
      <c r="A34" t="s">
        <v>15</v>
      </c>
      <c r="B34" t="s">
        <v>9</v>
      </c>
      <c r="C34" t="b">
        <v>0</v>
      </c>
      <c r="D34" s="1">
        <v>24.018699999999999</v>
      </c>
      <c r="E34" s="1">
        <f>256480</f>
        <v>256480</v>
      </c>
      <c r="F34" t="b">
        <v>0</v>
      </c>
      <c r="G34" s="2" t="s">
        <v>10</v>
      </c>
      <c r="H34" t="s">
        <v>11</v>
      </c>
    </row>
    <row r="35" spans="1:8" ht="17" x14ac:dyDescent="0.25">
      <c r="A35" t="s">
        <v>15</v>
      </c>
      <c r="B35" t="s">
        <v>9</v>
      </c>
      <c r="C35" t="b">
        <v>0</v>
      </c>
      <c r="D35" s="1">
        <v>30.002500000000001</v>
      </c>
      <c r="E35" s="1">
        <f>122710</f>
        <v>122710</v>
      </c>
      <c r="F35" t="b">
        <v>0</v>
      </c>
      <c r="G35" s="2" t="s">
        <v>10</v>
      </c>
      <c r="H35" t="s">
        <v>11</v>
      </c>
    </row>
    <row r="36" spans="1:8" ht="17" x14ac:dyDescent="0.25">
      <c r="A36" t="s">
        <v>15</v>
      </c>
      <c r="B36" t="s">
        <v>9</v>
      </c>
      <c r="C36" t="b">
        <v>0</v>
      </c>
      <c r="D36" s="1">
        <v>35.983400000000003</v>
      </c>
      <c r="E36" s="1">
        <f>61708.2285</f>
        <v>61708.228499999997</v>
      </c>
      <c r="F36" t="b">
        <v>0</v>
      </c>
      <c r="G36" s="2" t="s">
        <v>10</v>
      </c>
      <c r="H36" t="s">
        <v>11</v>
      </c>
    </row>
    <row r="37" spans="1:8" ht="17" x14ac:dyDescent="0.25">
      <c r="A37" t="s">
        <v>15</v>
      </c>
      <c r="B37" t="s">
        <v>9</v>
      </c>
      <c r="C37" t="b">
        <v>0</v>
      </c>
      <c r="D37" s="1">
        <v>47.999899999999997</v>
      </c>
      <c r="E37" s="1">
        <f>2079.2094</f>
        <v>2079.2094000000002</v>
      </c>
      <c r="F37" t="b">
        <v>0</v>
      </c>
      <c r="G37" s="2" t="s">
        <v>10</v>
      </c>
      <c r="H37" t="s">
        <v>11</v>
      </c>
    </row>
    <row r="38" spans="1:8" ht="17" x14ac:dyDescent="0.25">
      <c r="A38" t="s">
        <v>16</v>
      </c>
      <c r="B38" t="s">
        <v>9</v>
      </c>
      <c r="C38" t="b">
        <v>1</v>
      </c>
      <c r="D38" s="1">
        <v>0</v>
      </c>
      <c r="E38" s="1">
        <f xml:space="preserve"> 1138600</f>
        <v>1138600</v>
      </c>
      <c r="F38" t="b">
        <v>0</v>
      </c>
      <c r="G38" s="2" t="s">
        <v>10</v>
      </c>
      <c r="H38" t="s">
        <v>11</v>
      </c>
    </row>
    <row r="39" spans="1:8" ht="17" x14ac:dyDescent="0.25">
      <c r="A39" t="s">
        <v>16</v>
      </c>
      <c r="B39" t="s">
        <v>9</v>
      </c>
      <c r="C39" t="b">
        <v>1</v>
      </c>
      <c r="D39" s="1">
        <v>6.0355999999999996</v>
      </c>
      <c r="E39" s="1">
        <f xml:space="preserve"> 1069300</f>
        <v>1069300</v>
      </c>
      <c r="F39" t="b">
        <v>0</v>
      </c>
      <c r="G39" s="2" t="s">
        <v>10</v>
      </c>
      <c r="H39" t="s">
        <v>11</v>
      </c>
    </row>
    <row r="40" spans="1:8" ht="17" x14ac:dyDescent="0.25">
      <c r="A40" t="s">
        <v>16</v>
      </c>
      <c r="B40" t="s">
        <v>9</v>
      </c>
      <c r="C40" t="b">
        <v>1</v>
      </c>
      <c r="D40" s="1">
        <v>11.9573</v>
      </c>
      <c r="E40" s="1">
        <f>1217800</f>
        <v>1217800</v>
      </c>
      <c r="F40" t="b">
        <v>0</v>
      </c>
      <c r="G40" s="2" t="s">
        <v>10</v>
      </c>
      <c r="H40" t="s">
        <v>11</v>
      </c>
    </row>
    <row r="41" spans="1:8" ht="17" x14ac:dyDescent="0.25">
      <c r="A41" t="s">
        <v>16</v>
      </c>
      <c r="B41" t="s">
        <v>9</v>
      </c>
      <c r="C41" t="b">
        <v>1</v>
      </c>
      <c r="D41" s="1">
        <v>17.992899999999999</v>
      </c>
      <c r="E41" s="1">
        <f>1257400</f>
        <v>1257400</v>
      </c>
      <c r="F41" t="b">
        <v>0</v>
      </c>
      <c r="G41" s="2" t="s">
        <v>10</v>
      </c>
      <c r="H41" t="s">
        <v>11</v>
      </c>
    </row>
    <row r="42" spans="1:8" ht="17" x14ac:dyDescent="0.25">
      <c r="A42" t="s">
        <v>16</v>
      </c>
      <c r="B42" t="s">
        <v>9</v>
      </c>
      <c r="C42" t="b">
        <v>1</v>
      </c>
      <c r="D42" s="1">
        <v>24.028500000000001</v>
      </c>
      <c r="E42" s="1">
        <f>1391100</f>
        <v>1391100</v>
      </c>
      <c r="F42" t="b">
        <v>0</v>
      </c>
      <c r="G42" s="2" t="s">
        <v>10</v>
      </c>
      <c r="H42" t="s">
        <v>11</v>
      </c>
    </row>
    <row r="43" spans="1:8" ht="17" x14ac:dyDescent="0.25">
      <c r="A43" t="s">
        <v>16</v>
      </c>
      <c r="B43" t="s">
        <v>9</v>
      </c>
      <c r="C43" t="b">
        <v>1</v>
      </c>
      <c r="D43" s="1">
        <v>30.007100000000001</v>
      </c>
      <c r="E43" s="1">
        <f>1306900</f>
        <v>1306900</v>
      </c>
      <c r="F43" t="b">
        <v>0</v>
      </c>
      <c r="G43" s="2" t="s">
        <v>10</v>
      </c>
      <c r="H43" t="s">
        <v>11</v>
      </c>
    </row>
    <row r="44" spans="1:8" ht="17" x14ac:dyDescent="0.25">
      <c r="A44" t="s">
        <v>16</v>
      </c>
      <c r="B44" t="s">
        <v>9</v>
      </c>
      <c r="C44" t="b">
        <v>1</v>
      </c>
      <c r="D44" s="1">
        <v>35.985799999999998</v>
      </c>
      <c r="E44" s="1">
        <f xml:space="preserve"> 1470300</f>
        <v>1470300</v>
      </c>
      <c r="F44" t="b">
        <v>0</v>
      </c>
      <c r="G44" s="2" t="s">
        <v>10</v>
      </c>
      <c r="H44" t="s">
        <v>11</v>
      </c>
    </row>
    <row r="45" spans="1:8" ht="17" x14ac:dyDescent="0.25">
      <c r="A45" t="s">
        <v>16</v>
      </c>
      <c r="B45" t="s">
        <v>9</v>
      </c>
      <c r="C45" t="b">
        <v>1</v>
      </c>
      <c r="D45" s="1">
        <v>47.943100000000001</v>
      </c>
      <c r="E45" s="1">
        <f>1163400</f>
        <v>1163400</v>
      </c>
      <c r="F45" t="b">
        <v>0</v>
      </c>
      <c r="G45" s="2" t="s">
        <v>10</v>
      </c>
      <c r="H45" t="s">
        <v>11</v>
      </c>
    </row>
    <row r="46" spans="1:8" ht="17" x14ac:dyDescent="0.25">
      <c r="A46" t="s">
        <v>16</v>
      </c>
      <c r="B46" t="s">
        <v>9</v>
      </c>
      <c r="C46" t="b">
        <v>1</v>
      </c>
      <c r="D46" s="1">
        <v>71.914599999999993</v>
      </c>
      <c r="E46" s="1">
        <f xml:space="preserve"> 1133700</f>
        <v>1133700</v>
      </c>
      <c r="F46" t="b">
        <v>0</v>
      </c>
      <c r="G46" s="2" t="s">
        <v>10</v>
      </c>
      <c r="H46" t="s">
        <v>11</v>
      </c>
    </row>
    <row r="47" spans="1:8" ht="17" x14ac:dyDescent="0.25">
      <c r="A47" t="s">
        <v>17</v>
      </c>
      <c r="B47" t="s">
        <v>14</v>
      </c>
      <c r="C47" t="b">
        <v>1</v>
      </c>
      <c r="D47" s="1">
        <v>1.2800000000000001E-2</v>
      </c>
      <c r="E47" s="1">
        <f>8415800</f>
        <v>8415800</v>
      </c>
      <c r="F47" t="b">
        <v>0</v>
      </c>
      <c r="G47" s="2" t="s">
        <v>10</v>
      </c>
      <c r="H47" t="s">
        <v>11</v>
      </c>
    </row>
    <row r="48" spans="1:8" ht="17" x14ac:dyDescent="0.25">
      <c r="A48" t="s">
        <v>17</v>
      </c>
      <c r="B48" t="s">
        <v>14</v>
      </c>
      <c r="C48" t="b">
        <v>1</v>
      </c>
      <c r="D48" s="1">
        <v>3.0127999999999999</v>
      </c>
      <c r="E48" s="1">
        <f xml:space="preserve"> 7128700</f>
        <v>7128700</v>
      </c>
      <c r="F48" t="b">
        <v>0</v>
      </c>
      <c r="G48" s="2" t="s">
        <v>10</v>
      </c>
      <c r="H48" t="s">
        <v>11</v>
      </c>
    </row>
    <row r="49" spans="1:8" ht="17" x14ac:dyDescent="0.25">
      <c r="A49" t="s">
        <v>17</v>
      </c>
      <c r="B49" t="s">
        <v>14</v>
      </c>
      <c r="C49" t="b">
        <v>1</v>
      </c>
      <c r="D49" s="1">
        <v>6.0128000000000004</v>
      </c>
      <c r="E49" s="1">
        <f>6930700</f>
        <v>6930700</v>
      </c>
      <c r="F49" t="b">
        <v>0</v>
      </c>
      <c r="G49" s="2" t="s">
        <v>10</v>
      </c>
      <c r="H49" t="s">
        <v>11</v>
      </c>
    </row>
    <row r="50" spans="1:8" ht="17" x14ac:dyDescent="0.25">
      <c r="A50" t="s">
        <v>17</v>
      </c>
      <c r="B50" t="s">
        <v>14</v>
      </c>
      <c r="C50" t="b">
        <v>1</v>
      </c>
      <c r="D50" s="1">
        <v>9.0256000000000007</v>
      </c>
      <c r="E50" s="1">
        <f>8019800</f>
        <v>8019800</v>
      </c>
      <c r="F50" t="b">
        <v>0</v>
      </c>
      <c r="G50" s="2" t="s">
        <v>10</v>
      </c>
      <c r="H50" t="s">
        <v>11</v>
      </c>
    </row>
    <row r="51" spans="1:8" ht="17" x14ac:dyDescent="0.25">
      <c r="A51" t="s">
        <v>17</v>
      </c>
      <c r="B51" t="s">
        <v>14</v>
      </c>
      <c r="C51" t="b">
        <v>1</v>
      </c>
      <c r="D51" s="1">
        <v>12</v>
      </c>
      <c r="E51" s="1">
        <f xml:space="preserve"> 19604000</f>
        <v>19604000</v>
      </c>
      <c r="F51" t="b">
        <v>0</v>
      </c>
      <c r="G51" s="2" t="s">
        <v>10</v>
      </c>
      <c r="H51" t="s">
        <v>11</v>
      </c>
    </row>
    <row r="52" spans="1:8" ht="17" x14ac:dyDescent="0.25">
      <c r="A52" t="s">
        <v>17</v>
      </c>
      <c r="B52" t="s">
        <v>14</v>
      </c>
      <c r="C52" t="b">
        <v>1</v>
      </c>
      <c r="D52" s="1">
        <v>15.0128</v>
      </c>
      <c r="E52" s="1">
        <f>33663000</f>
        <v>33663000</v>
      </c>
      <c r="F52" t="b">
        <v>0</v>
      </c>
      <c r="G52" s="2" t="s">
        <v>10</v>
      </c>
      <c r="H52" t="s">
        <v>11</v>
      </c>
    </row>
    <row r="53" spans="1:8" ht="17" x14ac:dyDescent="0.25">
      <c r="A53" t="s">
        <v>17</v>
      </c>
      <c r="B53" t="s">
        <v>14</v>
      </c>
      <c r="C53" t="b">
        <v>1</v>
      </c>
      <c r="D53" s="1">
        <v>17.987200000000001</v>
      </c>
      <c r="E53" s="1">
        <f>56046000</f>
        <v>56046000</v>
      </c>
      <c r="F53" t="b">
        <v>0</v>
      </c>
      <c r="G53" s="2" t="s">
        <v>10</v>
      </c>
      <c r="H53" t="s">
        <v>11</v>
      </c>
    </row>
    <row r="54" spans="1:8" ht="17" x14ac:dyDescent="0.25">
      <c r="A54" t="s">
        <v>17</v>
      </c>
      <c r="B54" t="s">
        <v>14</v>
      </c>
      <c r="C54" t="b">
        <v>1</v>
      </c>
      <c r="D54" s="1">
        <v>20.8994</v>
      </c>
      <c r="E54" s="1">
        <f>86670000</f>
        <v>86670000</v>
      </c>
      <c r="F54" t="b">
        <v>0</v>
      </c>
      <c r="G54" s="2" t="s">
        <v>10</v>
      </c>
      <c r="H54" t="s">
        <v>11</v>
      </c>
    </row>
    <row r="55" spans="1:8" ht="17" x14ac:dyDescent="0.25">
      <c r="A55" t="s">
        <v>17</v>
      </c>
      <c r="B55" t="s">
        <v>14</v>
      </c>
      <c r="C55" t="b">
        <v>1</v>
      </c>
      <c r="D55" s="1">
        <v>23.982800000000001</v>
      </c>
      <c r="E55" s="1">
        <f>83399000</f>
        <v>83399000</v>
      </c>
      <c r="F55" t="b">
        <v>0</v>
      </c>
      <c r="G55" s="2" t="s">
        <v>10</v>
      </c>
      <c r="H55" t="s">
        <v>11</v>
      </c>
    </row>
    <row r="56" spans="1:8" ht="17" x14ac:dyDescent="0.25">
      <c r="A56" t="s">
        <v>17</v>
      </c>
      <c r="B56" t="s">
        <v>14</v>
      </c>
      <c r="C56" t="b">
        <v>1</v>
      </c>
      <c r="D56" s="1">
        <v>29.921500000000002</v>
      </c>
      <c r="E56" s="1">
        <f>90833000</f>
        <v>90833000</v>
      </c>
      <c r="F56" t="b">
        <v>0</v>
      </c>
      <c r="G56" s="2" t="s">
        <v>10</v>
      </c>
      <c r="H56" t="s">
        <v>11</v>
      </c>
    </row>
    <row r="57" spans="1:8" ht="17" x14ac:dyDescent="0.25">
      <c r="A57" t="s">
        <v>17</v>
      </c>
      <c r="B57" t="s">
        <v>14</v>
      </c>
      <c r="C57" t="b">
        <v>1</v>
      </c>
      <c r="D57" s="1">
        <v>35.974299999999999</v>
      </c>
      <c r="E57" s="1">
        <f>100200000</f>
        <v>100200000</v>
      </c>
      <c r="F57" t="b">
        <v>0</v>
      </c>
      <c r="G57" s="2" t="s">
        <v>10</v>
      </c>
      <c r="H57" t="s">
        <v>11</v>
      </c>
    </row>
    <row r="58" spans="1:8" ht="17" x14ac:dyDescent="0.25">
      <c r="A58" t="s">
        <v>17</v>
      </c>
      <c r="B58" t="s">
        <v>14</v>
      </c>
      <c r="C58" t="b">
        <v>1</v>
      </c>
      <c r="D58" s="1">
        <v>48.022799999999997</v>
      </c>
      <c r="E58" s="1">
        <f xml:space="preserve"> 90387000</f>
        <v>90387000</v>
      </c>
      <c r="F58" t="b">
        <v>0</v>
      </c>
      <c r="G58" s="2" t="s">
        <v>10</v>
      </c>
      <c r="H58" t="s">
        <v>11</v>
      </c>
    </row>
    <row r="59" spans="1:8" ht="17" x14ac:dyDescent="0.25">
      <c r="A59" t="s">
        <v>17</v>
      </c>
      <c r="B59" t="s">
        <v>14</v>
      </c>
      <c r="C59" t="b">
        <v>1</v>
      </c>
      <c r="D59" s="1">
        <v>72.119900000000001</v>
      </c>
      <c r="E59" s="1">
        <f>92022000</f>
        <v>92022000</v>
      </c>
      <c r="F59" t="b">
        <v>0</v>
      </c>
      <c r="G59" s="2" t="s">
        <v>10</v>
      </c>
      <c r="H59" t="s">
        <v>11</v>
      </c>
    </row>
    <row r="60" spans="1:8" ht="17" x14ac:dyDescent="0.25">
      <c r="A60" t="s">
        <v>18</v>
      </c>
      <c r="B60" t="s">
        <v>9</v>
      </c>
      <c r="C60" t="b">
        <v>0</v>
      </c>
      <c r="D60" s="1">
        <v>1.7100000000000001E-2</v>
      </c>
      <c r="E60" s="1">
        <f>1050000</f>
        <v>1050000</v>
      </c>
      <c r="F60" t="b">
        <v>0</v>
      </c>
      <c r="G60" s="2" t="s">
        <v>10</v>
      </c>
      <c r="H60" t="s">
        <v>11</v>
      </c>
    </row>
    <row r="61" spans="1:8" ht="17" x14ac:dyDescent="0.25">
      <c r="A61" t="s">
        <v>18</v>
      </c>
      <c r="B61" t="s">
        <v>9</v>
      </c>
      <c r="C61" t="b">
        <v>0</v>
      </c>
      <c r="D61" s="1">
        <v>5.9951999999999996</v>
      </c>
      <c r="E61" s="1">
        <f>1061800</f>
        <v>1061800</v>
      </c>
      <c r="F61" t="b">
        <v>0</v>
      </c>
      <c r="G61" s="2" t="s">
        <v>10</v>
      </c>
      <c r="H61" t="s">
        <v>11</v>
      </c>
    </row>
    <row r="62" spans="1:8" ht="17" x14ac:dyDescent="0.25">
      <c r="A62" t="s">
        <v>18</v>
      </c>
      <c r="B62" t="s">
        <v>9</v>
      </c>
      <c r="C62" t="b">
        <v>0</v>
      </c>
      <c r="D62" s="1">
        <v>11.9777</v>
      </c>
      <c r="E62" s="1">
        <f>962150</f>
        <v>962150</v>
      </c>
      <c r="F62" t="b">
        <v>0</v>
      </c>
      <c r="G62" s="2" t="s">
        <v>10</v>
      </c>
      <c r="H62" t="s">
        <v>11</v>
      </c>
    </row>
    <row r="63" spans="1:8" ht="17" x14ac:dyDescent="0.25">
      <c r="A63" t="s">
        <v>18</v>
      </c>
      <c r="B63" t="s">
        <v>9</v>
      </c>
      <c r="C63" t="b">
        <v>0</v>
      </c>
      <c r="D63" s="1">
        <v>18.0764</v>
      </c>
      <c r="E63" s="1">
        <f>800160</f>
        <v>800160</v>
      </c>
      <c r="F63" t="b">
        <v>0</v>
      </c>
      <c r="G63" s="2" t="s">
        <v>10</v>
      </c>
      <c r="H63" t="s">
        <v>11</v>
      </c>
    </row>
    <row r="64" spans="1:8" ht="17" x14ac:dyDescent="0.25">
      <c r="A64" t="s">
        <v>18</v>
      </c>
      <c r="B64" t="s">
        <v>9</v>
      </c>
      <c r="C64" t="b">
        <v>0</v>
      </c>
      <c r="D64" s="1">
        <v>24.012699999999999</v>
      </c>
      <c r="E64" s="1">
        <f>415400</f>
        <v>415400</v>
      </c>
      <c r="F64" t="b">
        <v>0</v>
      </c>
      <c r="G64" s="2" t="s">
        <v>10</v>
      </c>
      <c r="H64" t="s">
        <v>11</v>
      </c>
    </row>
    <row r="65" spans="1:8" ht="17" x14ac:dyDescent="0.25">
      <c r="A65" t="s">
        <v>18</v>
      </c>
      <c r="B65" t="s">
        <v>9</v>
      </c>
      <c r="C65" t="b">
        <v>0</v>
      </c>
      <c r="D65" s="1">
        <v>29.999400000000001</v>
      </c>
      <c r="E65" s="1">
        <f>204390</f>
        <v>204390</v>
      </c>
      <c r="F65" t="b">
        <v>0</v>
      </c>
      <c r="G65" s="2" t="s">
        <v>10</v>
      </c>
      <c r="H65" t="s">
        <v>11</v>
      </c>
    </row>
    <row r="66" spans="1:8" ht="17" x14ac:dyDescent="0.25">
      <c r="A66" t="s">
        <v>18</v>
      </c>
      <c r="B66" t="s">
        <v>9</v>
      </c>
      <c r="C66" t="b">
        <v>0</v>
      </c>
      <c r="D66" s="1">
        <v>36.039099999999998</v>
      </c>
      <c r="E66" s="1">
        <f xml:space="preserve"> 94380.4618</f>
        <v>94380.461800000005</v>
      </c>
      <c r="F66" t="b">
        <v>0</v>
      </c>
      <c r="G66" s="2" t="s">
        <v>10</v>
      </c>
      <c r="H66" t="s">
        <v>11</v>
      </c>
    </row>
    <row r="67" spans="1:8" ht="17" x14ac:dyDescent="0.25">
      <c r="A67" t="s">
        <v>18</v>
      </c>
      <c r="B67" t="s">
        <v>9</v>
      </c>
      <c r="C67" t="b">
        <v>0</v>
      </c>
      <c r="D67" s="1">
        <v>47.942500000000003</v>
      </c>
      <c r="E67" s="1">
        <f>15446.6125</f>
        <v>15446.612499999999</v>
      </c>
      <c r="F67" t="b">
        <v>0</v>
      </c>
      <c r="G67" s="2" t="s">
        <v>10</v>
      </c>
      <c r="H67" t="s">
        <v>11</v>
      </c>
    </row>
    <row r="68" spans="1:8" ht="17" x14ac:dyDescent="0.25">
      <c r="A68" t="s">
        <v>18</v>
      </c>
      <c r="B68" t="s">
        <v>9</v>
      </c>
      <c r="C68" t="b">
        <v>0</v>
      </c>
      <c r="D68" s="1">
        <v>71.914599999999993</v>
      </c>
      <c r="E68" s="1">
        <f>150.1005</f>
        <v>150.10050000000001</v>
      </c>
      <c r="F68" t="b">
        <v>0</v>
      </c>
      <c r="G68" s="2" t="s">
        <v>10</v>
      </c>
      <c r="H68" t="s">
        <v>11</v>
      </c>
    </row>
    <row r="69" spans="1:8" ht="17" x14ac:dyDescent="0.25">
      <c r="A69" t="s">
        <v>19</v>
      </c>
      <c r="B69" t="s">
        <v>9</v>
      </c>
      <c r="C69" t="b">
        <v>1</v>
      </c>
      <c r="D69" s="1">
        <v>0</v>
      </c>
      <c r="E69" s="1">
        <f xml:space="preserve"> 1059400</f>
        <v>1059400</v>
      </c>
      <c r="F69" t="b">
        <v>0</v>
      </c>
      <c r="G69" s="2" t="s">
        <v>10</v>
      </c>
      <c r="H69" t="s">
        <v>11</v>
      </c>
    </row>
    <row r="70" spans="1:8" ht="17" x14ac:dyDescent="0.25">
      <c r="A70" t="s">
        <v>19</v>
      </c>
      <c r="B70" t="s">
        <v>9</v>
      </c>
      <c r="C70" t="b">
        <v>1</v>
      </c>
      <c r="D70" s="1">
        <v>6.0355999999999996</v>
      </c>
      <c r="E70" s="1">
        <f>1049500</f>
        <v>1049500</v>
      </c>
      <c r="F70" t="b">
        <v>0</v>
      </c>
      <c r="G70" s="2" t="s">
        <v>10</v>
      </c>
      <c r="H70" t="s">
        <v>11</v>
      </c>
    </row>
    <row r="71" spans="1:8" ht="17" x14ac:dyDescent="0.25">
      <c r="A71" t="s">
        <v>19</v>
      </c>
      <c r="B71" t="s">
        <v>9</v>
      </c>
      <c r="C71" t="b">
        <v>1</v>
      </c>
      <c r="D71" s="1">
        <v>11.9573</v>
      </c>
      <c r="E71" s="1">
        <f>1207900</f>
        <v>1207900</v>
      </c>
      <c r="F71" t="b">
        <v>0</v>
      </c>
      <c r="G71" s="2" t="s">
        <v>10</v>
      </c>
      <c r="H71" t="s">
        <v>11</v>
      </c>
    </row>
    <row r="72" spans="1:8" ht="17" x14ac:dyDescent="0.25">
      <c r="A72" t="s">
        <v>19</v>
      </c>
      <c r="B72" t="s">
        <v>9</v>
      </c>
      <c r="C72" t="b">
        <v>1</v>
      </c>
      <c r="D72" s="1">
        <v>17.992899999999999</v>
      </c>
      <c r="E72" s="1">
        <f>1252500</f>
        <v>1252500</v>
      </c>
      <c r="F72" t="b">
        <v>0</v>
      </c>
      <c r="G72" s="2" t="s">
        <v>10</v>
      </c>
      <c r="H72" t="s">
        <v>11</v>
      </c>
    </row>
    <row r="73" spans="1:8" ht="17" x14ac:dyDescent="0.25">
      <c r="A73" t="s">
        <v>19</v>
      </c>
      <c r="B73" t="s">
        <v>9</v>
      </c>
      <c r="C73" t="b">
        <v>1</v>
      </c>
      <c r="D73" s="1">
        <v>24.028500000000001</v>
      </c>
      <c r="E73" s="1">
        <f>1420800</f>
        <v>1420800</v>
      </c>
      <c r="F73" t="b">
        <v>0</v>
      </c>
      <c r="G73" s="2" t="s">
        <v>10</v>
      </c>
      <c r="H73" t="s">
        <v>11</v>
      </c>
    </row>
    <row r="74" spans="1:8" ht="17" x14ac:dyDescent="0.25">
      <c r="A74" t="s">
        <v>19</v>
      </c>
      <c r="B74" t="s">
        <v>9</v>
      </c>
      <c r="C74" t="b">
        <v>1</v>
      </c>
      <c r="D74" s="1">
        <v>29.950199999999999</v>
      </c>
      <c r="E74" s="1">
        <f>1509900</f>
        <v>1509900</v>
      </c>
      <c r="F74" t="b">
        <v>0</v>
      </c>
      <c r="G74" s="2" t="s">
        <v>10</v>
      </c>
      <c r="H74" t="s">
        <v>11</v>
      </c>
    </row>
    <row r="75" spans="1:8" ht="17" x14ac:dyDescent="0.25">
      <c r="A75" t="s">
        <v>19</v>
      </c>
      <c r="B75" t="s">
        <v>9</v>
      </c>
      <c r="C75" t="b">
        <v>1</v>
      </c>
      <c r="D75" s="1">
        <v>36.042700000000004</v>
      </c>
      <c r="E75" s="1">
        <f>1064400</f>
        <v>1064400</v>
      </c>
      <c r="F75" t="b">
        <v>0</v>
      </c>
      <c r="G75" s="2" t="s">
        <v>10</v>
      </c>
      <c r="H75" t="s">
        <v>11</v>
      </c>
    </row>
    <row r="76" spans="1:8" ht="17" x14ac:dyDescent="0.25">
      <c r="A76" t="s">
        <v>19</v>
      </c>
      <c r="B76" t="s">
        <v>9</v>
      </c>
      <c r="C76" t="b">
        <v>1</v>
      </c>
      <c r="D76" s="1">
        <v>47.943100000000001</v>
      </c>
      <c r="E76" s="1">
        <f>1396000</f>
        <v>1396000</v>
      </c>
      <c r="F76" t="b">
        <v>0</v>
      </c>
      <c r="G76" s="2" t="s">
        <v>10</v>
      </c>
      <c r="H76" t="s">
        <v>11</v>
      </c>
    </row>
    <row r="77" spans="1:8" ht="17" x14ac:dyDescent="0.25">
      <c r="A77" t="s">
        <v>19</v>
      </c>
      <c r="B77" t="s">
        <v>9</v>
      </c>
      <c r="C77" t="b">
        <v>1</v>
      </c>
      <c r="D77" s="1">
        <v>71.914599999999993</v>
      </c>
      <c r="E77" s="1">
        <f>1272300</f>
        <v>1272300</v>
      </c>
      <c r="F77" t="b">
        <v>0</v>
      </c>
      <c r="G77" s="2" t="s">
        <v>10</v>
      </c>
      <c r="H77" t="s">
        <v>11</v>
      </c>
    </row>
    <row r="78" spans="1:8" ht="17" x14ac:dyDescent="0.25">
      <c r="A78" t="s">
        <v>20</v>
      </c>
      <c r="B78" t="s">
        <v>14</v>
      </c>
      <c r="C78" t="b">
        <v>1</v>
      </c>
      <c r="D78" s="1">
        <v>1.2800000000000001E-2</v>
      </c>
      <c r="E78" s="1">
        <f xml:space="preserve"> 8316800</f>
        <v>8316800</v>
      </c>
      <c r="F78" t="b">
        <v>0</v>
      </c>
      <c r="G78" s="2" t="s">
        <v>10</v>
      </c>
      <c r="H78" t="s">
        <v>11</v>
      </c>
    </row>
    <row r="79" spans="1:8" ht="17" x14ac:dyDescent="0.25">
      <c r="A79" t="s">
        <v>20</v>
      </c>
      <c r="B79" t="s">
        <v>14</v>
      </c>
      <c r="C79" t="b">
        <v>1</v>
      </c>
      <c r="D79" s="1">
        <v>3.0127999999999999</v>
      </c>
      <c r="E79" s="1">
        <f xml:space="preserve"> 6930700</f>
        <v>6930700</v>
      </c>
      <c r="F79" t="b">
        <v>0</v>
      </c>
      <c r="G79" s="2" t="s">
        <v>10</v>
      </c>
      <c r="H79" t="s">
        <v>11</v>
      </c>
    </row>
    <row r="80" spans="1:8" ht="17" x14ac:dyDescent="0.25">
      <c r="A80" t="s">
        <v>20</v>
      </c>
      <c r="B80" t="s">
        <v>14</v>
      </c>
      <c r="C80" t="b">
        <v>1</v>
      </c>
      <c r="D80" s="1">
        <v>6.0128000000000004</v>
      </c>
      <c r="E80" s="1">
        <f>7128700</f>
        <v>7128700</v>
      </c>
      <c r="F80" t="b">
        <v>0</v>
      </c>
      <c r="G80" s="2" t="s">
        <v>10</v>
      </c>
      <c r="H80" t="s">
        <v>11</v>
      </c>
    </row>
    <row r="81" spans="1:8" ht="17" x14ac:dyDescent="0.25">
      <c r="A81" t="s">
        <v>20</v>
      </c>
      <c r="B81" t="s">
        <v>14</v>
      </c>
      <c r="C81" t="b">
        <v>1</v>
      </c>
      <c r="D81" s="1">
        <v>9.0128000000000004</v>
      </c>
      <c r="E81" s="1">
        <f>8118800</f>
        <v>8118800</v>
      </c>
      <c r="F81" t="b">
        <v>0</v>
      </c>
      <c r="G81" s="2" t="s">
        <v>10</v>
      </c>
      <c r="H81" t="s">
        <v>11</v>
      </c>
    </row>
    <row r="82" spans="1:8" ht="17" x14ac:dyDescent="0.25">
      <c r="A82" t="s">
        <v>20</v>
      </c>
      <c r="B82" t="s">
        <v>14</v>
      </c>
      <c r="C82" t="b">
        <v>1</v>
      </c>
      <c r="D82" s="1">
        <v>12.0128</v>
      </c>
      <c r="E82" s="1">
        <f xml:space="preserve"> 32871000</f>
        <v>32871000</v>
      </c>
      <c r="F82" t="b">
        <v>0</v>
      </c>
      <c r="G82" s="2" t="s">
        <v>10</v>
      </c>
      <c r="H82" t="s">
        <v>11</v>
      </c>
    </row>
    <row r="83" spans="1:8" ht="17" x14ac:dyDescent="0.25">
      <c r="A83" t="s">
        <v>20</v>
      </c>
      <c r="B83" t="s">
        <v>14</v>
      </c>
      <c r="C83" t="b">
        <v>1</v>
      </c>
      <c r="D83" s="1">
        <v>15.0128</v>
      </c>
      <c r="E83" s="1">
        <f>40495000</f>
        <v>40495000</v>
      </c>
      <c r="F83" t="b">
        <v>0</v>
      </c>
      <c r="G83" s="2" t="s">
        <v>10</v>
      </c>
      <c r="H83" t="s">
        <v>11</v>
      </c>
    </row>
    <row r="84" spans="1:8" ht="17" x14ac:dyDescent="0.25">
      <c r="A84" t="s">
        <v>20</v>
      </c>
      <c r="B84" t="s">
        <v>14</v>
      </c>
      <c r="C84" t="b">
        <v>1</v>
      </c>
      <c r="D84" s="1">
        <v>17.93</v>
      </c>
      <c r="E84" s="1">
        <f>56046000</f>
        <v>56046000</v>
      </c>
      <c r="F84" t="b">
        <v>0</v>
      </c>
      <c r="G84" s="2" t="s">
        <v>10</v>
      </c>
      <c r="H84" t="s">
        <v>11</v>
      </c>
    </row>
    <row r="85" spans="1:8" ht="17" x14ac:dyDescent="0.25">
      <c r="A85" t="s">
        <v>20</v>
      </c>
      <c r="B85" t="s">
        <v>14</v>
      </c>
      <c r="C85" t="b">
        <v>1</v>
      </c>
      <c r="D85" s="1">
        <v>20.956499999999998</v>
      </c>
      <c r="E85" s="1">
        <f>68831000</f>
        <v>68831000</v>
      </c>
      <c r="F85" t="b">
        <v>0</v>
      </c>
      <c r="G85" s="2" t="s">
        <v>10</v>
      </c>
      <c r="H85" t="s">
        <v>11</v>
      </c>
    </row>
    <row r="86" spans="1:8" ht="17" x14ac:dyDescent="0.25">
      <c r="A86" t="s">
        <v>20</v>
      </c>
      <c r="B86" t="s">
        <v>14</v>
      </c>
      <c r="C86" t="b">
        <v>1</v>
      </c>
      <c r="D86" s="1">
        <v>23.982800000000001</v>
      </c>
      <c r="E86" s="1">
        <f>70763000</f>
        <v>70763000</v>
      </c>
      <c r="F86" t="b">
        <v>0</v>
      </c>
      <c r="G86" s="2" t="s">
        <v>10</v>
      </c>
      <c r="H86" t="s">
        <v>11</v>
      </c>
    </row>
    <row r="87" spans="1:8" ht="17" x14ac:dyDescent="0.25">
      <c r="A87" t="s">
        <v>20</v>
      </c>
      <c r="B87" t="s">
        <v>14</v>
      </c>
      <c r="C87" t="b">
        <v>1</v>
      </c>
      <c r="D87" s="1">
        <v>30.035699999999999</v>
      </c>
      <c r="E87" s="1">
        <f>106740000</f>
        <v>106740000</v>
      </c>
      <c r="F87" t="b">
        <v>0</v>
      </c>
      <c r="G87" s="2" t="s">
        <v>10</v>
      </c>
      <c r="H87" t="s">
        <v>11</v>
      </c>
    </row>
    <row r="88" spans="1:8" ht="17" x14ac:dyDescent="0.25">
      <c r="A88" t="s">
        <v>20</v>
      </c>
      <c r="B88" t="s">
        <v>14</v>
      </c>
      <c r="C88" t="b">
        <v>1</v>
      </c>
      <c r="D88" s="1">
        <v>35.974299999999999</v>
      </c>
      <c r="E88" s="1">
        <f>102280000</f>
        <v>102280000</v>
      </c>
      <c r="F88" t="b">
        <v>0</v>
      </c>
      <c r="G88" s="2" t="s">
        <v>10</v>
      </c>
      <c r="H88" t="s">
        <v>11</v>
      </c>
    </row>
    <row r="89" spans="1:8" ht="17" x14ac:dyDescent="0.25">
      <c r="A89" t="s">
        <v>20</v>
      </c>
      <c r="B89" t="s">
        <v>14</v>
      </c>
      <c r="C89" t="b">
        <v>1</v>
      </c>
      <c r="D89" s="1">
        <v>48.079900000000002</v>
      </c>
      <c r="E89" s="1">
        <f>88305000</f>
        <v>88305000</v>
      </c>
      <c r="F89" t="b">
        <v>0</v>
      </c>
      <c r="G89" s="2" t="s">
        <v>10</v>
      </c>
      <c r="H89" t="s">
        <v>11</v>
      </c>
    </row>
    <row r="90" spans="1:8" ht="17" x14ac:dyDescent="0.25">
      <c r="A90" t="s">
        <v>20</v>
      </c>
      <c r="B90" t="s">
        <v>14</v>
      </c>
      <c r="C90" t="b">
        <v>1</v>
      </c>
      <c r="D90" s="1">
        <v>72.062799999999996</v>
      </c>
      <c r="E90" s="1">
        <f xml:space="preserve"> 92914000</f>
        <v>92914000</v>
      </c>
      <c r="F90" t="b">
        <v>0</v>
      </c>
      <c r="G90" s="2" t="s">
        <v>10</v>
      </c>
      <c r="H90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Kamryn Henderson</dc:creator>
  <cp:lastModifiedBy>Kamryn Henderson</cp:lastModifiedBy>
  <dcterms:created xsi:type="dcterms:W3CDTF">2021-07-14T19:03:59Z</dcterms:created>
  <dcterms:modified xsi:type="dcterms:W3CDTF">2021-07-14T19:09:02Z</dcterms:modified>
</cp:coreProperties>
</file>