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01"/>
  <workbookPr filterPrivacy="1" codeName="ThisWorkbook"/>
  <xr:revisionPtr revIDLastSave="0" documentId="8_{B7C69686-4DBF-4B2F-BF7E-F2501374A85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Budget summary" sheetId="1" r:id="rId1"/>
    <sheet name="Income" sheetId="3" r:id="rId2"/>
    <sheet name="Personnel expenses" sheetId="4" r:id="rId3"/>
    <sheet name="Operating expenses" sheetId="5" r:id="rId4"/>
  </sheets>
  <definedNames>
    <definedName name="_xlnm._FilterDatabase" localSheetId="0" hidden="1">Income!#REF!</definedName>
    <definedName name="_xlnm._FilterDatabase" localSheetId="1" hidden="1">Income!#REF!</definedName>
    <definedName name="_xlnm._FilterDatabase" localSheetId="3" hidden="1">'Operating expenses'!#REF!</definedName>
    <definedName name="_xlnm._FilterDatabase" localSheetId="2" hidden="1">'Personnel expenses'!#REF!</definedName>
    <definedName name="BUDGET_Title">'Budget summary'!$C$3</definedName>
    <definedName name="ColumnTitle1">'Budget summary'!$C$6</definedName>
    <definedName name="COMPANY_NAME">'Budget summary'!#REF!</definedName>
    <definedName name="_xlnm.Print_Titles" localSheetId="1">Income!$6:$6</definedName>
    <definedName name="_xlnm.Print_Titles" localSheetId="3">'Operating expenses'!$6:$6</definedName>
    <definedName name="_xlnm.Print_Titles" localSheetId="2">'Personnel expenses'!$6:$6</definedName>
    <definedName name="Title1">#REF!</definedName>
    <definedName name="Title2">Income[[#Headers],[Income]]</definedName>
    <definedName name="Title3">PersonnelExpenses[[#Headers],[Expenses]]</definedName>
    <definedName name="Title4">OperatingExpenses[[#Headers],[Expenses]]</definedName>
  </definedNames>
  <calcPr calcId="191029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5" l="1"/>
  <c r="D9" i="1" s="1"/>
  <c r="E10" i="3" l="1"/>
  <c r="D10" i="4"/>
  <c r="F9" i="4"/>
  <c r="D8" i="1" l="1"/>
  <c r="E10" i="4"/>
  <c r="E8" i="1" s="1"/>
  <c r="F7" i="4"/>
  <c r="F8" i="4"/>
  <c r="E27" i="5"/>
  <c r="E9" i="1" s="1"/>
  <c r="E7" i="1"/>
  <c r="D10" i="3"/>
  <c r="D7" i="1" s="1"/>
  <c r="F7" i="3"/>
  <c r="F10" i="3" s="1"/>
  <c r="F8" i="3"/>
  <c r="F9" i="3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7" i="1" l="1"/>
  <c r="F9" i="1"/>
  <c r="F27" i="5"/>
  <c r="F8" i="1"/>
  <c r="F10" i="4"/>
  <c r="E10" i="1"/>
  <c r="D10" i="1"/>
  <c r="F10" i="1" l="1"/>
</calcChain>
</file>

<file path=xl/sharedStrings.xml><?xml version="1.0" encoding="utf-8"?>
<sst xmlns="http://schemas.openxmlformats.org/spreadsheetml/2006/main" count="59" uniqueCount="41">
  <si>
    <t>Other</t>
  </si>
  <si>
    <t>Advertising</t>
  </si>
  <si>
    <t>Depreciation</t>
  </si>
  <si>
    <t>Insurance</t>
  </si>
  <si>
    <t>Interest</t>
  </si>
  <si>
    <t>Office supplies</t>
  </si>
  <si>
    <t>Postage</t>
  </si>
  <si>
    <t>Rent or mortgage</t>
  </si>
  <si>
    <t>Shipping and storage</t>
  </si>
  <si>
    <t>Supplies</t>
  </si>
  <si>
    <t>Taxes</t>
  </si>
  <si>
    <t>Telephone</t>
  </si>
  <si>
    <t>Utilities</t>
  </si>
  <si>
    <t>Income</t>
  </si>
  <si>
    <t>Wages</t>
  </si>
  <si>
    <t>Commission</t>
  </si>
  <si>
    <t>Employee benefits</t>
  </si>
  <si>
    <t>Bad debts</t>
  </si>
  <si>
    <t>Cash discounts</t>
  </si>
  <si>
    <t>Dues and subscriptions</t>
  </si>
  <si>
    <t>Legal and auditing</t>
  </si>
  <si>
    <t>Maintenance and repairs</t>
  </si>
  <si>
    <t>Net sales</t>
  </si>
  <si>
    <t>Interest income</t>
  </si>
  <si>
    <t>Asset sales (gain/loss)</t>
  </si>
  <si>
    <t>Delivery costs</t>
  </si>
  <si>
    <t xml:space="preserve"> </t>
  </si>
  <si>
    <t>Estimated</t>
  </si>
  <si>
    <t>Actual</t>
  </si>
  <si>
    <t>Difference</t>
  </si>
  <si>
    <t>Personnel expenses</t>
  </si>
  <si>
    <t>Operating expenses</t>
  </si>
  <si>
    <t>Budget area</t>
  </si>
  <si>
    <t>Balance (income minus expenses)</t>
  </si>
  <si>
    <t>Total income</t>
  </si>
  <si>
    <t>Total operating expenses</t>
  </si>
  <si>
    <t>Total personnel expenses</t>
  </si>
  <si>
    <t>Expenses</t>
  </si>
  <si>
    <t xml:space="preserve">Sales </t>
  </si>
  <si>
    <t xml:space="preserve">Date: </t>
  </si>
  <si>
    <t>Budget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</si>
</sst>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.00_);_(* \(#,##0.00\);_(* &quot;-&quot;??_);_(@_)"/>
    <numFmt numFmtId="165" formatCode="mmmm\ yyyy"/>
    <numFmt numFmtId="166" formatCode="0.0%"/>
    <numFmt numFmtId="167" formatCode="mm/dd/yy;@"/>
  </numFmts>
  <fonts count="24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6C0000"/>
      <name val="Calibri"/>
      <family val="2"/>
      <scheme val="minor"/>
    </font>
    <font>
      <sz val="36"/>
      <color theme="3"/>
      <name val="Calibri"/>
      <family val="2"/>
      <scheme val="major"/>
    </font>
    <font>
      <sz val="11"/>
      <color theme="3"/>
      <name val="Calibri"/>
      <family val="2"/>
      <scheme val="major"/>
    </font>
    <font>
      <sz val="11"/>
      <color theme="1" tint="4.9989318521683403E-2"/>
      <name val="Calibri"/>
      <family val="2"/>
      <scheme val="maj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0"/>
      <name val="Calibri"/>
      <family val="2"/>
      <scheme val="major"/>
    </font>
    <font>
      <b/>
      <sz val="16"/>
      <color theme="4"/>
      <name val="Calibri"/>
      <family val="2"/>
      <scheme val="major"/>
    </font>
    <font>
      <sz val="36"/>
      <color theme="3"/>
      <name val="Calibri"/>
      <family val="2"/>
      <scheme val="minor"/>
    </font>
    <font>
      <sz val="2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">
    <xf numFmtId="40" fontId="0" fillId="0" borderId="0">
      <alignment horizontal="center" vertical="center"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2" fillId="0" borderId="0" applyNumberFormat="0" applyFill="0" applyAlignment="0" applyProtection="0"/>
    <xf numFmtId="0" fontId="7" fillId="5" borderId="0" applyBorder="0" applyProtection="0">
      <alignment horizontal="left" vertical="center" indent="1"/>
    </xf>
    <xf numFmtId="0" fontId="7" fillId="5" borderId="0" applyNumberFormat="0" applyBorder="0" applyProtection="0">
      <alignment horizontal="left" vertical="center"/>
    </xf>
    <xf numFmtId="0" fontId="1" fillId="0" borderId="0" applyNumberFormat="0" applyFill="0" applyAlignment="0" applyProtection="0"/>
    <xf numFmtId="0" fontId="4" fillId="0" borderId="0" applyNumberFormat="0" applyFill="0" applyBorder="0" applyAlignment="0" applyProtection="0"/>
    <xf numFmtId="40" fontId="1" fillId="0" borderId="0" applyFont="0" applyFill="0" applyBorder="0" applyProtection="0">
      <alignment horizontal="right"/>
    </xf>
    <xf numFmtId="166" fontId="1" fillId="0" borderId="0" applyFont="0" applyFill="0" applyBorder="0" applyProtection="0">
      <alignment horizontal="right"/>
    </xf>
    <xf numFmtId="165" fontId="6" fillId="4" borderId="0" applyFill="0" applyBorder="0">
      <alignment horizontal="right"/>
    </xf>
    <xf numFmtId="0" fontId="10" fillId="0" borderId="0" applyNumberFormat="0" applyProtection="0">
      <alignment horizontal="left" vertical="center" indent="1"/>
    </xf>
    <xf numFmtId="0" fontId="11" fillId="6" borderId="1" applyNumberFormat="0" applyFill="0" applyBorder="0" applyAlignment="0" applyProtection="0"/>
  </cellStyleXfs>
  <cellXfs count="58">
    <xf numFmtId="40" fontId="0" fillId="0" borderId="0" xfId="0">
      <alignment horizontal="center" vertical="center" wrapText="1"/>
    </xf>
    <xf numFmtId="40" fontId="9" fillId="4" borderId="0" xfId="0" applyFont="1" applyFill="1">
      <alignment horizontal="center" vertical="center" wrapText="1"/>
    </xf>
    <xf numFmtId="40" fontId="9" fillId="4" borderId="0" xfId="0" applyFont="1" applyFill="1" applyAlignment="1">
      <alignment vertical="center"/>
    </xf>
    <xf numFmtId="40" fontId="9" fillId="0" borderId="0" xfId="0" applyFont="1">
      <alignment horizontal="center" vertical="center" wrapText="1"/>
    </xf>
    <xf numFmtId="40" fontId="8" fillId="0" borderId="0" xfId="0" applyFont="1">
      <alignment horizontal="center" vertical="center" wrapText="1"/>
    </xf>
    <xf numFmtId="164" fontId="3" fillId="0" borderId="0" xfId="3" applyNumberFormat="1" applyFont="1" applyFill="1"/>
    <xf numFmtId="40" fontId="3" fillId="0" borderId="0" xfId="4" applyNumberFormat="1" applyFont="1" applyFill="1"/>
    <xf numFmtId="40" fontId="3" fillId="0" borderId="0" xfId="8" applyNumberFormat="1" applyFont="1" applyFill="1"/>
    <xf numFmtId="0" fontId="3" fillId="0" borderId="0" xfId="3" applyFont="1" applyFill="1"/>
    <xf numFmtId="40" fontId="9" fillId="0" borderId="0" xfId="0" applyFont="1" applyAlignment="1">
      <alignment horizontal="left" vertical="center" wrapText="1"/>
    </xf>
    <xf numFmtId="40" fontId="3" fillId="0" borderId="0" xfId="4" applyNumberFormat="1" applyFont="1" applyFill="1" applyAlignment="1">
      <alignment horizontal="left" vertical="center" indent="1"/>
    </xf>
    <xf numFmtId="40" fontId="9" fillId="4" borderId="0" xfId="0" applyFont="1" applyFill="1" applyAlignment="1">
      <alignment horizontal="left" vertical="center" wrapText="1" indent="1"/>
    </xf>
    <xf numFmtId="40" fontId="3" fillId="0" borderId="0" xfId="8" applyNumberFormat="1" applyFont="1" applyFill="1" applyAlignment="1">
      <alignment horizontal="left" vertical="center" indent="1"/>
    </xf>
    <xf numFmtId="40" fontId="3" fillId="7" borderId="0" xfId="0" applyFont="1" applyFill="1">
      <alignment horizontal="center" vertical="center" wrapText="1"/>
    </xf>
    <xf numFmtId="0" fontId="3" fillId="7" borderId="0" xfId="3" applyFont="1" applyFill="1" applyAlignment="1">
      <alignment vertical="center"/>
    </xf>
    <xf numFmtId="40" fontId="9" fillId="4" borderId="0" xfId="0" applyFont="1" applyFill="1" applyAlignment="1">
      <alignment horizontal="left" vertical="center" wrapText="1"/>
    </xf>
    <xf numFmtId="40" fontId="9" fillId="4" borderId="0" xfId="0" applyFont="1" applyFill="1" applyAlignment="1">
      <alignment horizontal="left" vertical="center"/>
    </xf>
    <xf numFmtId="40" fontId="0" fillId="7" borderId="0" xfId="0" applyFill="1">
      <alignment horizontal="center" vertical="center" wrapText="1"/>
    </xf>
    <xf numFmtId="40" fontId="14" fillId="7" borderId="0" xfId="0" applyFont="1" applyFill="1" applyAlignment="1">
      <alignment wrapText="1"/>
    </xf>
    <xf numFmtId="40" fontId="14" fillId="7" borderId="0" xfId="0" applyFont="1" applyFill="1">
      <alignment horizontal="center" vertical="center" wrapText="1"/>
    </xf>
    <xf numFmtId="167" fontId="14" fillId="7" borderId="0" xfId="0" applyNumberFormat="1" applyFont="1" applyFill="1" applyAlignment="1">
      <alignment horizontal="left" wrapText="1"/>
    </xf>
    <xf numFmtId="40" fontId="15" fillId="7" borderId="0" xfId="0" applyFont="1" applyFill="1" applyAlignment="1">
      <alignment horizontal="left" vertical="top" wrapText="1" indent="1"/>
    </xf>
    <xf numFmtId="40" fontId="16" fillId="7" borderId="0" xfId="0" applyFont="1" applyFill="1" applyAlignment="1">
      <alignment vertical="center"/>
    </xf>
    <xf numFmtId="40" fontId="9" fillId="7" borderId="0" xfId="0" applyFont="1" applyFill="1">
      <alignment horizontal="center" vertical="center" wrapText="1"/>
    </xf>
    <xf numFmtId="40" fontId="17" fillId="0" borderId="0" xfId="5" applyNumberFormat="1" applyFont="1" applyFill="1" applyAlignment="1">
      <alignment horizontal="left" vertical="center" indent="1"/>
    </xf>
    <xf numFmtId="40" fontId="17" fillId="0" borderId="0" xfId="5" applyNumberFormat="1" applyFont="1" applyFill="1" applyAlignment="1">
      <alignment horizontal="left" vertical="center" wrapText="1" indent="1"/>
    </xf>
    <xf numFmtId="40" fontId="18" fillId="0" borderId="0" xfId="13" applyNumberFormat="1" applyFont="1">
      <alignment horizontal="left" vertical="center" indent="1"/>
    </xf>
    <xf numFmtId="40" fontId="18" fillId="0" borderId="0" xfId="0" applyFont="1" applyAlignment="1">
      <alignment horizontal="left" vertical="center" wrapText="1" indent="1"/>
    </xf>
    <xf numFmtId="40" fontId="19" fillId="0" borderId="0" xfId="0" applyFont="1" applyAlignment="1">
      <alignment horizontal="left" vertical="center" wrapText="1" indent="1"/>
    </xf>
    <xf numFmtId="40" fontId="20" fillId="7" borderId="0" xfId="0" applyFont="1" applyFill="1" applyAlignment="1">
      <alignment horizontal="left"/>
    </xf>
    <xf numFmtId="40" fontId="21" fillId="0" borderId="0" xfId="5" applyNumberFormat="1" applyFont="1" applyFill="1" applyAlignment="1">
      <alignment horizontal="left" vertical="center" indent="1"/>
    </xf>
    <xf numFmtId="40" fontId="21" fillId="0" borderId="0" xfId="5" applyNumberFormat="1" applyFont="1" applyFill="1" applyAlignment="1">
      <alignment horizontal="left" vertical="center" wrapText="1" indent="1"/>
    </xf>
    <xf numFmtId="40" fontId="16" fillId="7" borderId="0" xfId="0" applyFont="1" applyFill="1" applyAlignment="1">
      <alignment horizontal="left" vertical="center"/>
    </xf>
    <xf numFmtId="0" fontId="19" fillId="0" borderId="0" xfId="13" applyFont="1" applyAlignment="1">
      <alignment horizontal="left" vertical="center" wrapText="1" indent="1"/>
    </xf>
    <xf numFmtId="40" fontId="0" fillId="7" borderId="0" xfId="0" applyFill="1" applyAlignment="1">
      <alignment horizontal="left" vertical="center" wrapText="1" indent="1"/>
    </xf>
    <xf numFmtId="40" fontId="0" fillId="0" borderId="0" xfId="0" applyAlignment="1">
      <alignment horizontal="left" vertical="center" wrapText="1" indent="1"/>
    </xf>
    <xf numFmtId="40" fontId="15" fillId="7" borderId="0" xfId="0" applyFont="1" applyFill="1" applyAlignment="1">
      <alignment horizontal="left" wrapText="1" indent="1"/>
    </xf>
    <xf numFmtId="40" fontId="0" fillId="4" borderId="0" xfId="0" applyFill="1" applyAlignment="1">
      <alignment horizontal="left" vertical="center" wrapText="1" indent="1"/>
    </xf>
    <xf numFmtId="40" fontId="13" fillId="7" borderId="0" xfId="0" applyFont="1" applyFill="1" applyAlignment="1">
      <alignment horizontal="left" wrapText="1" indent="1"/>
    </xf>
    <xf numFmtId="40" fontId="13" fillId="7" borderId="0" xfId="0" applyFont="1" applyFill="1" applyAlignment="1">
      <alignment horizontal="left" vertical="center" wrapText="1" indent="1"/>
    </xf>
    <xf numFmtId="40" fontId="0" fillId="0" borderId="0" xfId="0" applyAlignment="1">
      <alignment horizontal="left" vertical="center" indent="1"/>
    </xf>
    <xf numFmtId="40" fontId="0" fillId="4" borderId="0" xfId="0" applyFill="1" applyAlignment="1">
      <alignment horizontal="left" vertical="center" indent="1"/>
    </xf>
    <xf numFmtId="40" fontId="18" fillId="0" borderId="0" xfId="13" applyNumberFormat="1" applyFont="1" applyAlignment="1">
      <alignment horizontal="left" vertical="center" wrapText="1" indent="1"/>
    </xf>
    <xf numFmtId="40" fontId="19" fillId="0" borderId="0" xfId="14" applyNumberFormat="1" applyFont="1" applyFill="1" applyBorder="1" applyAlignment="1">
      <alignment horizontal="left" vertical="center" wrapText="1" indent="1"/>
    </xf>
    <xf numFmtId="40" fontId="0" fillId="4" borderId="0" xfId="0" applyFill="1">
      <alignment horizontal="center" vertical="center" wrapText="1"/>
    </xf>
    <xf numFmtId="0" fontId="22" fillId="0" borderId="0" xfId="1" applyFont="1"/>
    <xf numFmtId="40" fontId="20" fillId="7" borderId="0" xfId="0" applyFont="1" applyFill="1" applyAlignment="1">
      <alignment horizontal="left" vertical="center"/>
    </xf>
    <xf numFmtId="40" fontId="20" fillId="7" borderId="0" xfId="0" applyFont="1" applyFill="1" applyAlignment="1">
      <alignment horizontal="left" wrapText="1"/>
    </xf>
    <xf numFmtId="40" fontId="0" fillId="0" borderId="0" xfId="0" applyAlignment="1">
      <alignment horizontal="left" vertical="center" wrapText="1"/>
    </xf>
    <xf numFmtId="40" fontId="0" fillId="7" borderId="0" xfId="0" applyFill="1" applyAlignment="1">
      <alignment horizontal="left" vertical="center" wrapText="1"/>
    </xf>
    <xf numFmtId="40" fontId="14" fillId="7" borderId="0" xfId="0" applyFont="1" applyFill="1" applyAlignment="1">
      <alignment horizontal="left" wrapText="1"/>
    </xf>
    <xf numFmtId="40" fontId="9" fillId="7" borderId="0" xfId="0" applyFont="1" applyFill="1" applyAlignment="1">
      <alignment horizontal="left" vertical="center" wrapText="1"/>
    </xf>
    <xf numFmtId="40" fontId="3" fillId="7" borderId="0" xfId="0" applyFont="1" applyFill="1" applyAlignment="1">
      <alignment horizontal="left" vertical="center" wrapText="1"/>
    </xf>
    <xf numFmtId="40" fontId="23" fillId="7" borderId="0" xfId="0" applyFont="1" applyFill="1" applyAlignment="1">
      <alignment horizontal="left" vertical="center" wrapText="1"/>
    </xf>
    <xf numFmtId="0" fontId="3" fillId="7" borderId="0" xfId="3" applyFont="1" applyFill="1" applyBorder="1" applyAlignment="1">
      <alignment horizontal="left" vertical="center"/>
    </xf>
    <xf numFmtId="40" fontId="0" fillId="0" borderId="0" xfId="0" applyAlignment="1">
      <alignment vertical="center"/>
    </xf>
    <xf numFmtId="40" fontId="16" fillId="7" borderId="0" xfId="0" applyFont="1" applyFill="1" applyAlignment="1">
      <alignment horizontal="left" vertical="center" wrapText="1"/>
    </xf>
    <xf numFmtId="40" fontId="19" fillId="0" borderId="0" xfId="13" applyNumberFormat="1" applyFont="1">
      <alignment horizontal="left" vertical="center" indent="1"/>
    </xf>
  </cellXfs>
  <cellStyles count="15">
    <cellStyle name="20% - Accent5" xfId="4" builtinId="46"/>
    <cellStyle name="60% - Accent4" xfId="3" builtinId="44" customBuiltin="1"/>
    <cellStyle name="Comma" xfId="10" builtinId="3" customBuiltin="1"/>
    <cellStyle name="Date" xfId="12" xr:uid="{00000000-0005-0000-0000-000003000000}"/>
    <cellStyle name="Heading 1" xfId="5" builtinId="16" customBuiltin="1"/>
    <cellStyle name="Heading 2" xfId="6" builtinId="17" customBuiltin="1"/>
    <cellStyle name="Heading 3" xfId="7" builtinId="18" customBuiltin="1"/>
    <cellStyle name="Heading 4" xfId="2" builtinId="19" customBuiltin="1"/>
    <cellStyle name="Input" xfId="13" builtinId="20" customBuiltin="1"/>
    <cellStyle name="Normal" xfId="0" builtinId="0" customBuiltin="1"/>
    <cellStyle name="Output" xfId="14" builtinId="21" customBuiltin="1"/>
    <cellStyle name="Percent" xfId="11" builtinId="5" customBuiltin="1"/>
    <cellStyle name="Title" xfId="1" builtinId="15" customBuiltin="1"/>
    <cellStyle name="Total" xfId="8" builtinId="25" customBuiltin="1"/>
    <cellStyle name="Warning Text" xfId="9" builtinId="11" customBuiltin="1"/>
  </cellStyles>
  <dxfs count="53"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49998474074526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#,##0.00_);[Red]\(#,##0.00\)"/>
      <fill>
        <patternFill patternType="none">
          <fgColor indexed="64"/>
          <bgColor indexed="65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#,##0.00_);[Red]\(#,##0.00\)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#,##0.00_);[Red]\(#,##0.00\)"/>
      <fill>
        <patternFill patternType="none">
          <fgColor indexed="64"/>
          <bgColor indexed="65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#,##0.00_);[Red]\(#,##0.00\)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#,##0.00_);[Red]\(#,##0.00\)"/>
      <fill>
        <patternFill patternType="none">
          <fgColor indexed="64"/>
          <bgColor indexed="65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#,##0.00_);[Red]\(#,##0.00\)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#,##0.00_);[Red]\(#,##0.00\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6"/>
        <color theme="4"/>
        <name val="Calibri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6"/>
        <color theme="1" tint="0.2499465926084170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6"/>
        <color theme="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#,##0.00_);[Red]\(#,##0.00\)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6"/>
        <color theme="4"/>
        <name val="Calibri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6"/>
        <color theme="4"/>
        <name val="Calibri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color auto="1"/>
      </font>
      <fill>
        <patternFill patternType="solid">
          <fgColor theme="5"/>
          <bgColor theme="5"/>
        </patternFill>
      </fill>
      <border>
        <bottom style="thin">
          <color theme="4" tint="0.59996337778862885"/>
        </bottom>
      </border>
    </dxf>
    <dxf>
      <fill>
        <patternFill patternType="none">
          <bgColor auto="1"/>
        </patternFill>
      </fill>
      <border>
        <bottom style="thin">
          <color theme="4" tint="0.59996337778862885"/>
        </bottom>
      </border>
    </dxf>
    <dxf>
      <font>
        <b/>
        <i val="0"/>
        <color auto="1"/>
      </font>
      <fill>
        <patternFill patternType="solid">
          <fgColor auto="1"/>
          <bgColor theme="4" tint="0.79998168889431442"/>
        </patternFill>
      </fill>
      <border diagonalUp="0" diagonalDown="0">
        <left/>
        <right/>
        <top/>
        <bottom style="medium">
          <color theme="4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fgColor auto="1"/>
          <bgColor auto="1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1"/>
      </font>
    </dxf>
  </dxfs>
  <tableStyles count="1" defaultTableStyle="Monthly Budget" defaultPivotStyle="PivotStyleLight16">
    <tableStyle name="Monthly Budget" pivot="0" count="5" xr9:uid="{00000000-0011-0000-FFFF-FFFF00000000}">
      <tableStyleElement type="wholeTable" dxfId="52"/>
      <tableStyleElement type="headerRow" dxfId="51"/>
      <tableStyleElement type="totalRow" dxfId="50"/>
      <tableStyleElement type="firstRowStripe" dxfId="49"/>
      <tableStyleElement type="secondRowStripe" dxfId="48"/>
    </tableStyle>
  </tableStyles>
  <colors>
    <mruColors>
      <color rgb="FFEEEADE"/>
      <color rgb="FF44382C"/>
      <color rgb="FFFFFDF8"/>
      <color rgb="FFA7937B"/>
      <color rgb="FFF2F2F2"/>
      <color rgb="FF5A5044"/>
      <color rgb="FF252525"/>
      <color rgb="FFCD9620"/>
      <color rgb="FFF4444F"/>
      <color rgb="FF2D3A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accent1"/>
                </a:solidFill>
                <a:latin typeface="+mj-lt"/>
                <a:ea typeface="Source Sans Pro" panose="020B0503030403020204" pitchFamily="34" charset="0"/>
                <a:cs typeface="Calibri" panose="020F0502020204030204" pitchFamily="34" charset="0"/>
              </a:defRPr>
            </a:pPr>
            <a:r>
              <a:rPr lang="en-US" sz="3600" b="1" i="0">
                <a:solidFill>
                  <a:schemeClr val="accent1"/>
                </a:solidFill>
                <a:latin typeface="+mj-lt"/>
                <a:ea typeface="Source Sans Pro" panose="020B0503030403020204" pitchFamily="34" charset="0"/>
                <a:cs typeface="Calibri" panose="020F0502020204030204" pitchFamily="34" charset="0"/>
              </a:rPr>
              <a:t>Budget overview</a:t>
            </a:r>
          </a:p>
        </c:rich>
      </c:tx>
      <c:layout>
        <c:manualLayout>
          <c:xMode val="edge"/>
          <c:yMode val="edge"/>
          <c:x val="8.4301559079308624E-3"/>
          <c:y val="4.9694046228000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accent1"/>
              </a:solidFill>
              <a:latin typeface="+mj-lt"/>
              <a:ea typeface="Source Sans Pro" panose="020B050303040302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93322205692034E-2"/>
          <c:y val="0.23775842764580746"/>
          <c:w val="0.85663618660570651"/>
          <c:h val="0.592517772246702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'Budget summary'!$D$6</c:f>
              <c:strCache>
                <c:ptCount val="1"/>
                <c:pt idx="0">
                  <c:v>Estimated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'Budget summary'!$C$7:$C$10</c:f>
              <c:strCache>
                <c:ptCount val="3"/>
                <c:pt idx="0">
                  <c:v>Income</c:v>
                </c:pt>
                <c:pt idx="1">
                  <c:v>Personnel expenses</c:v>
                </c:pt>
                <c:pt idx="2">
                  <c:v>Operating expenses</c:v>
                </c:pt>
              </c:strCache>
            </c:strRef>
          </c:cat>
          <c:val>
            <c:numRef>
              <c:f>'Budget summary'!$D$7:$D$10</c:f>
              <c:numCache>
                <c:formatCode>#,##0.00_);[Red]\(#,##0.00\)</c:formatCode>
                <c:ptCount val="3"/>
                <c:pt idx="0">
                  <c:v>63300</c:v>
                </c:pt>
                <c:pt idx="1">
                  <c:v>18500</c:v>
                </c:pt>
                <c:pt idx="2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5-4314-A69D-155A58038B55}"/>
            </c:ext>
          </c:extLst>
        </c:ser>
        <c:ser>
          <c:idx val="1"/>
          <c:order val="1"/>
          <c:tx>
            <c:strRef>
              <c:f>'Budget summary'!$E$6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'Budget summary'!$C$7:$C$10</c:f>
              <c:strCache>
                <c:ptCount val="3"/>
                <c:pt idx="0">
                  <c:v>Income</c:v>
                </c:pt>
                <c:pt idx="1">
                  <c:v>Personnel expenses</c:v>
                </c:pt>
                <c:pt idx="2">
                  <c:v>Operating expenses</c:v>
                </c:pt>
              </c:strCache>
            </c:strRef>
          </c:cat>
          <c:val>
            <c:numRef>
              <c:f>'Budget summary'!$E$7:$E$10</c:f>
              <c:numCache>
                <c:formatCode>#,##0.00_);[Red]\(#,##0.00\)</c:formatCode>
                <c:ptCount val="3"/>
                <c:pt idx="0">
                  <c:v>57450</c:v>
                </c:pt>
                <c:pt idx="1">
                  <c:v>14100</c:v>
                </c:pt>
                <c:pt idx="2">
                  <c:v>35530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5-4314-A69D-155A58038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110848"/>
        <c:axId val="-2126111024"/>
      </c:barChart>
      <c:catAx>
        <c:axId val="145111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Source Sans Pro" panose="020B050303040302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-2126111024"/>
        <c:crosses val="autoZero"/>
        <c:auto val="1"/>
        <c:lblAlgn val="ctr"/>
        <c:lblOffset val="100"/>
        <c:noMultiLvlLbl val="0"/>
      </c:catAx>
      <c:valAx>
        <c:axId val="-21261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90000"/>
                  <a:alpha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Source Sans Pro" panose="020B050303040302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511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799968552318057"/>
          <c:y val="0.91561145325284587"/>
          <c:w val="0.17886699268610576"/>
          <c:h val="3.7462183462776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Source Sans Pro" panose="020B0503030403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38100</xdr:rowOff>
    </xdr:from>
    <xdr:to>
      <xdr:col>6</xdr:col>
      <xdr:colOff>12700</xdr:colOff>
      <xdr:row>12</xdr:row>
      <xdr:rowOff>1</xdr:rowOff>
    </xdr:to>
    <xdr:graphicFrame macro="">
      <xdr:nvGraphicFramePr>
        <xdr:cNvPr id="6" name="BudgetOverview" descr="Bar overview chart showing estimated versus actual income and expenses">
          <a:extLst>
            <a:ext uri="{FF2B5EF4-FFF2-40B4-BE49-F238E27FC236}">
              <a16:creationId xmlns:a16="http://schemas.microsoft.com/office/drawing/2014/main" id="{3057CD98-457C-4931-9D13-24F72D04B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1066800</xdr:colOff>
      <xdr:row>2</xdr:row>
      <xdr:rowOff>152400</xdr:rowOff>
    </xdr:from>
    <xdr:to>
      <xdr:col>5</xdr:col>
      <xdr:colOff>1422400</xdr:colOff>
      <xdr:row>3</xdr:row>
      <xdr:rowOff>279400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66EAD98-E606-45AA-4AA3-2CC163FF11A2}"/>
            </a:ext>
          </a:extLst>
        </xdr:cNvPr>
        <xdr:cNvSpPr/>
      </xdr:nvSpPr>
      <xdr:spPr>
        <a:xfrm>
          <a:off x="6527800" y="558800"/>
          <a:ext cx="1943100" cy="8890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 i="0">
              <a:solidFill>
                <a:schemeClr val="accent1"/>
              </a:solidFill>
              <a:latin typeface="Calibri" panose="020F0502020204030204" pitchFamily="34" charset="0"/>
              <a:ea typeface="Source Sans Pro" panose="020B0503030403020204" pitchFamily="34" charset="0"/>
              <a:cs typeface="Calibri" panose="020F0502020204030204" pitchFamily="34" charset="0"/>
            </a:rPr>
            <a:t>YOUR LOGO</a:t>
          </a:r>
          <a:r>
            <a:rPr lang="en-US" sz="2000" b="1" i="0" baseline="0">
              <a:solidFill>
                <a:schemeClr val="accent1"/>
              </a:solidFill>
              <a:latin typeface="Calibri" panose="020F0502020204030204" pitchFamily="34" charset="0"/>
              <a:ea typeface="Source Sans Pro" panose="020B0503030403020204" pitchFamily="34" charset="0"/>
              <a:cs typeface="Calibri" panose="020F0502020204030204" pitchFamily="34" charset="0"/>
            </a:rPr>
            <a:t> HERE</a:t>
          </a:r>
          <a:endParaRPr lang="en-US" sz="2000" b="1" i="0">
            <a:solidFill>
              <a:schemeClr val="accent1"/>
            </a:solidFill>
            <a:latin typeface="Calibri" panose="020F0502020204030204" pitchFamily="34" charset="0"/>
            <a:ea typeface="Source Sans Pro" panose="020B050303040302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1066800</xdr:colOff>
      <xdr:row>2</xdr:row>
      <xdr:rowOff>152400</xdr:rowOff>
    </xdr:from>
    <xdr:to>
      <xdr:col>5</xdr:col>
      <xdr:colOff>1422400</xdr:colOff>
      <xdr:row>3</xdr:row>
      <xdr:rowOff>279400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9B10EE0-4F51-D245-AD4B-DB7955A26EB5}"/>
            </a:ext>
          </a:extLst>
        </xdr:cNvPr>
        <xdr:cNvSpPr/>
      </xdr:nvSpPr>
      <xdr:spPr>
        <a:xfrm>
          <a:off x="6527800" y="558800"/>
          <a:ext cx="1943100" cy="8890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 i="0">
              <a:solidFill>
                <a:schemeClr val="accent1"/>
              </a:solidFill>
              <a:latin typeface="Calibri" panose="020F0502020204030204" pitchFamily="34" charset="0"/>
              <a:ea typeface="Source Sans Pro" panose="020B0503030403020204" pitchFamily="34" charset="0"/>
              <a:cs typeface="Calibri" panose="020F0502020204030204" pitchFamily="34" charset="0"/>
            </a:rPr>
            <a:t>YOUR LOGO</a:t>
          </a:r>
          <a:r>
            <a:rPr lang="en-US" sz="2000" b="1" i="0" baseline="0">
              <a:solidFill>
                <a:schemeClr val="accent1"/>
              </a:solidFill>
              <a:latin typeface="Calibri" panose="020F0502020204030204" pitchFamily="34" charset="0"/>
              <a:ea typeface="Source Sans Pro" panose="020B0503030403020204" pitchFamily="34" charset="0"/>
              <a:cs typeface="Calibri" panose="020F0502020204030204" pitchFamily="34" charset="0"/>
            </a:rPr>
            <a:t> HERE</a:t>
          </a:r>
          <a:endParaRPr lang="en-US" sz="2000" b="1" i="0">
            <a:solidFill>
              <a:schemeClr val="accent1"/>
            </a:solidFill>
            <a:latin typeface="Calibri" panose="020F0502020204030204" pitchFamily="34" charset="0"/>
            <a:ea typeface="Source Sans Pro" panose="020B050303040302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1041400</xdr:colOff>
      <xdr:row>2</xdr:row>
      <xdr:rowOff>165100</xdr:rowOff>
    </xdr:from>
    <xdr:to>
      <xdr:col>5</xdr:col>
      <xdr:colOff>1397000</xdr:colOff>
      <xdr:row>3</xdr:row>
      <xdr:rowOff>292100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D2B308F-289A-4742-B864-62869085FDC2}"/>
            </a:ext>
          </a:extLst>
        </xdr:cNvPr>
        <xdr:cNvSpPr/>
      </xdr:nvSpPr>
      <xdr:spPr>
        <a:xfrm>
          <a:off x="6502400" y="571500"/>
          <a:ext cx="1943100" cy="8890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 i="0">
              <a:solidFill>
                <a:schemeClr val="accent1"/>
              </a:solidFill>
              <a:latin typeface="Calibri" panose="020F0502020204030204" pitchFamily="34" charset="0"/>
              <a:ea typeface="Source Sans Pro" panose="020B0503030403020204" pitchFamily="34" charset="0"/>
              <a:cs typeface="Calibri" panose="020F0502020204030204" pitchFamily="34" charset="0"/>
            </a:rPr>
            <a:t>YOUR LOGO</a:t>
          </a:r>
          <a:r>
            <a:rPr lang="en-US" sz="2000" b="1" i="0" baseline="0">
              <a:solidFill>
                <a:schemeClr val="accent1"/>
              </a:solidFill>
              <a:latin typeface="Calibri" panose="020F0502020204030204" pitchFamily="34" charset="0"/>
              <a:ea typeface="Source Sans Pro" panose="020B0503030403020204" pitchFamily="34" charset="0"/>
              <a:cs typeface="Calibri" panose="020F0502020204030204" pitchFamily="34" charset="0"/>
            </a:rPr>
            <a:t> HERE</a:t>
          </a:r>
          <a:endParaRPr lang="en-US" sz="2000" b="1" i="0">
            <a:solidFill>
              <a:schemeClr val="accent1"/>
            </a:solidFill>
            <a:latin typeface="Calibri" panose="020F0502020204030204" pitchFamily="34" charset="0"/>
            <a:ea typeface="Source Sans Pro" panose="020B050303040302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1041400</xdr:colOff>
      <xdr:row>2</xdr:row>
      <xdr:rowOff>165100</xdr:rowOff>
    </xdr:from>
    <xdr:to>
      <xdr:col>5</xdr:col>
      <xdr:colOff>1397000</xdr:colOff>
      <xdr:row>3</xdr:row>
      <xdr:rowOff>292100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11AE1EB-EE2E-7343-BB37-48BF797D3AFC}"/>
            </a:ext>
          </a:extLst>
        </xdr:cNvPr>
        <xdr:cNvSpPr/>
      </xdr:nvSpPr>
      <xdr:spPr>
        <a:xfrm>
          <a:off x="6502400" y="571500"/>
          <a:ext cx="1943100" cy="8890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 i="0">
              <a:solidFill>
                <a:schemeClr val="accent1"/>
              </a:solidFill>
              <a:latin typeface="Calibri" panose="020F0502020204030204" pitchFamily="34" charset="0"/>
              <a:ea typeface="Source Sans Pro" panose="020B0503030403020204" pitchFamily="34" charset="0"/>
              <a:cs typeface="Calibri" panose="020F0502020204030204" pitchFamily="34" charset="0"/>
            </a:rPr>
            <a:t>YOUR LOGO</a:t>
          </a:r>
          <a:r>
            <a:rPr lang="en-US" sz="2000" b="1" i="0" baseline="0">
              <a:solidFill>
                <a:schemeClr val="accent1"/>
              </a:solidFill>
              <a:latin typeface="Calibri" panose="020F0502020204030204" pitchFamily="34" charset="0"/>
              <a:ea typeface="Source Sans Pro" panose="020B0503030403020204" pitchFamily="34" charset="0"/>
              <a:cs typeface="Calibri" panose="020F0502020204030204" pitchFamily="34" charset="0"/>
            </a:rPr>
            <a:t> HERE</a:t>
          </a:r>
          <a:endParaRPr lang="en-US" sz="2000" b="1" i="0">
            <a:solidFill>
              <a:schemeClr val="accent1"/>
            </a:solidFill>
            <a:latin typeface="Calibri" panose="020F0502020204030204" pitchFamily="34" charset="0"/>
            <a:ea typeface="Source Sans Pro" panose="020B050303040302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8AA8B5-B642-44B0-8FF6-B12CE9F901F6}" name="Table2" displayName="Table2" ref="C6:F10" totalsRowCount="1" headerRowDxfId="47" dataDxfId="46" totalsRowDxfId="45" headerRowCellStyle="Heading 1">
  <autoFilter ref="C6:F9" xr:uid="{47B637C1-818B-4BED-881E-062FC4FD7398}"/>
  <tableColumns count="4">
    <tableColumn id="1" xr3:uid="{1F3E0BC5-EBB5-4EC3-A58F-4EC1C5D18EDD}" name="Budget area" totalsRowLabel="Balance (income minus expenses)" dataDxfId="44" totalsRowDxfId="43" dataCellStyle="Input"/>
    <tableColumn id="2" xr3:uid="{97762248-6052-4C5E-B7CD-C84E3157FFDA}" name="Estimated" totalsRowFunction="custom" dataDxfId="42" totalsRowDxfId="41">
      <totalsRowFormula>D7-D8-D9</totalsRowFormula>
    </tableColumn>
    <tableColumn id="3" xr3:uid="{4B6AA04A-DDC8-43A6-A51B-A82E80AD793F}" name="Actual" totalsRowFunction="custom" dataDxfId="40" totalsRowDxfId="39">
      <totalsRowFormula>E7-E8-E9</totalsRowFormula>
    </tableColumn>
    <tableColumn id="4" xr3:uid="{421FA974-B591-456B-8462-4F763A15D3C5}" name="Difference" totalsRowFunction="sum" dataDxfId="38" totalsRowDxfId="37" dataCellStyle="Output"/>
  </tableColumns>
  <tableStyleInfo name="Monthly 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come" displayName="Income" ref="C6:F10" totalsRowCount="1" headerRowDxfId="36" dataDxfId="35" totalsRowDxfId="34" headerRowCellStyle="Heading 1" dataCellStyle="Normal" totalsRowCellStyle="Normal">
  <autoFilter ref="C6:F9" xr:uid="{00000000-0009-0000-0100-000003000000}"/>
  <tableColumns count="4">
    <tableColumn id="1" xr3:uid="{00000000-0010-0000-0200-000001000000}" name="Income" totalsRowLabel="Total income" dataDxfId="33" totalsRowDxfId="32" dataCellStyle="Input" totalsRowCellStyle="Input"/>
    <tableColumn id="2" xr3:uid="{00000000-0010-0000-0200-000002000000}" name="Estimated" totalsRowFunction="sum" dataDxfId="31" totalsRowDxfId="30" dataCellStyle="Normal"/>
    <tableColumn id="3" xr3:uid="{00000000-0010-0000-0200-000003000000}" name="Actual" totalsRowFunction="sum" dataDxfId="29" totalsRowDxfId="28" dataCellStyle="Normal"/>
    <tableColumn id="4" xr3:uid="{00000000-0010-0000-0200-000004000000}" name="Difference" totalsRowFunction="sum" dataDxfId="27" totalsRowDxfId="26" dataCellStyle="Normal">
      <calculatedColumnFormula>Income[[#This Row],[Actual]]-Income[[#This Row],[Estimated]]</calculatedColumnFormula>
    </tableColumn>
  </tableColumns>
  <tableStyleInfo name="Monthly 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PersonnelExpenses" displayName="PersonnelExpenses" ref="C6:F10" totalsRowCount="1" headerRowDxfId="25" dataDxfId="24" totalsRowDxfId="23" headerRowCellStyle="Heading 1" dataCellStyle="Normal" totalsRowCellStyle="Normal">
  <autoFilter ref="C6:F9" xr:uid="{00000000-0009-0000-0100-000007000000}"/>
  <tableColumns count="4">
    <tableColumn id="1" xr3:uid="{00000000-0010-0000-0300-000001000000}" name="Expenses" totalsRowLabel="Total personnel expenses" dataDxfId="22" totalsRowDxfId="21" dataCellStyle="Input" totalsRowCellStyle="Input"/>
    <tableColumn id="2" xr3:uid="{00000000-0010-0000-0300-000002000000}" name="Estimated" totalsRowFunction="sum" dataDxfId="20" totalsRowDxfId="19" dataCellStyle="Normal"/>
    <tableColumn id="3" xr3:uid="{00000000-0010-0000-0300-000003000000}" name="Actual" totalsRowFunction="sum" dataDxfId="18" totalsRowDxfId="17" dataCellStyle="Normal"/>
    <tableColumn id="5" xr3:uid="{00000000-0010-0000-0300-000005000000}" name="Difference" totalsRowFunction="sum" dataDxfId="16" totalsRowDxfId="15" dataCellStyle="Normal">
      <calculatedColumnFormula>PersonnelExpenses[[#This Row],[Estimated]]-PersonnelExpenses[[#This Row],[Actual]]</calculatedColumnFormula>
    </tableColumn>
  </tableColumns>
  <tableStyleInfo name="Monthly Budget" showFirstColumn="0" showLastColumn="0" showRowStripes="1" showColumnStripes="0"/>
  <extLst>
    <ext xmlns:x14="http://schemas.microsoft.com/office/spreadsheetml/2009/9/main" uri="{504A1905-F514-4f6f-8877-14C23A59335A}">
      <x14:table altTextSummary="Enter Personnel Expenses, Estimated and Actual values in this table. Difference is automatically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OperatingExpenses" displayName="OperatingExpenses" ref="C6:F27" totalsRowCount="1" headerRowDxfId="14" dataDxfId="13" totalsRowDxfId="12" headerRowCellStyle="Heading 1" dataCellStyle="Normal" totalsRowCellStyle="Normal">
  <autoFilter ref="C6:F26" xr:uid="{00000000-0009-0000-0100-000009000000}"/>
  <sortState xmlns:xlrd2="http://schemas.microsoft.com/office/spreadsheetml/2017/richdata2" ref="C14:F34">
    <sortCondition ref="C18:C39"/>
  </sortState>
  <tableColumns count="4">
    <tableColumn id="1" xr3:uid="{00000000-0010-0000-0400-000001000000}" name="Expenses" totalsRowLabel="Total operating expenses" dataDxfId="11" totalsRowDxfId="10" dataCellStyle="Input" totalsRowCellStyle="Input"/>
    <tableColumn id="2" xr3:uid="{00000000-0010-0000-0400-000002000000}" name="Estimated" totalsRowFunction="sum" dataDxfId="9" totalsRowDxfId="8" dataCellStyle="Normal"/>
    <tableColumn id="3" xr3:uid="{00000000-0010-0000-0400-000003000000}" name="Actual" totalsRowFunction="sum" dataDxfId="7" totalsRowDxfId="6" dataCellStyle="Normal"/>
    <tableColumn id="4" xr3:uid="{00000000-0010-0000-0400-000004000000}" name="Difference" totalsRowFunction="sum" dataDxfId="5" totalsRowDxfId="4" dataCellStyle="Normal">
      <calculatedColumnFormula>OperatingExpenses[[#This Row],[Estimated]]-OperatingExpenses[[#This Row],[Actual]]</calculatedColumnFormula>
    </tableColumn>
  </tableColumns>
  <tableStyleInfo name="Monthly Budget" showFirstColumn="0" showLastColumn="0" showRowStripes="1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heme/theme1.xml><?xml version="1.0" encoding="utf-8"?>
<a:theme xmlns:a="http://schemas.openxmlformats.org/drawingml/2006/main" name="Thatch">
  <a:themeElements>
    <a:clrScheme name="TM1178501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36EF3"/>
      </a:accent1>
      <a:accent2>
        <a:srgbClr val="F7FAFC"/>
      </a:accent2>
      <a:accent3>
        <a:srgbClr val="CFD3E6"/>
      </a:accent3>
      <a:accent4>
        <a:srgbClr val="E85527"/>
      </a:accent4>
      <a:accent5>
        <a:srgbClr val="611CE8"/>
      </a:accent5>
      <a:accent6>
        <a:srgbClr val="F5D31B"/>
      </a:accent6>
      <a:hlink>
        <a:srgbClr val="0563C1"/>
      </a:hlink>
      <a:folHlink>
        <a:srgbClr val="954F72"/>
      </a:folHlink>
    </a:clrScheme>
    <a:fontScheme name="Custom 53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2:V46"/>
  <sheetViews>
    <sheetView showGridLines="0" tabSelected="1" zoomScaleNormal="100" workbookViewId="0"/>
  </sheetViews>
  <sheetFormatPr defaultColWidth="8.81640625" defaultRowHeight="16.5" customHeight="1" x14ac:dyDescent="0.35"/>
  <cols>
    <col min="1" max="2" width="2.453125" customWidth="1"/>
    <col min="3" max="3" width="45.81640625" style="35" customWidth="1"/>
    <col min="4" max="6" width="20.81640625" style="35" customWidth="1"/>
    <col min="7" max="8" width="2.453125" customWidth="1"/>
    <col min="20" max="20" width="5.81640625" customWidth="1"/>
    <col min="21" max="21" width="4.36328125" customWidth="1"/>
  </cols>
  <sheetData>
    <row r="2" spans="2:21" ht="16.5" customHeight="1" x14ac:dyDescent="0.35">
      <c r="B2" s="17"/>
      <c r="C2" s="34"/>
      <c r="D2" s="34"/>
      <c r="E2" s="34"/>
      <c r="F2" s="34"/>
      <c r="G2" s="17"/>
    </row>
    <row r="3" spans="2:21" s="35" customFormat="1" ht="60" customHeight="1" x14ac:dyDescent="0.5">
      <c r="B3" s="34"/>
      <c r="C3" s="46" t="s">
        <v>40</v>
      </c>
      <c r="D3" s="36"/>
      <c r="E3" s="34"/>
      <c r="F3" s="34"/>
      <c r="G3" s="34"/>
      <c r="U3" s="37"/>
    </row>
    <row r="4" spans="2:21" s="35" customFormat="1" ht="30" customHeight="1" x14ac:dyDescent="0.5">
      <c r="B4" s="34"/>
      <c r="C4" s="21" t="s">
        <v>39</v>
      </c>
      <c r="D4" s="36"/>
      <c r="E4" s="34"/>
      <c r="F4" s="34"/>
      <c r="G4" s="34"/>
      <c r="U4" s="37"/>
    </row>
    <row r="5" spans="2:21" s="35" customFormat="1" ht="20" customHeight="1" x14ac:dyDescent="1">
      <c r="B5" s="34"/>
      <c r="C5" s="38"/>
      <c r="D5" s="39"/>
      <c r="E5" s="34"/>
      <c r="F5" s="34"/>
      <c r="G5" s="34"/>
      <c r="U5" s="37"/>
    </row>
    <row r="6" spans="2:21" s="40" customFormat="1" ht="40" customHeight="1" x14ac:dyDescent="0.35">
      <c r="C6" s="30" t="s">
        <v>32</v>
      </c>
      <c r="D6" s="31" t="s">
        <v>27</v>
      </c>
      <c r="E6" s="31" t="s">
        <v>28</v>
      </c>
      <c r="F6" s="31" t="s">
        <v>29</v>
      </c>
      <c r="U6" s="41"/>
    </row>
    <row r="7" spans="2:21" ht="40" customHeight="1" x14ac:dyDescent="0.35">
      <c r="C7" s="42" t="s">
        <v>13</v>
      </c>
      <c r="D7" s="27">
        <f>Income[[#Totals],[Estimated]]</f>
        <v>63300</v>
      </c>
      <c r="E7" s="27">
        <f>Income[[#Totals],[Actual]]</f>
        <v>57450</v>
      </c>
      <c r="F7" s="43">
        <f>IF('Budget summary'!$C7="Income",'Budget summary'!$E7-'Budget summary'!$D7,'Budget summary'!$D7-'Budget summary'!$E7)</f>
        <v>-5850</v>
      </c>
      <c r="U7" s="44"/>
    </row>
    <row r="8" spans="2:21" ht="40" customHeight="1" x14ac:dyDescent="0.35">
      <c r="C8" s="42" t="s">
        <v>30</v>
      </c>
      <c r="D8" s="27">
        <f>PersonnelExpenses[[#Totals],[Estimated]]</f>
        <v>18500</v>
      </c>
      <c r="E8" s="27">
        <f>PersonnelExpenses[[#Totals],[Actual]]</f>
        <v>14100</v>
      </c>
      <c r="F8" s="43">
        <f>IF('Budget summary'!$C8="Income",'Budget summary'!$E8-'Budget summary'!$D8,'Budget summary'!$D8-'Budget summary'!$E8)</f>
        <v>4400</v>
      </c>
      <c r="U8" s="44"/>
    </row>
    <row r="9" spans="2:21" ht="40" customHeight="1" x14ac:dyDescent="0.35">
      <c r="C9" s="42" t="s">
        <v>31</v>
      </c>
      <c r="D9" s="27">
        <f>OperatingExpenses[[#Totals],[Estimated]]</f>
        <v>36000</v>
      </c>
      <c r="E9" s="27">
        <f>OperatingExpenses[[#Totals],[Actual]]</f>
        <v>35530</v>
      </c>
      <c r="F9" s="43">
        <f>IF('Budget summary'!$C9="Income",'Budget summary'!$E9-'Budget summary'!$D9,'Budget summary'!$D9-'Budget summary'!$E9)</f>
        <v>470</v>
      </c>
      <c r="U9" s="44"/>
    </row>
    <row r="10" spans="2:21" ht="40" customHeight="1" x14ac:dyDescent="0.35">
      <c r="C10" s="27" t="s">
        <v>33</v>
      </c>
      <c r="D10" s="27">
        <f>D7-D8-D9</f>
        <v>8800</v>
      </c>
      <c r="E10" s="27">
        <f>E7-E8-E9</f>
        <v>7820</v>
      </c>
      <c r="F10" s="28">
        <f>SUBTOTAL(109,Table2[Difference])</f>
        <v>-980</v>
      </c>
      <c r="U10" s="44"/>
    </row>
    <row r="11" spans="2:21" ht="20" customHeight="1" x14ac:dyDescent="0.35">
      <c r="U11" s="44"/>
    </row>
    <row r="12" spans="2:21" ht="409.5" customHeight="1" x14ac:dyDescent="0.35">
      <c r="U12" s="44"/>
    </row>
    <row r="13" spans="2:21" ht="24" customHeight="1" x14ac:dyDescent="0.35">
      <c r="U13" s="44"/>
    </row>
    <row r="14" spans="2:21" ht="30" customHeight="1" x14ac:dyDescent="0.35">
      <c r="U14" s="44"/>
    </row>
    <row r="15" spans="2:21" ht="29" customHeight="1" x14ac:dyDescent="0.35">
      <c r="U15" s="44"/>
    </row>
    <row r="16" spans="2:21" ht="29" customHeight="1" x14ac:dyDescent="0.35">
      <c r="U16" s="44"/>
    </row>
    <row r="17" spans="12:22" ht="29" customHeight="1" x14ac:dyDescent="0.35">
      <c r="U17" s="44"/>
    </row>
    <row r="18" spans="12:22" ht="29" customHeight="1" x14ac:dyDescent="0.35">
      <c r="U18" s="44"/>
    </row>
    <row r="19" spans="12:22" ht="29" customHeight="1" x14ac:dyDescent="0.35">
      <c r="U19" s="44"/>
    </row>
    <row r="20" spans="12:22" ht="29" customHeight="1" x14ac:dyDescent="0.35">
      <c r="L20" s="44"/>
    </row>
    <row r="21" spans="12:22" ht="29.25" customHeight="1" x14ac:dyDescent="0.35">
      <c r="R21" s="4"/>
      <c r="S21" s="4"/>
    </row>
    <row r="22" spans="12:22" ht="16.5" customHeight="1" x14ac:dyDescent="0.35">
      <c r="R22" s="4"/>
      <c r="S22" s="4"/>
    </row>
    <row r="23" spans="12:22" ht="16.5" customHeight="1" x14ac:dyDescent="0.35">
      <c r="R23" s="4"/>
      <c r="S23" s="4"/>
    </row>
    <row r="24" spans="12:22" ht="16.5" customHeight="1" x14ac:dyDescent="0.35">
      <c r="R24" s="4"/>
      <c r="S24" s="4"/>
    </row>
    <row r="25" spans="12:22" ht="16.5" customHeight="1" x14ac:dyDescent="0.35">
      <c r="R25" s="4"/>
      <c r="S25" s="4"/>
    </row>
    <row r="26" spans="12:22" ht="16.5" customHeight="1" x14ac:dyDescent="0.35">
      <c r="R26" s="4"/>
      <c r="S26" s="4"/>
    </row>
    <row r="27" spans="12:22" ht="16.5" customHeight="1" x14ac:dyDescent="0.35">
      <c r="R27" s="4"/>
      <c r="S27" s="4"/>
    </row>
    <row r="28" spans="12:22" ht="16.5" customHeight="1" x14ac:dyDescent="0.35">
      <c r="R28" s="4"/>
      <c r="S28" s="4"/>
    </row>
    <row r="29" spans="12:22" ht="16.5" customHeight="1" x14ac:dyDescent="0.35">
      <c r="R29" s="4"/>
      <c r="S29" s="4"/>
    </row>
    <row r="30" spans="12:22" ht="16.5" customHeight="1" x14ac:dyDescent="1">
      <c r="R30" s="4"/>
      <c r="S30" s="4"/>
      <c r="T30" s="45"/>
      <c r="U30" s="45"/>
      <c r="V30" s="45"/>
    </row>
    <row r="31" spans="12:22" ht="16.5" customHeight="1" x14ac:dyDescent="0.35">
      <c r="R31" s="4"/>
      <c r="S31" s="4"/>
    </row>
    <row r="32" spans="12:22" ht="16.5" customHeight="1" x14ac:dyDescent="0.35">
      <c r="R32" s="4"/>
      <c r="S32" s="4"/>
    </row>
    <row r="33" spans="18:19" ht="16.5" customHeight="1" x14ac:dyDescent="0.35">
      <c r="R33" s="4"/>
      <c r="S33" s="4"/>
    </row>
    <row r="34" spans="18:19" ht="16.5" customHeight="1" x14ac:dyDescent="0.35">
      <c r="R34" s="4"/>
      <c r="S34" s="4"/>
    </row>
    <row r="35" spans="18:19" ht="16.5" customHeight="1" x14ac:dyDescent="0.35">
      <c r="R35" s="4"/>
      <c r="S35" s="4"/>
    </row>
    <row r="36" spans="18:19" ht="16.5" customHeight="1" x14ac:dyDescent="0.35">
      <c r="R36" s="4"/>
      <c r="S36" s="4"/>
    </row>
    <row r="37" spans="18:19" ht="16.5" customHeight="1" x14ac:dyDescent="0.35">
      <c r="R37" s="4"/>
      <c r="S37" s="4"/>
    </row>
    <row r="38" spans="18:19" ht="16.5" customHeight="1" x14ac:dyDescent="0.35">
      <c r="R38" s="4"/>
      <c r="S38" s="4"/>
    </row>
    <row r="39" spans="18:19" ht="16.5" customHeight="1" x14ac:dyDescent="0.35">
      <c r="R39" s="4"/>
      <c r="S39" s="4"/>
    </row>
    <row r="40" spans="18:19" ht="16.5" customHeight="1" x14ac:dyDescent="0.35">
      <c r="R40" s="4"/>
      <c r="S40" s="4"/>
    </row>
    <row r="41" spans="18:19" ht="16.5" customHeight="1" x14ac:dyDescent="0.35">
      <c r="R41" s="4"/>
      <c r="S41" s="4"/>
    </row>
    <row r="42" spans="18:19" ht="16.5" customHeight="1" x14ac:dyDescent="0.35">
      <c r="R42" s="4"/>
      <c r="S42" s="4"/>
    </row>
    <row r="43" spans="18:19" ht="16.5" customHeight="1" x14ac:dyDescent="0.35">
      <c r="R43" s="4"/>
      <c r="S43" s="4"/>
    </row>
    <row r="44" spans="18:19" ht="16.5" customHeight="1" x14ac:dyDescent="0.35">
      <c r="R44" s="4"/>
      <c r="S44" s="4"/>
    </row>
    <row r="45" spans="18:19" ht="16.5" customHeight="1" x14ac:dyDescent="0.35">
      <c r="R45" s="4"/>
      <c r="S45" s="4"/>
    </row>
    <row r="46" spans="18:19" ht="16.5" customHeight="1" x14ac:dyDescent="0.35">
      <c r="R46" s="4"/>
      <c r="S46" s="4"/>
    </row>
  </sheetData>
  <sheetProtection insertColumns="0" insertRows="0" deleteColumns="0" deleteRows="0" selectLockedCells="1" autoFilter="0"/>
  <conditionalFormatting sqref="E10">
    <cfRule type="cellIs" dxfId="3" priority="1" operator="lessThan">
      <formula>0</formula>
    </cfRule>
  </conditionalFormatting>
  <dataValidations count="9">
    <dataValidation allowBlank="1" showInputMessage="1" showErrorMessage="1" prompt="Enter Company Name in this cell" sqref="N28" xr:uid="{00000000-0002-0000-0000-000001000000}"/>
    <dataValidation allowBlank="1" showInputMessage="1" showErrorMessage="1" prompt="Enter Date in this cell. Budget overview chart is in cell B9" sqref="Q29:R29" xr:uid="{00000000-0002-0000-0000-000002000000}"/>
    <dataValidation allowBlank="1" showInputMessage="1" showErrorMessage="1" prompt="Budget Totals for Income &amp; Expenses, both estimated &amp; actual, are automatically calculated from amounts entered in other worksheets. Balance &amp; Difference are automatically adjusted" sqref="C6" xr:uid="{00000000-0002-0000-0000-000003000000}"/>
    <dataValidation allowBlank="1" showInputMessage="1" showErrorMessage="1" prompt="Estimated totals are automatically calculated in this column under this heading" sqref="D6" xr:uid="{00000000-0002-0000-0000-000004000000}"/>
    <dataValidation allowBlank="1" showInputMessage="1" showErrorMessage="1" prompt="Actual totals are automatically calculated in this column under this heading" sqref="E6" xr:uid="{00000000-0002-0000-0000-000005000000}"/>
    <dataValidation allowBlank="1" showInputMessage="1" showErrorMessage="1" prompt="Difference of Estimated and Actual Totals is automatically calculated in this column under this heading" sqref="F6" xr:uid="{00000000-0002-0000-0000-000006000000}"/>
    <dataValidation allowBlank="1" showInputMessage="1" showErrorMessage="1" prompt="Title of this worksheet is in this cell. Enter Date in cell at right. Budget Totals are automatically calculated in Totals table starting in cell B4" sqref="N29:P32 Q30:V30" xr:uid="{00000000-0002-0000-0000-00000C000000}"/>
    <dataValidation allowBlank="1" showInputMessage="1" showErrorMessage="1" prompt="Enter Date in this cell." sqref="C4" xr:uid="{B9AC895C-DA53-409F-AB14-EC03BA125195}"/>
    <dataValidation allowBlank="1" showInputMessage="1" showErrorMessage="1" prompt="Title of this worksheet is in this cell. Enter Date in cell C4 " sqref="C3" xr:uid="{FC5A1E64-5A24-4D1F-8B92-FC0EE23B14DD}"/>
  </dataValidations>
  <printOptions horizontalCentered="1"/>
  <pageMargins left="0.25" right="0.25" top="0.25" bottom="0.25" header="0" footer="0"/>
  <pageSetup scale="50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autoPageBreaks="0" fitToPage="1"/>
  </sheetPr>
  <dimension ref="B1:S129"/>
  <sheetViews>
    <sheetView showGridLines="0" zoomScaleNormal="100" workbookViewId="0"/>
  </sheetViews>
  <sheetFormatPr defaultColWidth="8.81640625" defaultRowHeight="30" customHeight="1" x14ac:dyDescent="0.35"/>
  <cols>
    <col min="1" max="2" width="2.453125" customWidth="1"/>
    <col min="3" max="3" width="45.81640625" customWidth="1"/>
    <col min="4" max="6" width="20.81640625" customWidth="1"/>
    <col min="7" max="8" width="2.453125" style="48" customWidth="1"/>
  </cols>
  <sheetData>
    <row r="1" spans="2:19" ht="16.5" customHeight="1" x14ac:dyDescent="0.35"/>
    <row r="2" spans="2:19" ht="16.5" customHeight="1" x14ac:dyDescent="0.35">
      <c r="B2" s="17"/>
      <c r="C2" s="17"/>
      <c r="D2" s="17"/>
      <c r="E2" s="17"/>
      <c r="F2" s="17"/>
      <c r="G2" s="49"/>
    </row>
    <row r="3" spans="2:19" ht="60" customHeight="1" x14ac:dyDescent="1">
      <c r="B3" s="17"/>
      <c r="C3" s="47" t="s">
        <v>13</v>
      </c>
      <c r="D3" s="50"/>
      <c r="E3" s="51"/>
      <c r="F3" s="20"/>
      <c r="G3" s="52"/>
      <c r="H3" s="15"/>
      <c r="I3" s="1"/>
    </row>
    <row r="4" spans="2:19" ht="30" customHeight="1" x14ac:dyDescent="0.35">
      <c r="B4" s="17"/>
      <c r="C4" s="21" t="s">
        <v>39</v>
      </c>
      <c r="D4" s="53"/>
      <c r="E4" s="53"/>
      <c r="F4" s="23"/>
      <c r="G4" s="54"/>
      <c r="H4" s="16"/>
      <c r="I4" s="2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2:19" ht="20" customHeight="1" x14ac:dyDescent="0.35">
      <c r="B5" s="17"/>
      <c r="C5" s="56"/>
      <c r="D5" s="53"/>
      <c r="E5" s="53"/>
      <c r="F5" s="23"/>
      <c r="G5" s="54"/>
      <c r="H5" s="16"/>
      <c r="I5" s="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2:19" s="40" customFormat="1" ht="40" customHeight="1" x14ac:dyDescent="0.35">
      <c r="C6" s="30" t="s">
        <v>13</v>
      </c>
      <c r="D6" s="31" t="s">
        <v>27</v>
      </c>
      <c r="E6" s="31" t="s">
        <v>28</v>
      </c>
      <c r="F6" s="31" t="s">
        <v>29</v>
      </c>
      <c r="G6" s="10"/>
      <c r="H6" s="11"/>
      <c r="I6" s="11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2:19" s="35" customFormat="1" ht="40" customHeight="1" x14ac:dyDescent="0.35">
      <c r="C7" s="26" t="s">
        <v>22</v>
      </c>
      <c r="D7" s="27">
        <v>60000</v>
      </c>
      <c r="E7" s="27">
        <v>54000</v>
      </c>
      <c r="F7" s="28">
        <f>Income[[#This Row],[Actual]]-Income[[#This Row],[Estimated]]</f>
        <v>-6000</v>
      </c>
      <c r="G7" s="10"/>
      <c r="H7" s="11"/>
      <c r="I7" s="11"/>
    </row>
    <row r="8" spans="2:19" s="35" customFormat="1" ht="40" customHeight="1" x14ac:dyDescent="0.35">
      <c r="C8" s="26" t="s">
        <v>23</v>
      </c>
      <c r="D8" s="27">
        <v>3000</v>
      </c>
      <c r="E8" s="27">
        <v>3000</v>
      </c>
      <c r="F8" s="28">
        <f>Income[[#This Row],[Actual]]-Income[[#This Row],[Estimated]]</f>
        <v>0</v>
      </c>
      <c r="G8" s="12"/>
      <c r="H8" s="11"/>
      <c r="I8" s="11"/>
    </row>
    <row r="9" spans="2:19" s="35" customFormat="1" ht="40" customHeight="1" x14ac:dyDescent="0.35">
      <c r="C9" s="42" t="s">
        <v>24</v>
      </c>
      <c r="D9" s="27">
        <v>300</v>
      </c>
      <c r="E9" s="27">
        <v>450</v>
      </c>
      <c r="F9" s="28">
        <f>Income[[#This Row],[Actual]]-Income[[#This Row],[Estimated]]</f>
        <v>150</v>
      </c>
      <c r="H9" s="11"/>
      <c r="I9" s="11"/>
    </row>
    <row r="10" spans="2:19" s="35" customFormat="1" ht="40" customHeight="1" x14ac:dyDescent="0.35">
      <c r="C10" s="57" t="s">
        <v>34</v>
      </c>
      <c r="D10" s="28">
        <f>SUBTOTAL(109,Income[Estimated])</f>
        <v>63300</v>
      </c>
      <c r="E10" s="28">
        <f>SUBTOTAL(109,Income[Actual])</f>
        <v>57450</v>
      </c>
      <c r="F10" s="28">
        <f>SUBTOTAL(109,Income[Difference])</f>
        <v>-5850</v>
      </c>
      <c r="H10" s="11"/>
      <c r="I10" s="11"/>
    </row>
    <row r="11" spans="2:19" ht="30" customHeight="1" x14ac:dyDescent="0.35">
      <c r="H11" s="9"/>
      <c r="I11" s="3"/>
    </row>
    <row r="12" spans="2:19" ht="30" customHeight="1" x14ac:dyDescent="0.35">
      <c r="H12" s="9"/>
      <c r="I12" s="3"/>
    </row>
    <row r="13" spans="2:19" ht="30" customHeight="1" x14ac:dyDescent="0.35">
      <c r="H13" s="9"/>
      <c r="I13" s="3"/>
    </row>
    <row r="14" spans="2:19" ht="30" customHeight="1" x14ac:dyDescent="0.35">
      <c r="H14" s="9"/>
      <c r="I14" s="3"/>
    </row>
    <row r="15" spans="2:19" ht="30" customHeight="1" x14ac:dyDescent="0.35">
      <c r="H15" s="9"/>
      <c r="I15" s="3"/>
    </row>
    <row r="16" spans="2:19" ht="30" customHeight="1" x14ac:dyDescent="0.35">
      <c r="H16" s="9"/>
      <c r="I16" s="3"/>
    </row>
    <row r="17" spans="8:9" ht="30" customHeight="1" x14ac:dyDescent="0.35">
      <c r="H17" s="9"/>
      <c r="I17" s="3"/>
    </row>
    <row r="18" spans="8:9" ht="30" customHeight="1" x14ac:dyDescent="0.35">
      <c r="H18" s="9"/>
      <c r="I18" s="3"/>
    </row>
    <row r="19" spans="8:9" ht="30" customHeight="1" x14ac:dyDescent="0.35">
      <c r="H19" s="9"/>
      <c r="I19" s="3"/>
    </row>
    <row r="20" spans="8:9" ht="30" customHeight="1" x14ac:dyDescent="0.35">
      <c r="H20" s="9"/>
      <c r="I20" s="3"/>
    </row>
    <row r="21" spans="8:9" ht="30" customHeight="1" x14ac:dyDescent="0.35">
      <c r="H21" s="9"/>
      <c r="I21" s="3"/>
    </row>
    <row r="22" spans="8:9" ht="30" customHeight="1" x14ac:dyDescent="0.35">
      <c r="H22" s="9"/>
      <c r="I22" s="3"/>
    </row>
    <row r="23" spans="8:9" ht="30" customHeight="1" x14ac:dyDescent="0.35">
      <c r="H23" s="9"/>
      <c r="I23" s="3"/>
    </row>
    <row r="24" spans="8:9" ht="30" customHeight="1" x14ac:dyDescent="0.35">
      <c r="H24" s="9"/>
      <c r="I24" s="3"/>
    </row>
    <row r="25" spans="8:9" ht="30" customHeight="1" x14ac:dyDescent="0.35">
      <c r="H25" s="9"/>
      <c r="I25" s="3"/>
    </row>
    <row r="26" spans="8:9" ht="30" customHeight="1" x14ac:dyDescent="0.35">
      <c r="H26" s="9"/>
      <c r="I26" s="3"/>
    </row>
    <row r="27" spans="8:9" ht="30" customHeight="1" x14ac:dyDescent="0.35">
      <c r="H27" s="9"/>
      <c r="I27" s="3"/>
    </row>
    <row r="28" spans="8:9" ht="30" customHeight="1" x14ac:dyDescent="0.35">
      <c r="H28" s="9"/>
      <c r="I28" s="3"/>
    </row>
    <row r="29" spans="8:9" ht="30" customHeight="1" x14ac:dyDescent="0.35">
      <c r="H29" s="9"/>
      <c r="I29" s="3"/>
    </row>
    <row r="30" spans="8:9" ht="30" customHeight="1" x14ac:dyDescent="0.35">
      <c r="H30" s="9"/>
      <c r="I30" s="3"/>
    </row>
    <row r="31" spans="8:9" ht="30" customHeight="1" x14ac:dyDescent="0.35">
      <c r="H31" s="9"/>
      <c r="I31" s="3"/>
    </row>
    <row r="32" spans="8:9" ht="30" customHeight="1" x14ac:dyDescent="0.35">
      <c r="H32" s="9"/>
      <c r="I32" s="3"/>
    </row>
    <row r="33" spans="8:9" ht="30" customHeight="1" x14ac:dyDescent="0.35">
      <c r="H33" s="9"/>
      <c r="I33" s="3"/>
    </row>
    <row r="34" spans="8:9" ht="30" customHeight="1" x14ac:dyDescent="0.35">
      <c r="H34" s="9"/>
      <c r="I34" s="3"/>
    </row>
    <row r="35" spans="8:9" ht="30" customHeight="1" x14ac:dyDescent="0.35">
      <c r="H35" s="9"/>
      <c r="I35" s="3"/>
    </row>
    <row r="36" spans="8:9" ht="30" customHeight="1" x14ac:dyDescent="0.35">
      <c r="H36" s="9"/>
      <c r="I36" s="3"/>
    </row>
    <row r="37" spans="8:9" ht="30" customHeight="1" x14ac:dyDescent="0.35">
      <c r="H37" s="9"/>
      <c r="I37" s="3"/>
    </row>
    <row r="38" spans="8:9" ht="30" customHeight="1" x14ac:dyDescent="0.35">
      <c r="H38" s="9"/>
      <c r="I38" s="3"/>
    </row>
    <row r="39" spans="8:9" ht="30" customHeight="1" x14ac:dyDescent="0.35">
      <c r="H39" s="9"/>
      <c r="I39" s="3"/>
    </row>
    <row r="40" spans="8:9" ht="30" customHeight="1" x14ac:dyDescent="0.35">
      <c r="H40" s="9"/>
      <c r="I40" s="3"/>
    </row>
    <row r="41" spans="8:9" ht="30" customHeight="1" x14ac:dyDescent="0.35">
      <c r="H41" s="9"/>
      <c r="I41" s="3"/>
    </row>
    <row r="42" spans="8:9" ht="30" customHeight="1" x14ac:dyDescent="0.35">
      <c r="H42" s="9"/>
      <c r="I42" s="3"/>
    </row>
    <row r="43" spans="8:9" ht="30" customHeight="1" x14ac:dyDescent="0.35">
      <c r="H43" s="9"/>
      <c r="I43" s="3"/>
    </row>
    <row r="44" spans="8:9" ht="30" customHeight="1" x14ac:dyDescent="0.35">
      <c r="H44" s="9"/>
      <c r="I44" s="3"/>
    </row>
    <row r="45" spans="8:9" ht="30" customHeight="1" x14ac:dyDescent="0.35">
      <c r="H45" s="9"/>
      <c r="I45" s="3"/>
    </row>
    <row r="46" spans="8:9" ht="30" customHeight="1" x14ac:dyDescent="0.35">
      <c r="H46" s="9"/>
      <c r="I46" s="3"/>
    </row>
    <row r="47" spans="8:9" ht="30" customHeight="1" x14ac:dyDescent="0.35">
      <c r="H47" s="9"/>
      <c r="I47" s="3"/>
    </row>
    <row r="48" spans="8:9" ht="30" customHeight="1" x14ac:dyDescent="0.35">
      <c r="H48" s="9"/>
      <c r="I48" s="3"/>
    </row>
    <row r="49" spans="8:9" ht="30" customHeight="1" x14ac:dyDescent="0.35">
      <c r="H49" s="9"/>
      <c r="I49" s="3"/>
    </row>
    <row r="50" spans="8:9" ht="30" customHeight="1" x14ac:dyDescent="0.35">
      <c r="H50" s="9"/>
      <c r="I50" s="3"/>
    </row>
    <row r="51" spans="8:9" ht="30" customHeight="1" x14ac:dyDescent="0.35">
      <c r="H51" s="9"/>
      <c r="I51" s="3"/>
    </row>
    <row r="52" spans="8:9" ht="30" customHeight="1" x14ac:dyDescent="0.35">
      <c r="H52" s="9"/>
      <c r="I52" s="3"/>
    </row>
    <row r="53" spans="8:9" ht="30" customHeight="1" x14ac:dyDescent="0.35">
      <c r="H53" s="9"/>
      <c r="I53" s="3"/>
    </row>
    <row r="54" spans="8:9" ht="30" customHeight="1" x14ac:dyDescent="0.35">
      <c r="H54" s="9"/>
      <c r="I54" s="3"/>
    </row>
    <row r="55" spans="8:9" ht="30" customHeight="1" x14ac:dyDescent="0.35">
      <c r="H55" s="9"/>
      <c r="I55" s="3"/>
    </row>
    <row r="56" spans="8:9" ht="30" customHeight="1" x14ac:dyDescent="0.35">
      <c r="H56" s="9"/>
      <c r="I56" s="3"/>
    </row>
    <row r="57" spans="8:9" ht="30" customHeight="1" x14ac:dyDescent="0.35">
      <c r="H57" s="9"/>
      <c r="I57" s="3"/>
    </row>
    <row r="58" spans="8:9" ht="30" customHeight="1" x14ac:dyDescent="0.35">
      <c r="H58" s="9"/>
      <c r="I58" s="3"/>
    </row>
    <row r="59" spans="8:9" ht="30" customHeight="1" x14ac:dyDescent="0.35">
      <c r="H59" s="9"/>
      <c r="I59" s="3"/>
    </row>
    <row r="60" spans="8:9" ht="30" customHeight="1" x14ac:dyDescent="0.35">
      <c r="H60" s="9"/>
      <c r="I60" s="3"/>
    </row>
    <row r="61" spans="8:9" ht="30" customHeight="1" x14ac:dyDescent="0.35">
      <c r="H61" s="9"/>
      <c r="I61" s="3"/>
    </row>
    <row r="62" spans="8:9" ht="30" customHeight="1" x14ac:dyDescent="0.35">
      <c r="H62" s="9"/>
      <c r="I62" s="3"/>
    </row>
    <row r="63" spans="8:9" ht="30" customHeight="1" x14ac:dyDescent="0.35">
      <c r="H63" s="9"/>
      <c r="I63" s="3"/>
    </row>
    <row r="64" spans="8:9" ht="30" customHeight="1" x14ac:dyDescent="0.35">
      <c r="H64" s="9"/>
      <c r="I64" s="3"/>
    </row>
    <row r="65" spans="8:9" ht="30" customHeight="1" x14ac:dyDescent="0.35">
      <c r="H65" s="9"/>
      <c r="I65" s="3"/>
    </row>
    <row r="66" spans="8:9" ht="30" customHeight="1" x14ac:dyDescent="0.35">
      <c r="H66" s="9"/>
      <c r="I66" s="3"/>
    </row>
    <row r="67" spans="8:9" ht="30" customHeight="1" x14ac:dyDescent="0.35">
      <c r="H67" s="9"/>
      <c r="I67" s="3"/>
    </row>
    <row r="68" spans="8:9" ht="30" customHeight="1" x14ac:dyDescent="0.35">
      <c r="H68" s="9"/>
      <c r="I68" s="3"/>
    </row>
    <row r="69" spans="8:9" ht="30" customHeight="1" x14ac:dyDescent="0.35">
      <c r="H69" s="9"/>
      <c r="I69" s="3"/>
    </row>
    <row r="70" spans="8:9" ht="30" customHeight="1" x14ac:dyDescent="0.35">
      <c r="H70" s="9"/>
      <c r="I70" s="3"/>
    </row>
    <row r="71" spans="8:9" ht="30" customHeight="1" x14ac:dyDescent="0.35">
      <c r="H71" s="9"/>
      <c r="I71" s="3"/>
    </row>
    <row r="72" spans="8:9" ht="30" customHeight="1" x14ac:dyDescent="0.35">
      <c r="H72" s="9"/>
      <c r="I72" s="3"/>
    </row>
    <row r="73" spans="8:9" ht="30" customHeight="1" x14ac:dyDescent="0.35">
      <c r="H73" s="9"/>
      <c r="I73" s="3"/>
    </row>
    <row r="74" spans="8:9" ht="30" customHeight="1" x14ac:dyDescent="0.35">
      <c r="H74" s="9"/>
      <c r="I74" s="3"/>
    </row>
    <row r="75" spans="8:9" ht="30" customHeight="1" x14ac:dyDescent="0.35">
      <c r="H75" s="9"/>
      <c r="I75" s="3"/>
    </row>
    <row r="76" spans="8:9" ht="30" customHeight="1" x14ac:dyDescent="0.35">
      <c r="H76" s="9"/>
      <c r="I76" s="3"/>
    </row>
    <row r="77" spans="8:9" ht="30" customHeight="1" x14ac:dyDescent="0.35">
      <c r="H77" s="9"/>
      <c r="I77" s="3"/>
    </row>
    <row r="78" spans="8:9" ht="30" customHeight="1" x14ac:dyDescent="0.35">
      <c r="H78" s="9"/>
      <c r="I78" s="3"/>
    </row>
    <row r="79" spans="8:9" ht="30" customHeight="1" x14ac:dyDescent="0.35">
      <c r="H79" s="9"/>
      <c r="I79" s="3"/>
    </row>
    <row r="80" spans="8:9" ht="30" customHeight="1" x14ac:dyDescent="0.35">
      <c r="H80" s="9"/>
      <c r="I80" s="3"/>
    </row>
    <row r="81" spans="8:9" ht="30" customHeight="1" x14ac:dyDescent="0.35">
      <c r="H81" s="9"/>
      <c r="I81" s="3"/>
    </row>
    <row r="82" spans="8:9" ht="30" customHeight="1" x14ac:dyDescent="0.35">
      <c r="H82" s="9"/>
      <c r="I82" s="3"/>
    </row>
    <row r="83" spans="8:9" ht="30" customHeight="1" x14ac:dyDescent="0.35">
      <c r="H83" s="9"/>
      <c r="I83" s="3"/>
    </row>
    <row r="84" spans="8:9" ht="30" customHeight="1" x14ac:dyDescent="0.35">
      <c r="H84" s="9"/>
      <c r="I84" s="3"/>
    </row>
    <row r="85" spans="8:9" ht="30" customHeight="1" x14ac:dyDescent="0.35">
      <c r="H85" s="9"/>
      <c r="I85" s="3"/>
    </row>
    <row r="86" spans="8:9" ht="30" customHeight="1" x14ac:dyDescent="0.35">
      <c r="H86" s="9"/>
      <c r="I86" s="3"/>
    </row>
    <row r="87" spans="8:9" ht="30" customHeight="1" x14ac:dyDescent="0.35">
      <c r="H87" s="9"/>
      <c r="I87" s="3"/>
    </row>
    <row r="88" spans="8:9" ht="30" customHeight="1" x14ac:dyDescent="0.35">
      <c r="H88" s="9"/>
      <c r="I88" s="3"/>
    </row>
    <row r="89" spans="8:9" ht="30" customHeight="1" x14ac:dyDescent="0.35">
      <c r="H89" s="9"/>
      <c r="I89" s="3"/>
    </row>
    <row r="90" spans="8:9" ht="30" customHeight="1" x14ac:dyDescent="0.35">
      <c r="H90" s="9"/>
      <c r="I90" s="3"/>
    </row>
    <row r="91" spans="8:9" ht="30" customHeight="1" x14ac:dyDescent="0.35">
      <c r="H91" s="9"/>
      <c r="I91" s="3"/>
    </row>
    <row r="92" spans="8:9" ht="30" customHeight="1" x14ac:dyDescent="0.35">
      <c r="H92" s="9"/>
      <c r="I92" s="3"/>
    </row>
    <row r="93" spans="8:9" ht="30" customHeight="1" x14ac:dyDescent="0.35">
      <c r="H93" s="9"/>
      <c r="I93" s="3"/>
    </row>
    <row r="94" spans="8:9" ht="30" customHeight="1" x14ac:dyDescent="0.35">
      <c r="H94" s="9"/>
      <c r="I94" s="3"/>
    </row>
    <row r="95" spans="8:9" ht="30" customHeight="1" x14ac:dyDescent="0.35">
      <c r="H95" s="9"/>
      <c r="I95" s="3"/>
    </row>
    <row r="96" spans="8:9" ht="30" customHeight="1" x14ac:dyDescent="0.35">
      <c r="H96" s="9"/>
      <c r="I96" s="3"/>
    </row>
    <row r="97" spans="8:9" ht="30" customHeight="1" x14ac:dyDescent="0.35">
      <c r="H97" s="9"/>
      <c r="I97" s="3"/>
    </row>
    <row r="98" spans="8:9" ht="30" customHeight="1" x14ac:dyDescent="0.35">
      <c r="H98" s="9"/>
      <c r="I98" s="3"/>
    </row>
    <row r="99" spans="8:9" ht="30" customHeight="1" x14ac:dyDescent="0.35">
      <c r="H99" s="9"/>
      <c r="I99" s="3"/>
    </row>
    <row r="100" spans="8:9" ht="30" customHeight="1" x14ac:dyDescent="0.35">
      <c r="H100" s="9"/>
      <c r="I100" s="3"/>
    </row>
    <row r="101" spans="8:9" ht="30" customHeight="1" x14ac:dyDescent="0.35">
      <c r="H101" s="9"/>
      <c r="I101" s="3"/>
    </row>
    <row r="102" spans="8:9" ht="30" customHeight="1" x14ac:dyDescent="0.35">
      <c r="H102" s="9"/>
      <c r="I102" s="3"/>
    </row>
    <row r="103" spans="8:9" ht="30" customHeight="1" x14ac:dyDescent="0.35">
      <c r="H103" s="9"/>
      <c r="I103" s="3"/>
    </row>
    <row r="104" spans="8:9" ht="30" customHeight="1" x14ac:dyDescent="0.35">
      <c r="H104" s="9"/>
      <c r="I104" s="3"/>
    </row>
    <row r="105" spans="8:9" ht="30" customHeight="1" x14ac:dyDescent="0.35">
      <c r="H105" s="9"/>
      <c r="I105" s="3"/>
    </row>
    <row r="106" spans="8:9" ht="30" customHeight="1" x14ac:dyDescent="0.35">
      <c r="H106" s="9"/>
      <c r="I106" s="3"/>
    </row>
    <row r="107" spans="8:9" ht="30" customHeight="1" x14ac:dyDescent="0.35">
      <c r="H107" s="9"/>
      <c r="I107" s="3"/>
    </row>
    <row r="108" spans="8:9" ht="30" customHeight="1" x14ac:dyDescent="0.35">
      <c r="H108" s="9"/>
      <c r="I108" s="3"/>
    </row>
    <row r="109" spans="8:9" ht="30" customHeight="1" x14ac:dyDescent="0.35">
      <c r="H109" s="9"/>
      <c r="I109" s="3"/>
    </row>
    <row r="110" spans="8:9" ht="30" customHeight="1" x14ac:dyDescent="0.35">
      <c r="H110" s="9"/>
      <c r="I110" s="3"/>
    </row>
    <row r="111" spans="8:9" ht="30" customHeight="1" x14ac:dyDescent="0.35">
      <c r="H111" s="9"/>
      <c r="I111" s="3"/>
    </row>
    <row r="112" spans="8:9" ht="30" customHeight="1" x14ac:dyDescent="0.35">
      <c r="H112" s="9"/>
      <c r="I112" s="3"/>
    </row>
    <row r="113" spans="8:9" ht="30" customHeight="1" x14ac:dyDescent="0.35">
      <c r="H113" s="9"/>
      <c r="I113" s="3"/>
    </row>
    <row r="114" spans="8:9" ht="30" customHeight="1" x14ac:dyDescent="0.35">
      <c r="H114" s="9"/>
      <c r="I114" s="3"/>
    </row>
    <row r="115" spans="8:9" ht="30" customHeight="1" x14ac:dyDescent="0.35">
      <c r="H115" s="9"/>
      <c r="I115" s="3"/>
    </row>
    <row r="116" spans="8:9" ht="30" customHeight="1" x14ac:dyDescent="0.35">
      <c r="H116" s="9"/>
      <c r="I116" s="3"/>
    </row>
    <row r="117" spans="8:9" ht="30" customHeight="1" x14ac:dyDescent="0.35">
      <c r="H117" s="9"/>
      <c r="I117" s="3"/>
    </row>
    <row r="118" spans="8:9" ht="30" customHeight="1" x14ac:dyDescent="0.35">
      <c r="H118" s="9"/>
      <c r="I118" s="3"/>
    </row>
    <row r="119" spans="8:9" ht="30" customHeight="1" x14ac:dyDescent="0.35">
      <c r="H119" s="9"/>
      <c r="I119" s="3"/>
    </row>
    <row r="120" spans="8:9" ht="30" customHeight="1" x14ac:dyDescent="0.35">
      <c r="H120" s="9"/>
      <c r="I120" s="3"/>
    </row>
    <row r="121" spans="8:9" ht="30" customHeight="1" x14ac:dyDescent="0.35">
      <c r="H121" s="9"/>
      <c r="I121" s="3"/>
    </row>
    <row r="122" spans="8:9" ht="30" customHeight="1" x14ac:dyDescent="0.35">
      <c r="H122" s="9"/>
      <c r="I122" s="3"/>
    </row>
    <row r="123" spans="8:9" ht="30" customHeight="1" x14ac:dyDescent="0.35">
      <c r="H123" s="9"/>
      <c r="I123" s="3"/>
    </row>
    <row r="124" spans="8:9" ht="30" customHeight="1" x14ac:dyDescent="0.35">
      <c r="H124" s="9"/>
      <c r="I124" s="3"/>
    </row>
    <row r="125" spans="8:9" ht="30" customHeight="1" x14ac:dyDescent="0.35">
      <c r="H125" s="9"/>
      <c r="I125" s="3"/>
    </row>
    <row r="126" spans="8:9" ht="30" customHeight="1" x14ac:dyDescent="0.35">
      <c r="H126" s="9"/>
      <c r="I126" s="3"/>
    </row>
    <row r="127" spans="8:9" ht="30" customHeight="1" x14ac:dyDescent="0.35">
      <c r="H127" s="9"/>
      <c r="I127" s="3"/>
    </row>
    <row r="128" spans="8:9" ht="30" customHeight="1" x14ac:dyDescent="0.35">
      <c r="H128" s="9"/>
      <c r="I128" s="3"/>
    </row>
    <row r="129" spans="8:9" ht="30" customHeight="1" x14ac:dyDescent="0.35">
      <c r="H129" s="9"/>
      <c r="I129" s="3"/>
    </row>
  </sheetData>
  <sheetProtection insertColumns="0" insertRows="0" deleteColumns="0" deleteRows="0" selectLockedCells="1" autoFilter="0"/>
  <dataConsolidate/>
  <conditionalFormatting sqref="C7:F9">
    <cfRule type="cellIs" dxfId="2" priority="3" operator="lessThan">
      <formula>0</formula>
    </cfRule>
  </conditionalFormatting>
  <dataValidations count="8">
    <dataValidation allowBlank="1" showInputMessage="1" showErrorMessage="1" errorTitle="ALERT" error="This cell is automatically populated and should not be overwitten. Overwriting this cell would break calculations in this worksheet." sqref="F7:F9" xr:uid="{00000000-0002-0000-0100-000001000000}"/>
    <dataValidation allowBlank="1" showInputMessage="1" showErrorMessage="1" prompt="Enter Income details in this column under this heading. Use heading filters to find specific entries" sqref="C6" xr:uid="{00000000-0002-0000-0100-000002000000}"/>
    <dataValidation allowBlank="1" showInputMessage="1" showErrorMessage="1" prompt="Enter Estimated amount in this column under this heading" sqref="D6" xr:uid="{00000000-0002-0000-0100-000003000000}"/>
    <dataValidation allowBlank="1" showInputMessage="1" showErrorMessage="1" prompt="Enter Actual amount in this column under this heading" sqref="E6" xr:uid="{00000000-0002-0000-0100-000004000000}"/>
    <dataValidation allowBlank="1" showInputMessage="1" showErrorMessage="1" prompt="Difference of Estimated and Actual Income is automatically calculated in this column under this heading" sqref="F6" xr:uid="{00000000-0002-0000-0100-000005000000}"/>
    <dataValidation type="custom" allowBlank="1" showInputMessage="1" showErrorMessage="1" errorTitle="ALERT" error="This cell is automatically populated and should not be overwitten. Overwriting this cell would break calculations in this worksheet." sqref="G6:G7" xr:uid="{00000000-0002-0000-0100-000000000000}">
      <formula1>LEN(G6)=""</formula1>
    </dataValidation>
    <dataValidation allowBlank="1" showInputMessage="1" showErrorMessage="1" prompt="Title of this worksheet is in this cell. Enter Date in cell C4. " sqref="C3" xr:uid="{C08C206E-3D1B-C543-B9AC-56C55628C784}"/>
    <dataValidation allowBlank="1" showInputMessage="1" showErrorMessage="1" prompt="Enter Date in this cell." sqref="C4" xr:uid="{4F883EDB-8729-4F0C-BB9D-9805BFDAEFF5}"/>
  </dataValidations>
  <printOptions horizontalCentered="1"/>
  <pageMargins left="0.25" right="0.25" top="0.25" bottom="0.25" header="0" footer="0"/>
  <pageSetup scale="97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9B1F0385-725B-457A-9CC0-2AD50E12D26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G6:G7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autoPageBreaks="0" fitToPage="1"/>
  </sheetPr>
  <dimension ref="B1:G21"/>
  <sheetViews>
    <sheetView showGridLines="0" zoomScaleNormal="100" workbookViewId="0"/>
  </sheetViews>
  <sheetFormatPr defaultColWidth="8.81640625" defaultRowHeight="30" customHeight="1" x14ac:dyDescent="0.35"/>
  <cols>
    <col min="1" max="2" width="2.453125" customWidth="1"/>
    <col min="3" max="3" width="45.81640625" customWidth="1"/>
    <col min="4" max="6" width="20.81640625" customWidth="1"/>
    <col min="7" max="8" width="2.453125" customWidth="1"/>
    <col min="14" max="14" width="12.453125" customWidth="1"/>
  </cols>
  <sheetData>
    <row r="1" spans="2:7" ht="16.5" customHeight="1" x14ac:dyDescent="0.35"/>
    <row r="2" spans="2:7" ht="16.5" customHeight="1" x14ac:dyDescent="0.35">
      <c r="B2" s="17"/>
      <c r="C2" s="17"/>
      <c r="D2" s="17"/>
      <c r="E2" s="17"/>
      <c r="F2" s="17"/>
      <c r="G2" s="17"/>
    </row>
    <row r="3" spans="2:7" ht="60" customHeight="1" x14ac:dyDescent="1">
      <c r="B3" s="17"/>
      <c r="C3" s="29" t="s">
        <v>30</v>
      </c>
      <c r="D3" s="18"/>
      <c r="E3" s="19"/>
      <c r="F3" s="20"/>
      <c r="G3" s="13"/>
    </row>
    <row r="4" spans="2:7" ht="30" customHeight="1" x14ac:dyDescent="0.35">
      <c r="B4" s="17"/>
      <c r="C4" s="21" t="s">
        <v>39</v>
      </c>
      <c r="D4" s="32"/>
      <c r="E4" s="32"/>
      <c r="F4" s="17"/>
      <c r="G4" s="14"/>
    </row>
    <row r="5" spans="2:7" ht="20" customHeight="1" x14ac:dyDescent="0.35">
      <c r="B5" s="17"/>
      <c r="C5" s="32"/>
      <c r="D5" s="32"/>
      <c r="E5" s="32"/>
      <c r="F5" s="17"/>
      <c r="G5" s="14"/>
    </row>
    <row r="6" spans="2:7" ht="40" customHeight="1" x14ac:dyDescent="0.35">
      <c r="C6" s="24" t="s">
        <v>37</v>
      </c>
      <c r="D6" s="25" t="s">
        <v>27</v>
      </c>
      <c r="E6" s="25" t="s">
        <v>28</v>
      </c>
      <c r="F6" s="25" t="s">
        <v>29</v>
      </c>
      <c r="G6" s="5"/>
    </row>
    <row r="7" spans="2:7" ht="40" customHeight="1" x14ac:dyDescent="0.35">
      <c r="C7" s="26" t="s">
        <v>14</v>
      </c>
      <c r="D7" s="27">
        <v>9500</v>
      </c>
      <c r="E7" s="27">
        <v>9600</v>
      </c>
      <c r="F7" s="28">
        <f>PersonnelExpenses[[#This Row],[Estimated]]-PersonnelExpenses[[#This Row],[Actual]]</f>
        <v>-100</v>
      </c>
      <c r="G7" s="6"/>
    </row>
    <row r="8" spans="2:7" ht="40" customHeight="1" x14ac:dyDescent="0.35">
      <c r="C8" s="26" t="s">
        <v>16</v>
      </c>
      <c r="D8" s="27">
        <v>4000</v>
      </c>
      <c r="E8" s="27">
        <v>0</v>
      </c>
      <c r="F8" s="28">
        <f>PersonnelExpenses[[#This Row],[Estimated]]-PersonnelExpenses[[#This Row],[Actual]]</f>
        <v>4000</v>
      </c>
      <c r="G8" s="6"/>
    </row>
    <row r="9" spans="2:7" ht="40" customHeight="1" x14ac:dyDescent="0.35">
      <c r="C9" s="26" t="s">
        <v>15</v>
      </c>
      <c r="D9" s="27">
        <v>5000</v>
      </c>
      <c r="E9" s="27">
        <v>4500</v>
      </c>
      <c r="F9" s="28">
        <f>PersonnelExpenses[[#This Row],[Estimated]]-PersonnelExpenses[[#This Row],[Actual]]</f>
        <v>500</v>
      </c>
      <c r="G9" s="6"/>
    </row>
    <row r="10" spans="2:7" ht="40" customHeight="1" x14ac:dyDescent="0.35">
      <c r="C10" s="33" t="s">
        <v>36</v>
      </c>
      <c r="D10" s="28">
        <f>SUBTOTAL(109,PersonnelExpenses[Estimated])</f>
        <v>18500</v>
      </c>
      <c r="E10" s="28">
        <f>SUBTOTAL(109,PersonnelExpenses[Actual])</f>
        <v>14100</v>
      </c>
      <c r="F10" s="28">
        <f>SUBTOTAL(109,PersonnelExpenses[Difference])</f>
        <v>4400</v>
      </c>
      <c r="G10" s="7"/>
    </row>
    <row r="21" spans="6:6" ht="30" customHeight="1" x14ac:dyDescent="0.35">
      <c r="F21" t="s">
        <v>26</v>
      </c>
    </row>
  </sheetData>
  <sheetProtection insertColumns="0" insertRows="0" deleteColumns="0" deleteRows="0" selectLockedCells="1" autoFilter="0"/>
  <dataConsolidate/>
  <conditionalFormatting sqref="C7:F9">
    <cfRule type="cellIs" dxfId="1" priority="1" operator="lessThan">
      <formula>0</formula>
    </cfRule>
  </conditionalFormatting>
  <dataValidations count="8">
    <dataValidation allowBlank="1" showInputMessage="1" showErrorMessage="1" errorTitle="ALERT" error="This cell is automatically populated and should not be overwitten. Overwriting this cell would break calculations in this worksheet." sqref="F7:F9" xr:uid="{00000000-0002-0000-0200-000000000000}"/>
    <dataValidation type="custom" allowBlank="1" showInputMessage="1" showErrorMessage="1" errorTitle="ALERT" error="This cell is automatically populated and should not be overwitten. Overwriting this cell would break calculations in this worksheet." sqref="G7:G9" xr:uid="{00000000-0002-0000-0200-000001000000}">
      <formula1>LEN(G7)=""</formula1>
    </dataValidation>
    <dataValidation allowBlank="1" showInputMessage="1" showErrorMessage="1" prompt="Enter Personnel Expenses in this column under this heading. Use heading filters to find specific entries" sqref="C6" xr:uid="{00000000-0002-0000-0200-000002000000}"/>
    <dataValidation allowBlank="1" showInputMessage="1" showErrorMessage="1" prompt="Enter Estimated amount in this column under this heading" sqref="D6" xr:uid="{00000000-0002-0000-0200-000003000000}"/>
    <dataValidation allowBlank="1" showInputMessage="1" showErrorMessage="1" prompt="Enter Actual amount in this column under this heading" sqref="E6" xr:uid="{00000000-0002-0000-0200-000004000000}"/>
    <dataValidation allowBlank="1" showInputMessage="1" showErrorMessage="1" prompt="Difference of Estimated and Actual Personnel Expenses is automatically calculated in this column under this heading" sqref="F6" xr:uid="{00000000-0002-0000-0200-000005000000}"/>
    <dataValidation allowBlank="1" showInputMessage="1" showErrorMessage="1" prompt="Title of this worksheet is in this cell. Enter Date in cell C4. " sqref="C3" xr:uid="{59594C10-EEC2-2641-9E1A-2180C2CA0BB8}"/>
    <dataValidation allowBlank="1" showInputMessage="1" showErrorMessage="1" prompt="Enter Date in this cell." sqref="C4" xr:uid="{98FC74A5-FB16-4022-A7DF-DAD0CD17DC3C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A05D47DE-DAEF-437E-AEB3-B330BDE5B98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G7:G9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autoPageBreaks="0" fitToPage="1"/>
  </sheetPr>
  <dimension ref="B1:K27"/>
  <sheetViews>
    <sheetView showGridLines="0" zoomScaleNormal="100" workbookViewId="0"/>
  </sheetViews>
  <sheetFormatPr defaultColWidth="8.81640625" defaultRowHeight="30" customHeight="1" x14ac:dyDescent="0.35"/>
  <cols>
    <col min="1" max="2" width="2.453125" customWidth="1"/>
    <col min="3" max="3" width="45.81640625" customWidth="1"/>
    <col min="4" max="6" width="20.81640625" customWidth="1"/>
    <col min="7" max="8" width="2.453125" customWidth="1"/>
  </cols>
  <sheetData>
    <row r="1" spans="2:7" ht="16.5" customHeight="1" x14ac:dyDescent="0.35"/>
    <row r="2" spans="2:7" ht="16.5" customHeight="1" x14ac:dyDescent="0.35">
      <c r="B2" s="17"/>
      <c r="C2" s="17"/>
      <c r="D2" s="17"/>
      <c r="E2" s="17"/>
      <c r="F2" s="17"/>
      <c r="G2" s="17"/>
    </row>
    <row r="3" spans="2:7" ht="60" customHeight="1" x14ac:dyDescent="1">
      <c r="B3" s="17"/>
      <c r="C3" s="29" t="s">
        <v>31</v>
      </c>
      <c r="D3" s="18"/>
      <c r="E3" s="19"/>
      <c r="F3" s="20"/>
      <c r="G3" s="13"/>
    </row>
    <row r="4" spans="2:7" ht="30" customHeight="1" x14ac:dyDescent="0.3">
      <c r="B4" s="17"/>
      <c r="C4" s="21" t="s">
        <v>39</v>
      </c>
      <c r="D4" s="18"/>
      <c r="E4" s="19"/>
      <c r="F4" s="20"/>
      <c r="G4" s="13"/>
    </row>
    <row r="5" spans="2:7" ht="20" customHeight="1" x14ac:dyDescent="0.35">
      <c r="B5" s="17"/>
      <c r="C5" s="22"/>
      <c r="D5" s="22"/>
      <c r="E5" s="22"/>
      <c r="F5" s="23"/>
      <c r="G5" s="14"/>
    </row>
    <row r="6" spans="2:7" ht="40" customHeight="1" x14ac:dyDescent="0.35">
      <c r="C6" s="30" t="s">
        <v>37</v>
      </c>
      <c r="D6" s="31" t="s">
        <v>27</v>
      </c>
      <c r="E6" s="31" t="s">
        <v>28</v>
      </c>
      <c r="F6" s="31" t="s">
        <v>29</v>
      </c>
      <c r="G6" s="8"/>
    </row>
    <row r="7" spans="2:7" ht="40" customHeight="1" x14ac:dyDescent="0.35">
      <c r="C7" s="26" t="s">
        <v>1</v>
      </c>
      <c r="D7" s="27">
        <v>3000</v>
      </c>
      <c r="E7" s="27">
        <v>2500</v>
      </c>
      <c r="F7" s="28">
        <f>OperatingExpenses[[#This Row],[Estimated]]-OperatingExpenses[[#This Row],[Actual]]</f>
        <v>500</v>
      </c>
      <c r="G7" s="6"/>
    </row>
    <row r="8" spans="2:7" ht="40" customHeight="1" x14ac:dyDescent="0.35">
      <c r="C8" s="26" t="s">
        <v>17</v>
      </c>
      <c r="D8" s="27">
        <v>2000</v>
      </c>
      <c r="E8" s="27">
        <v>2000</v>
      </c>
      <c r="F8" s="28">
        <f>OperatingExpenses[[#This Row],[Estimated]]-OperatingExpenses[[#This Row],[Actual]]</f>
        <v>0</v>
      </c>
      <c r="G8" s="6"/>
    </row>
    <row r="9" spans="2:7" ht="40" customHeight="1" x14ac:dyDescent="0.35">
      <c r="C9" s="26" t="s">
        <v>18</v>
      </c>
      <c r="D9" s="27">
        <v>1500</v>
      </c>
      <c r="E9" s="27">
        <v>2175</v>
      </c>
      <c r="F9" s="28">
        <f>OperatingExpenses[[#This Row],[Estimated]]-OperatingExpenses[[#This Row],[Actual]]</f>
        <v>-675</v>
      </c>
      <c r="G9" s="6"/>
    </row>
    <row r="10" spans="2:7" ht="40" customHeight="1" x14ac:dyDescent="0.35">
      <c r="C10" s="26" t="s">
        <v>25</v>
      </c>
      <c r="D10" s="27">
        <v>2000</v>
      </c>
      <c r="E10" s="27">
        <v>1500</v>
      </c>
      <c r="F10" s="28">
        <f>OperatingExpenses[[#This Row],[Estimated]]-OperatingExpenses[[#This Row],[Actual]]</f>
        <v>500</v>
      </c>
      <c r="G10" s="6"/>
    </row>
    <row r="11" spans="2:7" ht="40" customHeight="1" x14ac:dyDescent="0.35">
      <c r="C11" s="26" t="s">
        <v>2</v>
      </c>
      <c r="D11" s="27">
        <v>1000</v>
      </c>
      <c r="E11" s="27">
        <v>1000</v>
      </c>
      <c r="F11" s="28">
        <f>OperatingExpenses[[#This Row],[Estimated]]-OperatingExpenses[[#This Row],[Actual]]</f>
        <v>0</v>
      </c>
      <c r="G11" s="6"/>
    </row>
    <row r="12" spans="2:7" ht="40" customHeight="1" x14ac:dyDescent="0.35">
      <c r="C12" s="26" t="s">
        <v>19</v>
      </c>
      <c r="D12" s="27">
        <v>500</v>
      </c>
      <c r="E12" s="27">
        <v>525</v>
      </c>
      <c r="F12" s="28">
        <f>OperatingExpenses[[#This Row],[Estimated]]-OperatingExpenses[[#This Row],[Actual]]</f>
        <v>-25</v>
      </c>
      <c r="G12" s="6"/>
    </row>
    <row r="13" spans="2:7" ht="40" customHeight="1" x14ac:dyDescent="0.35">
      <c r="C13" s="26" t="s">
        <v>3</v>
      </c>
      <c r="D13" s="27">
        <v>1300</v>
      </c>
      <c r="E13" s="27">
        <v>1275</v>
      </c>
      <c r="F13" s="28">
        <f>OperatingExpenses[[#This Row],[Estimated]]-OperatingExpenses[[#This Row],[Actual]]</f>
        <v>25</v>
      </c>
      <c r="G13" s="6"/>
    </row>
    <row r="14" spans="2:7" ht="40" customHeight="1" x14ac:dyDescent="0.35">
      <c r="C14" s="26" t="s">
        <v>4</v>
      </c>
      <c r="D14" s="27">
        <v>2000</v>
      </c>
      <c r="E14" s="27">
        <v>2200</v>
      </c>
      <c r="F14" s="28">
        <f>OperatingExpenses[[#This Row],[Estimated]]-OperatingExpenses[[#This Row],[Actual]]</f>
        <v>-200</v>
      </c>
      <c r="G14" s="6"/>
    </row>
    <row r="15" spans="2:7" ht="40" customHeight="1" x14ac:dyDescent="0.35">
      <c r="C15" s="26" t="s">
        <v>20</v>
      </c>
      <c r="D15" s="27">
        <v>1000</v>
      </c>
      <c r="E15" s="27">
        <v>800</v>
      </c>
      <c r="F15" s="28">
        <f>OperatingExpenses[[#This Row],[Estimated]]-OperatingExpenses[[#This Row],[Actual]]</f>
        <v>200</v>
      </c>
      <c r="G15" s="6"/>
    </row>
    <row r="16" spans="2:7" ht="40" customHeight="1" x14ac:dyDescent="0.35">
      <c r="C16" s="26" t="s">
        <v>21</v>
      </c>
      <c r="D16" s="27">
        <v>4500</v>
      </c>
      <c r="E16" s="27">
        <v>4600</v>
      </c>
      <c r="F16" s="28">
        <f>OperatingExpenses[[#This Row],[Estimated]]-OperatingExpenses[[#This Row],[Actual]]</f>
        <v>-100</v>
      </c>
      <c r="G16" s="6"/>
    </row>
    <row r="17" spans="3:11" ht="40" customHeight="1" x14ac:dyDescent="0.35">
      <c r="C17" s="26" t="s">
        <v>5</v>
      </c>
      <c r="D17" s="27">
        <v>800</v>
      </c>
      <c r="E17" s="27">
        <v>750</v>
      </c>
      <c r="F17" s="28">
        <f>OperatingExpenses[[#This Row],[Estimated]]-OperatingExpenses[[#This Row],[Actual]]</f>
        <v>50</v>
      </c>
      <c r="G17" s="6"/>
    </row>
    <row r="18" spans="3:11" ht="40" customHeight="1" x14ac:dyDescent="0.35">
      <c r="C18" s="26" t="s">
        <v>6</v>
      </c>
      <c r="D18" s="27">
        <v>400</v>
      </c>
      <c r="E18" s="27">
        <v>350</v>
      </c>
      <c r="F18" s="28">
        <f>OperatingExpenses[[#This Row],[Estimated]]-OperatingExpenses[[#This Row],[Actual]]</f>
        <v>50</v>
      </c>
      <c r="G18" s="6"/>
    </row>
    <row r="19" spans="3:11" ht="40" customHeight="1" x14ac:dyDescent="0.35">
      <c r="C19" s="26" t="s">
        <v>7</v>
      </c>
      <c r="D19" s="27">
        <v>4100</v>
      </c>
      <c r="E19" s="27">
        <v>4500</v>
      </c>
      <c r="F19" s="28">
        <f>OperatingExpenses[[#This Row],[Estimated]]-OperatingExpenses[[#This Row],[Actual]]</f>
        <v>-400</v>
      </c>
      <c r="G19" s="6"/>
    </row>
    <row r="20" spans="3:11" ht="40" customHeight="1" x14ac:dyDescent="0.35">
      <c r="C20" s="26" t="s">
        <v>38</v>
      </c>
      <c r="D20" s="27">
        <v>350</v>
      </c>
      <c r="E20" s="27">
        <v>400</v>
      </c>
      <c r="F20" s="28">
        <f>OperatingExpenses[[#This Row],[Estimated]]-OperatingExpenses[[#This Row],[Actual]]</f>
        <v>-50</v>
      </c>
      <c r="G20" s="6"/>
    </row>
    <row r="21" spans="3:11" ht="40" customHeight="1" x14ac:dyDescent="0.35">
      <c r="C21" s="26" t="s">
        <v>8</v>
      </c>
      <c r="D21" s="27">
        <v>900</v>
      </c>
      <c r="E21" s="27">
        <v>840</v>
      </c>
      <c r="F21" s="28">
        <f>OperatingExpenses[[#This Row],[Estimated]]-OperatingExpenses[[#This Row],[Actual]]</f>
        <v>60</v>
      </c>
      <c r="G21" s="6"/>
      <c r="K21" t="s">
        <v>26</v>
      </c>
    </row>
    <row r="22" spans="3:11" ht="40" customHeight="1" x14ac:dyDescent="0.35">
      <c r="C22" s="26" t="s">
        <v>9</v>
      </c>
      <c r="D22" s="27">
        <v>5000</v>
      </c>
      <c r="E22" s="27">
        <v>4500</v>
      </c>
      <c r="F22" s="28">
        <f>OperatingExpenses[[#This Row],[Estimated]]-OperatingExpenses[[#This Row],[Actual]]</f>
        <v>500</v>
      </c>
      <c r="G22" s="6"/>
    </row>
    <row r="23" spans="3:11" ht="40" customHeight="1" x14ac:dyDescent="0.35">
      <c r="C23" s="26" t="s">
        <v>10</v>
      </c>
      <c r="D23" s="27">
        <v>3000</v>
      </c>
      <c r="E23" s="27">
        <v>3200</v>
      </c>
      <c r="F23" s="28">
        <f>OperatingExpenses[[#This Row],[Estimated]]-OperatingExpenses[[#This Row],[Actual]]</f>
        <v>-200</v>
      </c>
      <c r="G23" s="6"/>
    </row>
    <row r="24" spans="3:11" ht="40" customHeight="1" x14ac:dyDescent="0.35">
      <c r="C24" s="26" t="s">
        <v>11</v>
      </c>
      <c r="D24" s="27">
        <v>250</v>
      </c>
      <c r="E24" s="27">
        <v>280</v>
      </c>
      <c r="F24" s="28">
        <f>OperatingExpenses[[#This Row],[Estimated]]-OperatingExpenses[[#This Row],[Actual]]</f>
        <v>-30</v>
      </c>
      <c r="G24" s="6"/>
    </row>
    <row r="25" spans="3:11" ht="40" customHeight="1" x14ac:dyDescent="0.35">
      <c r="C25" s="26" t="s">
        <v>12</v>
      </c>
      <c r="D25" s="27">
        <v>1400</v>
      </c>
      <c r="E25" s="27">
        <v>1385</v>
      </c>
      <c r="F25" s="28">
        <f>OperatingExpenses[[#This Row],[Estimated]]-OperatingExpenses[[#This Row],[Actual]]</f>
        <v>15</v>
      </c>
      <c r="G25" s="6"/>
    </row>
    <row r="26" spans="3:11" ht="40" customHeight="1" x14ac:dyDescent="0.35">
      <c r="C26" s="26" t="s">
        <v>0</v>
      </c>
      <c r="D26" s="27">
        <v>1000</v>
      </c>
      <c r="E26" s="27">
        <v>750</v>
      </c>
      <c r="F26" s="28">
        <f>OperatingExpenses[[#This Row],[Estimated]]-OperatingExpenses[[#This Row],[Actual]]</f>
        <v>250</v>
      </c>
      <c r="G26" s="6"/>
    </row>
    <row r="27" spans="3:11" ht="40" customHeight="1" x14ac:dyDescent="0.35">
      <c r="C27" s="28" t="s">
        <v>35</v>
      </c>
      <c r="D27" s="28">
        <f>SUBTOTAL(109,OperatingExpenses[Estimated])</f>
        <v>36000</v>
      </c>
      <c r="E27" s="28">
        <f>SUBTOTAL(109,OperatingExpenses[Actual])</f>
        <v>35530</v>
      </c>
      <c r="F27" s="28">
        <f>SUBTOTAL(109,OperatingExpenses[Difference])</f>
        <v>470</v>
      </c>
      <c r="G27" s="7"/>
    </row>
  </sheetData>
  <sheetProtection insertColumns="0" insertRows="0" deleteColumns="0" deleteRows="0" selectLockedCells="1" autoFilter="0"/>
  <dataConsolidate/>
  <conditionalFormatting sqref="C7:F26">
    <cfRule type="cellIs" dxfId="0" priority="1" operator="lessThan">
      <formula>0</formula>
    </cfRule>
  </conditionalFormatting>
  <dataValidations count="8">
    <dataValidation type="custom" allowBlank="1" showInputMessage="1" showErrorMessage="1" errorTitle="ALERT" error="This cell is automatically populated and should not be overwitten. Overwriting this cell would break calculations in this worksheet." sqref="G7:G26" xr:uid="{00000000-0002-0000-0300-000000000000}">
      <formula1>LEN(G7)=""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7:F26" xr:uid="{00000000-0002-0000-0300-000001000000}"/>
    <dataValidation allowBlank="1" showInputMessage="1" showErrorMessage="1" prompt="Enter Operating Expenses in this column under this heading. Use heading filters to find specific entries" sqref="C6" xr:uid="{00000000-0002-0000-0300-000002000000}"/>
    <dataValidation allowBlank="1" showInputMessage="1" showErrorMessage="1" prompt="Enter Estimated amount in this column under this heading" sqref="D6" xr:uid="{00000000-0002-0000-0300-000003000000}"/>
    <dataValidation allowBlank="1" showInputMessage="1" showErrorMessage="1" prompt="Enter Actual amount in this column under this heading" sqref="E6" xr:uid="{00000000-0002-0000-0300-000004000000}"/>
    <dataValidation allowBlank="1" showInputMessage="1" showErrorMessage="1" prompt="Difference of Estimated and Actual Operating Expenses is automatically calculated in this column under this heading" sqref="F6" xr:uid="{00000000-0002-0000-0300-000005000000}"/>
    <dataValidation allowBlank="1" showInputMessage="1" showErrorMessage="1" prompt="Enter Date in this cell." sqref="C4" xr:uid="{BB61AB0C-BF4B-3546-8A97-C8A1A6154324}"/>
    <dataValidation allowBlank="1" showInputMessage="1" showErrorMessage="1" prompt="Title of this worksheet is in this cell. Enter Date in cell C4. " sqref="C3" xr:uid="{27FCD364-8E73-45DC-8E99-8D52C6531F36}"/>
  </dataValidations>
  <printOptions horizontalCentered="1"/>
  <pageMargins left="0.25" right="0.25" top="0.25" bottom="0.25" header="0" footer="0"/>
  <pageSetup scale="83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8DFEDF7-DD2B-4BDC-AEAC-141B22E8ECA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G7:G26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TM11785012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Budget summary</vt:lpstr>
      <vt:lpstr>Income</vt:lpstr>
      <vt:lpstr>Personnel expenses</vt:lpstr>
      <vt:lpstr>Operating expenses</vt:lpstr>
      <vt:lpstr>BUDGET_Title</vt:lpstr>
      <vt:lpstr>ColumnTitle1</vt:lpstr>
      <vt:lpstr>Income!Print_Titles</vt:lpstr>
      <vt:lpstr>'Operating expenses'!Print_Titles</vt:lpstr>
      <vt:lpstr>'Personnel expenses'!Print_Titles</vt:lpstr>
      <vt:lpstr>Title2</vt:lpstr>
      <vt:lpstr>Title3</vt:lpstr>
      <vt:lpstr>Title4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2022-12-20T23:44:42Z</dcterms:created>
  <dcterms:modified xsi:type="dcterms:W3CDTF">2024-12-03T18:20:24Z</dcterms:modified>
</cp:coreProperties>
</file>