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21bb104eabe50bdc/Kementerian PANRB/SKM/Bahan Pendampingan/"/>
    </mc:Choice>
  </mc:AlternateContent>
  <xr:revisionPtr revIDLastSave="349" documentId="11_0E7D8BB5C21E430814880777BDF8B5D35989ED0C" xr6:coauthVersionLast="47" xr6:coauthVersionMax="47" xr10:uidLastSave="{8BE85BE5-7CC4-4702-A171-906E5F09FE4D}"/>
  <bookViews>
    <workbookView xWindow="-108" yWindow="-108" windowWidth="23256" windowHeight="12456" xr2:uid="{00000000-000D-0000-FFFF-FFFF00000000}"/>
  </bookViews>
  <sheets>
    <sheet name="Sampling" sheetId="1" r:id="rId1"/>
    <sheet name="Kuesioner" sheetId="2" r:id="rId2"/>
    <sheet name="U1" sheetId="3" r:id="rId3"/>
    <sheet name="U2" sheetId="4" r:id="rId4"/>
    <sheet name="U3" sheetId="5" r:id="rId5"/>
    <sheet name="U4" sheetId="6" r:id="rId6"/>
    <sheet name="U5" sheetId="7" r:id="rId7"/>
    <sheet name="U6" sheetId="8" r:id="rId8"/>
    <sheet name="U7" sheetId="9" r:id="rId9"/>
    <sheet name="U8" sheetId="10" r:id="rId10"/>
    <sheet name="U9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6" roundtripDataSignature="AMtx7mjp5g5+qUsNzlXi+hKhFaiRoV7J4A=="/>
    </ext>
  </extLst>
</workbook>
</file>

<file path=xl/calcChain.xml><?xml version="1.0" encoding="utf-8"?>
<calcChain xmlns="http://schemas.openxmlformats.org/spreadsheetml/2006/main">
  <c r="E118" i="2" l="1"/>
  <c r="B113" i="2"/>
  <c r="J123" i="2" s="1"/>
  <c r="C28" i="1"/>
  <c r="C27" i="1"/>
  <c r="C26" i="1"/>
  <c r="C23" i="1"/>
  <c r="C22" i="1"/>
  <c r="C21" i="1"/>
  <c r="C20" i="1"/>
  <c r="C19" i="1"/>
  <c r="C16" i="1"/>
  <c r="C15" i="1"/>
  <c r="C14" i="1"/>
  <c r="C13" i="1"/>
  <c r="C12" i="1"/>
  <c r="C11" i="1"/>
  <c r="C8" i="1"/>
  <c r="C7" i="1"/>
  <c r="E2" i="1"/>
  <c r="K110" i="2"/>
  <c r="K151" i="2"/>
  <c r="K147" i="2" s="1"/>
  <c r="K158" i="2" s="1"/>
  <c r="J151" i="2"/>
  <c r="J148" i="2" s="1"/>
  <c r="J159" i="2" s="1"/>
  <c r="I151" i="2"/>
  <c r="I147" i="2" s="1"/>
  <c r="I158" i="2" s="1"/>
  <c r="H151" i="2"/>
  <c r="H145" i="2" s="1"/>
  <c r="H156" i="2" s="1"/>
  <c r="G151" i="2"/>
  <c r="G148" i="2" s="1"/>
  <c r="G159" i="2" s="1"/>
  <c r="F151" i="2"/>
  <c r="F148" i="2" s="1"/>
  <c r="F159" i="2" s="1"/>
  <c r="E151" i="2"/>
  <c r="E144" i="2" s="1"/>
  <c r="E155" i="2" s="1"/>
  <c r="D151" i="2"/>
  <c r="D148" i="2" s="1"/>
  <c r="D159" i="2" s="1"/>
  <c r="C151" i="2"/>
  <c r="C148" i="2" s="1"/>
  <c r="C159" i="2" s="1"/>
  <c r="D147" i="2"/>
  <c r="D158" i="2" s="1"/>
  <c r="C147" i="2"/>
  <c r="C158" i="2" s="1"/>
  <c r="F145" i="2"/>
  <c r="F156" i="2" s="1"/>
  <c r="J113" i="2"/>
  <c r="J131" i="2" s="1"/>
  <c r="I113" i="2"/>
  <c r="J130" i="2" s="1"/>
  <c r="H113" i="2"/>
  <c r="J129" i="2" s="1"/>
  <c r="G113" i="2"/>
  <c r="G115" i="2" s="1"/>
  <c r="F113" i="2"/>
  <c r="F115" i="2" s="1"/>
  <c r="E113" i="2"/>
  <c r="E115" i="2" s="1"/>
  <c r="D113" i="2"/>
  <c r="D115" i="2" s="1"/>
  <c r="C113" i="2"/>
  <c r="J124" i="2" s="1"/>
  <c r="J111" i="2"/>
  <c r="I111" i="2"/>
  <c r="H111" i="2"/>
  <c r="G111" i="2"/>
  <c r="F111" i="2"/>
  <c r="E111" i="2"/>
  <c r="D111" i="2"/>
  <c r="C111" i="2"/>
  <c r="B111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U12" i="2"/>
  <c r="K12" i="2"/>
  <c r="K11" i="2"/>
  <c r="E1" i="1"/>
  <c r="J118" i="2" l="1"/>
  <c r="I118" i="2"/>
  <c r="H118" i="2"/>
  <c r="G118" i="2"/>
  <c r="F118" i="2"/>
  <c r="D118" i="2"/>
  <c r="C118" i="2"/>
  <c r="B118" i="2"/>
  <c r="C1" i="1"/>
  <c r="F144" i="2"/>
  <c r="F155" i="2" s="1"/>
  <c r="G144" i="2"/>
  <c r="G155" i="2" s="1"/>
  <c r="H144" i="2"/>
  <c r="H155" i="2" s="1"/>
  <c r="H147" i="2"/>
  <c r="H158" i="2" s="1"/>
  <c r="G145" i="2"/>
  <c r="G156" i="2" s="1"/>
  <c r="H146" i="2"/>
  <c r="H157" i="2" s="1"/>
  <c r="H148" i="2"/>
  <c r="H159" i="2" s="1"/>
  <c r="K146" i="2"/>
  <c r="K157" i="2" s="1"/>
  <c r="K148" i="2"/>
  <c r="K159" i="2" s="1"/>
  <c r="J144" i="2"/>
  <c r="J155" i="2" s="1"/>
  <c r="I145" i="2"/>
  <c r="I156" i="2" s="1"/>
  <c r="K144" i="2"/>
  <c r="K155" i="2" s="1"/>
  <c r="J145" i="2"/>
  <c r="J156" i="2" s="1"/>
  <c r="C144" i="2"/>
  <c r="C155" i="2" s="1"/>
  <c r="C145" i="2"/>
  <c r="C156" i="2" s="1"/>
  <c r="K145" i="2"/>
  <c r="K156" i="2" s="1"/>
  <c r="I115" i="2"/>
  <c r="D145" i="2"/>
  <c r="D156" i="2" s="1"/>
  <c r="C146" i="2"/>
  <c r="C157" i="2" s="1"/>
  <c r="D144" i="2"/>
  <c r="D155" i="2" s="1"/>
  <c r="E145" i="2"/>
  <c r="E156" i="2" s="1"/>
  <c r="D146" i="2"/>
  <c r="D157" i="2" s="1"/>
  <c r="E146" i="2"/>
  <c r="E157" i="2" s="1"/>
  <c r="J125" i="2"/>
  <c r="F146" i="2"/>
  <c r="F157" i="2" s="1"/>
  <c r="E147" i="2"/>
  <c r="E158" i="2" s="1"/>
  <c r="E148" i="2"/>
  <c r="E159" i="2" s="1"/>
  <c r="J127" i="2"/>
  <c r="I144" i="2"/>
  <c r="I155" i="2" s="1"/>
  <c r="G146" i="2"/>
  <c r="G157" i="2" s="1"/>
  <c r="F147" i="2"/>
  <c r="F158" i="2" s="1"/>
  <c r="J128" i="2"/>
  <c r="I148" i="2"/>
  <c r="I159" i="2" s="1"/>
  <c r="I146" i="2"/>
  <c r="I157" i="2" s="1"/>
  <c r="J146" i="2"/>
  <c r="J157" i="2" s="1"/>
  <c r="J147" i="2"/>
  <c r="J158" i="2" s="1"/>
  <c r="C115" i="2"/>
  <c r="H115" i="2"/>
  <c r="G147" i="2"/>
  <c r="G158" i="2" s="1"/>
  <c r="B115" i="2"/>
  <c r="J115" i="2"/>
  <c r="J126" i="2"/>
  <c r="D160" i="2" l="1"/>
  <c r="F160" i="2"/>
  <c r="C149" i="2"/>
  <c r="H160" i="2"/>
  <c r="I160" i="2"/>
  <c r="C160" i="2"/>
  <c r="E160" i="2"/>
  <c r="E149" i="2"/>
  <c r="K160" i="2"/>
  <c r="H149" i="2"/>
  <c r="G160" i="2"/>
  <c r="M123" i="2"/>
  <c r="D149" i="2"/>
  <c r="K149" i="2"/>
  <c r="I120" i="2"/>
  <c r="J120" i="2" s="1"/>
  <c r="J133" i="2" s="1"/>
  <c r="H135" i="2" s="1"/>
  <c r="I149" i="2"/>
  <c r="F149" i="2"/>
  <c r="J160" i="2"/>
  <c r="J149" i="2"/>
  <c r="G149" i="2"/>
</calcChain>
</file>

<file path=xl/sharedStrings.xml><?xml version="1.0" encoding="utf-8"?>
<sst xmlns="http://schemas.openxmlformats.org/spreadsheetml/2006/main" count="204" uniqueCount="136">
  <si>
    <t>Sampel Minimal</t>
  </si>
  <si>
    <t>=</t>
  </si>
  <si>
    <t>Populasi</t>
  </si>
  <si>
    <t>PENGOLAHAN DATA HASIL SURVEY KEPUASAN MASYARAKAT PER RESPONDEN</t>
  </si>
  <si>
    <t>DAN PER UNSUR PELAYANAN</t>
  </si>
  <si>
    <t xml:space="preserve">UNIT PELAYANAN         </t>
  </si>
  <si>
    <t>:</t>
  </si>
  <si>
    <t>RSUD ABDUL WAHAB SJAHRANIE</t>
  </si>
  <si>
    <t xml:space="preserve">JENIS LAYANAN         </t>
  </si>
  <si>
    <t>NO. RES</t>
  </si>
  <si>
    <t>NILAI UNSUR PELAYANAN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</si>
  <si>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</si>
  <si>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</si>
  <si>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</si>
  <si>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</si>
  <si>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</si>
  <si>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</si>
  <si>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</si>
  <si>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</si>
  <si>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</si>
  <si>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 xml:space="preserve">Bobot nilai </t>
  </si>
  <si>
    <t>1/9</t>
  </si>
  <si>
    <r>
      <rPr>
        <sz val="10"/>
        <color theme="1"/>
        <rFont val="Noto Sans Symbols"/>
      </rPr>
      <t>S</t>
    </r>
    <r>
      <rPr>
        <sz val="10"/>
        <color theme="1"/>
        <rFont val="Arial"/>
      </rPr>
      <t>Nilai</t>
    </r>
  </si>
  <si>
    <t xml:space="preserve">/Unsur </t>
  </si>
  <si>
    <t>NRR /</t>
  </si>
  <si>
    <t>pertanyaan</t>
  </si>
  <si>
    <t xml:space="preserve">NRR </t>
  </si>
  <si>
    <t>tertbg/</t>
  </si>
  <si>
    <t>*)</t>
  </si>
  <si>
    <t>**)</t>
  </si>
  <si>
    <t xml:space="preserve"> </t>
  </si>
  <si>
    <t>IKM Unit pelayanan</t>
  </si>
  <si>
    <t>Keterangan  :</t>
  </si>
  <si>
    <t>No.</t>
  </si>
  <si>
    <t>Unsur Pelayanan</t>
  </si>
  <si>
    <t>Rata-rata</t>
  </si>
  <si>
    <t>Rata-Rata</t>
  </si>
  <si>
    <t xml:space="preserve">- U1 s.d. U14  </t>
  </si>
  <si>
    <t>=  Unsur-Unsur pelayanan</t>
  </si>
  <si>
    <t>Kesesuaian Persyaratan</t>
  </si>
  <si>
    <t xml:space="preserve">- NRR             </t>
  </si>
  <si>
    <t>=  Nilai rata-rata</t>
  </si>
  <si>
    <t>Prosedur Pelayanan</t>
  </si>
  <si>
    <t xml:space="preserve">- IKM              </t>
  </si>
  <si>
    <t>=  Indeks Kepuasan Masyarakat</t>
  </si>
  <si>
    <t>Kecepatan Pelayanan</t>
  </si>
  <si>
    <t>- *)</t>
  </si>
  <si>
    <t>=  Jumlah NRR IKM tertimbang</t>
  </si>
  <si>
    <t>Kesesuaian/ Kewajaran Biaya</t>
  </si>
  <si>
    <t>-**)</t>
  </si>
  <si>
    <t>=  Jumlah NRR Tertimbang x 25</t>
  </si>
  <si>
    <t>Kesesuaian Pelayanan</t>
  </si>
  <si>
    <t xml:space="preserve">NRR Per Unsur </t>
  </si>
  <si>
    <t xml:space="preserve">=  Jumlah nilai per unsur dibagi </t>
  </si>
  <si>
    <t>Kompetensi Petugas</t>
  </si>
  <si>
    <t xml:space="preserve">    Jumlah kuesioner yang terisi</t>
  </si>
  <si>
    <t>Perilaku Petugas Pelayanan</t>
  </si>
  <si>
    <t xml:space="preserve">NRR tertimbang  </t>
  </si>
  <si>
    <t>=  NRR per unsur x 0,111</t>
  </si>
  <si>
    <t>Penanganan Pengaduan</t>
  </si>
  <si>
    <t>Kualitas Sarana dan Prasarana</t>
  </si>
  <si>
    <t>IKM UNIT PELAYANAN :</t>
  </si>
  <si>
    <t>Mutu Pelayanan :</t>
  </si>
  <si>
    <r>
      <rPr>
        <b/>
        <sz val="10"/>
        <color theme="1"/>
        <rFont val="Arial"/>
      </rPr>
      <t>A</t>
    </r>
    <r>
      <rPr>
        <sz val="10"/>
        <color theme="1"/>
        <rFont val="Arial"/>
      </rPr>
      <t xml:space="preserve"> (Sangat Baik)</t>
    </r>
  </si>
  <si>
    <t>: 88,31 - 100,00</t>
  </si>
  <si>
    <r>
      <rPr>
        <b/>
        <sz val="10"/>
        <color theme="1"/>
        <rFont val="Arial"/>
      </rPr>
      <t>C</t>
    </r>
    <r>
      <rPr>
        <sz val="10"/>
        <color theme="1"/>
        <rFont val="Arial"/>
      </rPr>
      <t xml:space="preserve"> (Kurang Baik)</t>
    </r>
  </si>
  <si>
    <t>: 65,00 - 76,60</t>
  </si>
  <si>
    <r>
      <rPr>
        <b/>
        <sz val="10"/>
        <color theme="1"/>
        <rFont val="Arial"/>
      </rPr>
      <t>B</t>
    </r>
    <r>
      <rPr>
        <sz val="10"/>
        <color theme="1"/>
        <rFont val="Arial"/>
      </rPr>
      <t xml:space="preserve"> (Baik)</t>
    </r>
  </si>
  <si>
    <t>: 76,61 - 88,30</t>
  </si>
  <si>
    <r>
      <rPr>
        <b/>
        <sz val="10"/>
        <color theme="1"/>
        <rFont val="Arial"/>
      </rPr>
      <t>D</t>
    </r>
    <r>
      <rPr>
        <sz val="10"/>
        <color theme="1"/>
        <rFont val="Arial"/>
      </rPr>
      <t xml:space="preserve"> (Tidak Baik)</t>
    </r>
  </si>
  <si>
    <t>: 25,00 - 64,99</t>
  </si>
  <si>
    <t>% JAWABAN</t>
  </si>
  <si>
    <t>Tidak Baik</t>
  </si>
  <si>
    <t>Kurang Baik</t>
  </si>
  <si>
    <t>Baik</t>
  </si>
  <si>
    <t>Sangat Baik</t>
  </si>
  <si>
    <t>kosong</t>
  </si>
  <si>
    <t>Total Persentase</t>
  </si>
  <si>
    <t>Total Responden</t>
  </si>
  <si>
    <t>JUMLAH JAWABAN</t>
  </si>
  <si>
    <t>URUTAN</t>
  </si>
  <si>
    <t>PERINGKAT</t>
  </si>
  <si>
    <t>Tidak sesuai</t>
  </si>
  <si>
    <t>Kurang sesuai</t>
  </si>
  <si>
    <t>Sesuai</t>
  </si>
  <si>
    <t>Sangat sesuai</t>
  </si>
  <si>
    <t>Berbelit/ Tidak mudah</t>
  </si>
  <si>
    <t xml:space="preserve">Agak mudah </t>
  </si>
  <si>
    <t xml:space="preserve">mudah         </t>
  </si>
  <si>
    <t>Sangat mudah</t>
  </si>
  <si>
    <t>Tidak cepat</t>
  </si>
  <si>
    <t>Kurang cepat</t>
  </si>
  <si>
    <t xml:space="preserve">Cepat           </t>
  </si>
  <si>
    <t>Sangat cepat</t>
  </si>
  <si>
    <t>Sangat Mahal</t>
  </si>
  <si>
    <t>Cukup Mahal</t>
  </si>
  <si>
    <t xml:space="preserve">Murah        </t>
  </si>
  <si>
    <t>Gratis</t>
  </si>
  <si>
    <t xml:space="preserve">Tidak sesuai </t>
  </si>
  <si>
    <t xml:space="preserve">Kurang sesuai </t>
  </si>
  <si>
    <t>Tidak mampu</t>
  </si>
  <si>
    <t xml:space="preserve">Kurang mampu  </t>
  </si>
  <si>
    <t xml:space="preserve">Mampu </t>
  </si>
  <si>
    <t>Sangat mampu/ terampil</t>
  </si>
  <si>
    <t>Tidak sopan/ramah</t>
  </si>
  <si>
    <t>Kurang sopan/ramah</t>
  </si>
  <si>
    <t>Sopan/ramah</t>
  </si>
  <si>
    <t>Sangat Sopan/ramah</t>
  </si>
  <si>
    <t>Tidak ada</t>
  </si>
  <si>
    <t>Ada, Tapi tidak Berfungsi</t>
  </si>
  <si>
    <t>Berfungsi Kurang Optimal</t>
  </si>
  <si>
    <t>Dikelola dengan baik</t>
  </si>
  <si>
    <t>Buruk</t>
  </si>
  <si>
    <t>Cukup</t>
  </si>
  <si>
    <t>Jenis Kelamin</t>
  </si>
  <si>
    <t>Laki-Laki</t>
  </si>
  <si>
    <t>Perempuan</t>
  </si>
  <si>
    <t>Jumlah</t>
  </si>
  <si>
    <t>Pendidikan</t>
  </si>
  <si>
    <t>SD ke Bawah</t>
  </si>
  <si>
    <t>SLTP/SMP</t>
  </si>
  <si>
    <t>SLTA/SMA</t>
  </si>
  <si>
    <t>D/III</t>
  </si>
  <si>
    <t>S1</t>
  </si>
  <si>
    <t>S2</t>
  </si>
  <si>
    <t>Pekerjaan</t>
  </si>
  <si>
    <t>PNS</t>
  </si>
  <si>
    <t>TNI</t>
  </si>
  <si>
    <t>Swasta</t>
  </si>
  <si>
    <t>Wirausaha</t>
  </si>
  <si>
    <t>Lainnya</t>
  </si>
  <si>
    <t>Jenis Layanan</t>
  </si>
  <si>
    <t>Layanan A</t>
  </si>
  <si>
    <t>Layanan B</t>
  </si>
  <si>
    <t>Jumlah Sampel Sesungguhnya</t>
  </si>
  <si>
    <t>Kategori Per Unsur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</si>
</sst>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20">
    <font>
      <sz val="10"/>
      <color rgb="FF000000"/>
      <name val="Arial"/>
      <scheme val="minor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Noto Sans Symbols"/>
    </font>
    <font>
      <b/>
      <sz val="10"/>
      <color rgb="FFFF0000"/>
      <name val="Arial"/>
    </font>
    <font>
      <b/>
      <sz val="12"/>
      <color rgb="FFFF0000"/>
      <name val="Arial"/>
    </font>
    <font>
      <b/>
      <sz val="9"/>
      <color theme="1"/>
      <name val="Arial"/>
    </font>
    <font>
      <b/>
      <sz val="14"/>
      <color theme="1"/>
      <name val="Arial"/>
    </font>
    <font>
      <sz val="14"/>
      <color theme="1"/>
      <name val="Arial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1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0" fontId="6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12" xfId="0" applyFont="1" applyBorder="1" applyAlignment="1">
      <alignment horizontal="center"/>
    </xf>
    <xf numFmtId="49" fontId="3" fillId="0" borderId="0" xfId="0" applyNumberFormat="1" applyFont="1"/>
    <xf numFmtId="0" fontId="8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9" xfId="0" applyFont="1" applyBorder="1"/>
    <xf numFmtId="0" fontId="3" fillId="0" borderId="1" xfId="0" applyFont="1" applyBorder="1"/>
    <xf numFmtId="164" fontId="3" fillId="0" borderId="0" xfId="0" applyNumberFormat="1" applyFont="1" applyAlignment="1">
      <alignment horizontal="center"/>
    </xf>
    <xf numFmtId="0" fontId="3" fillId="0" borderId="5" xfId="0" applyFont="1" applyBorder="1"/>
    <xf numFmtId="164" fontId="3" fillId="0" borderId="1" xfId="0" applyNumberFormat="1" applyFont="1" applyBorder="1"/>
    <xf numFmtId="164" fontId="3" fillId="0" borderId="0" xfId="0" applyNumberFormat="1" applyFont="1"/>
    <xf numFmtId="164" fontId="3" fillId="0" borderId="5" xfId="0" applyNumberFormat="1" applyFont="1" applyBorder="1"/>
    <xf numFmtId="164" fontId="9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164" fontId="6" fillId="0" borderId="6" xfId="0" applyNumberFormat="1" applyFont="1" applyBorder="1"/>
    <xf numFmtId="164" fontId="6" fillId="0" borderId="7" xfId="0" applyNumberFormat="1" applyFont="1" applyBorder="1"/>
    <xf numFmtId="164" fontId="6" fillId="0" borderId="7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0" xfId="0" applyNumberFormat="1" applyFont="1"/>
    <xf numFmtId="164" fontId="10" fillId="0" borderId="0" xfId="0" applyNumberFormat="1" applyFont="1" applyAlignment="1">
      <alignment horizontal="center"/>
    </xf>
    <xf numFmtId="0" fontId="11" fillId="0" borderId="11" xfId="0" applyFont="1" applyBorder="1" applyAlignment="1">
      <alignment horizontal="center" vertical="top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quotePrefix="1" applyFont="1"/>
    <xf numFmtId="0" fontId="3" fillId="0" borderId="11" xfId="0" applyFont="1" applyBorder="1" applyAlignment="1">
      <alignment horizontal="center"/>
    </xf>
    <xf numFmtId="0" fontId="3" fillId="0" borderId="10" xfId="0" applyFont="1" applyBorder="1"/>
    <xf numFmtId="164" fontId="3" fillId="0" borderId="11" xfId="0" applyNumberFormat="1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3" fillId="0" borderId="10" xfId="0" applyFont="1" applyBorder="1" applyAlignment="1">
      <alignment wrapText="1"/>
    </xf>
    <xf numFmtId="2" fontId="12" fillId="0" borderId="12" xfId="0" applyNumberFormat="1" applyFont="1" applyBorder="1" applyAlignment="1">
      <alignment horizontal="left" vertical="top"/>
    </xf>
    <xf numFmtId="0" fontId="13" fillId="0" borderId="0" xfId="0" applyFont="1" applyAlignment="1">
      <alignment horizontal="left"/>
    </xf>
    <xf numFmtId="164" fontId="13" fillId="0" borderId="0" xfId="0" applyNumberFormat="1" applyFont="1"/>
    <xf numFmtId="0" fontId="13" fillId="0" borderId="0" xfId="0" applyFont="1"/>
    <xf numFmtId="2" fontId="4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center"/>
    </xf>
    <xf numFmtId="0" fontId="12" fillId="0" borderId="10" xfId="0" applyFont="1" applyBorder="1"/>
    <xf numFmtId="0" fontId="13" fillId="0" borderId="14" xfId="0" applyFont="1" applyBorder="1"/>
    <xf numFmtId="0" fontId="12" fillId="0" borderId="12" xfId="0" applyFont="1" applyBorder="1"/>
    <xf numFmtId="0" fontId="12" fillId="0" borderId="12" xfId="0" applyFont="1" applyBorder="1" applyAlignment="1">
      <alignment horizontal="center"/>
    </xf>
    <xf numFmtId="2" fontId="12" fillId="0" borderId="0" xfId="0" applyNumberFormat="1" applyFont="1" applyAlignment="1">
      <alignment horizontal="left" vertical="top"/>
    </xf>
    <xf numFmtId="164" fontId="4" fillId="0" borderId="0" xfId="0" applyNumberFormat="1" applyFont="1"/>
    <xf numFmtId="0" fontId="6" fillId="2" borderId="15" xfId="0" applyFont="1" applyFill="1" applyBorder="1" applyAlignment="1">
      <alignment horizontal="left" vertical="top"/>
    </xf>
    <xf numFmtId="0" fontId="3" fillId="2" borderId="15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2" fontId="3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5" xfId="0" applyFont="1" applyFill="1" applyBorder="1"/>
    <xf numFmtId="2" fontId="3" fillId="2" borderId="11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/>
    <xf numFmtId="0" fontId="3" fillId="2" borderId="11" xfId="0" applyFont="1" applyFill="1" applyBorder="1"/>
    <xf numFmtId="0" fontId="3" fillId="0" borderId="14" xfId="0" applyFont="1" applyBorder="1"/>
    <xf numFmtId="0" fontId="3" fillId="0" borderId="12" xfId="0" applyFont="1" applyBorder="1"/>
    <xf numFmtId="0" fontId="3" fillId="0" borderId="13" xfId="0" applyFont="1" applyBorder="1"/>
    <xf numFmtId="2" fontId="3" fillId="0" borderId="16" xfId="0" applyNumberFormat="1" applyFont="1" applyBorder="1"/>
    <xf numFmtId="0" fontId="3" fillId="0" borderId="6" xfId="0" applyFont="1" applyBorder="1"/>
    <xf numFmtId="0" fontId="3" fillId="0" borderId="7" xfId="0" applyFont="1" applyBorder="1"/>
    <xf numFmtId="2" fontId="3" fillId="0" borderId="8" xfId="0" applyNumberFormat="1" applyFont="1" applyBorder="1"/>
    <xf numFmtId="2" fontId="3" fillId="0" borderId="0" xfId="0" applyNumberFormat="1" applyFont="1"/>
    <xf numFmtId="0" fontId="15" fillId="0" borderId="0" xfId="0" applyFont="1"/>
    <xf numFmtId="9" fontId="0" fillId="0" borderId="0" xfId="1" applyFont="1"/>
    <xf numFmtId="0" fontId="16" fillId="0" borderId="0" xfId="0" applyFont="1"/>
    <xf numFmtId="0" fontId="15" fillId="3" borderId="0" xfId="0" applyFont="1" applyFill="1"/>
    <xf numFmtId="0" fontId="17" fillId="4" borderId="0" xfId="0" applyFont="1" applyFill="1"/>
    <xf numFmtId="1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3" fillId="0" borderId="13" xfId="0" applyNumberFormat="1" applyFont="1" applyBorder="1"/>
    <xf numFmtId="164" fontId="3" fillId="0" borderId="5" xfId="0" applyNumberFormat="1" applyFont="1" applyBorder="1" applyAlignment="1">
      <alignment vertical="center"/>
    </xf>
    <xf numFmtId="164" fontId="3" fillId="0" borderId="15" xfId="0" applyNumberFormat="1" applyFont="1" applyBorder="1"/>
    <xf numFmtId="164" fontId="3" fillId="0" borderId="15" xfId="0" quotePrefix="1" applyNumberFormat="1" applyFont="1" applyBorder="1" applyAlignment="1">
      <alignment horizontal="center" vertical="center"/>
    </xf>
    <xf numFmtId="164" fontId="3" fillId="0" borderId="18" xfId="0" quotePrefix="1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3" fillId="0" borderId="17" xfId="0" applyNumberFormat="1" applyFont="1" applyBorder="1" applyAlignment="1">
      <alignment horizontal="left" vertical="center" wrapText="1"/>
    </xf>
    <xf numFmtId="164" fontId="19" fillId="0" borderId="17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/>
    <xf numFmtId="0" fontId="13" fillId="0" borderId="0" xfId="0" applyFont="1" applyAlignment="1">
      <alignment horizontal="center"/>
    </xf>
    <xf numFmtId="0" fontId="12" fillId="0" borderId="10" xfId="0" applyFont="1" applyBorder="1" applyAlignment="1">
      <alignment horizontal="center"/>
    </xf>
    <xf numFmtId="0" fontId="7" fillId="0" borderId="14" xfId="0" applyFont="1" applyBorder="1"/>
    <xf numFmtId="0" fontId="6" fillId="0" borderId="10" xfId="0" applyFont="1" applyBorder="1" applyAlignment="1">
      <alignment vertical="center"/>
    </xf>
    <xf numFmtId="0" fontId="7" fillId="0" borderId="12" xfId="0" applyFont="1" applyBorder="1"/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5" xfId="0" applyFont="1" applyBorder="1"/>
    <xf numFmtId="0" fontId="7" fillId="0" borderId="9" xfId="0" applyFont="1" applyBorder="1"/>
    <xf numFmtId="0" fontId="6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7" fillId="0" borderId="13" xfId="0" applyFont="1" applyBorder="1"/>
  </cellXfs>
  <cellStyles count="2">
    <cellStyle name="Normal" xfId="0" builtinId="0"/>
    <cellStyle name="Percent" xfId="1" builtinId="5"/>
  </cellStyles>
  <dxfs count="2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</dxfs>
  <tableStyles count="1">
    <tableStyle name="Kuesioner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D" b="1" i="0">
                <a:solidFill>
                  <a:srgbClr val="757575"/>
                </a:solidFill>
                <a:latin typeface="+mn-lt"/>
              </a:rPr>
              <a:t>Kesesuaian Persyaratan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Kesesuaian Persyaratan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Kuesioner!$C$144:$C$147</c:f>
              <c:numCache>
                <c:formatCode>0.00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BBF-4E5E-A124-86D06F28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534938"/>
        <c:axId val="748812782"/>
      </c:barChart>
      <c:catAx>
        <c:axId val="1465534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8812782"/>
        <c:crosses val="autoZero"/>
        <c:auto val="1"/>
        <c:lblAlgn val="ctr"/>
        <c:lblOffset val="100"/>
        <c:noMultiLvlLbl val="1"/>
      </c:catAx>
      <c:valAx>
        <c:axId val="748812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553493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Prosedur Pelayanan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Kuesioner!$D$144:$D$147</c:f>
              <c:numCache>
                <c:formatCode>0.00</c:formatCode>
                <c:ptCount val="4"/>
                <c:pt idx="0">
                  <c:v>0</c:v>
                </c:pt>
                <c:pt idx="1">
                  <c:v>75</c:v>
                </c:pt>
                <c:pt idx="2">
                  <c:v>0</c:v>
                </c:pt>
                <c:pt idx="3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E96-4BE0-B519-9A97EA1CD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041987"/>
        <c:axId val="1749637216"/>
      </c:barChart>
      <c:catAx>
        <c:axId val="933041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49637216"/>
        <c:crosses val="autoZero"/>
        <c:auto val="1"/>
        <c:lblAlgn val="ctr"/>
        <c:lblOffset val="100"/>
        <c:noMultiLvlLbl val="1"/>
      </c:catAx>
      <c:valAx>
        <c:axId val="1749637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3304198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Kecepatan Pelayanan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Kuesioner!$E$144:$E$147</c:f>
              <c:numCache>
                <c:formatCode>0.00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50</c:v>
                </c:pt>
                <c:pt idx="3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E3C-4D4F-B75C-48BA6FCD2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221872"/>
        <c:axId val="1261473192"/>
      </c:barChart>
      <c:catAx>
        <c:axId val="42222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61473192"/>
        <c:crosses val="autoZero"/>
        <c:auto val="1"/>
        <c:lblAlgn val="ctr"/>
        <c:lblOffset val="100"/>
        <c:noMultiLvlLbl val="1"/>
      </c:catAx>
      <c:valAx>
        <c:axId val="1261473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2222187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D" b="1" i="0">
                <a:solidFill>
                  <a:srgbClr val="757575"/>
                </a:solidFill>
                <a:latin typeface="+mn-lt"/>
              </a:rPr>
              <a:t>Kesesuaian/ Kewajaran Biaya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Kesesuaian/ Kewajaran Biaya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Kuesioner!$F$144:$F$147</c:f>
              <c:numCache>
                <c:formatCode>0.00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0</c:v>
                </c:pt>
                <c:pt idx="3">
                  <c:v>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59E-49A3-9017-B076FDFF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611691"/>
        <c:axId val="1213447821"/>
      </c:barChart>
      <c:catAx>
        <c:axId val="1468611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3447821"/>
        <c:crosses val="autoZero"/>
        <c:auto val="1"/>
        <c:lblAlgn val="ctr"/>
        <c:lblOffset val="100"/>
        <c:noMultiLvlLbl val="1"/>
      </c:catAx>
      <c:valAx>
        <c:axId val="1213447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861169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n-ID" sz="1600" b="1" i="0">
                <a:solidFill>
                  <a:srgbClr val="757575"/>
                </a:solidFill>
                <a:latin typeface="Calibri"/>
              </a:rPr>
              <a:t>Kesesuaian Pelayanan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Kesesuaian Pelayanan</c:v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Kuesioner!$G$144:$G$147</c:f>
              <c:numCache>
                <c:formatCode>0.00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9D0-4F1E-84BA-73D8C8452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749874"/>
        <c:axId val="1088767369"/>
      </c:barChart>
      <c:catAx>
        <c:axId val="659749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88767369"/>
        <c:crosses val="autoZero"/>
        <c:auto val="1"/>
        <c:lblAlgn val="ctr"/>
        <c:lblOffset val="100"/>
        <c:noMultiLvlLbl val="1"/>
      </c:catAx>
      <c:valAx>
        <c:axId val="1088767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5974987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Calibri"/>
              </a:defRPr>
            </a:pPr>
            <a:r>
              <a:rPr lang="en-ID" sz="1600" b="1" i="0">
                <a:solidFill>
                  <a:schemeClr val="lt1"/>
                </a:solidFill>
                <a:latin typeface="Calibri"/>
              </a:rPr>
              <a:t>Kompetensi Petugas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Kompetensi Petugas</c:v>
          </c:tx>
          <c:spPr>
            <a:solidFill>
              <a:srgbClr val="F7964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Kuesioner!$H$144:$H$147</c:f>
              <c:numCache>
                <c:formatCode>0.00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701-4E5A-8C6A-CB81CA84B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280490"/>
        <c:axId val="915400985"/>
      </c:barChart>
      <c:catAx>
        <c:axId val="1727280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Calibri"/>
              </a:defRPr>
            </a:pPr>
            <a:endParaRPr lang="en-US"/>
          </a:p>
        </c:txPr>
        <c:crossAx val="915400985"/>
        <c:crosses val="autoZero"/>
        <c:auto val="1"/>
        <c:lblAlgn val="ctr"/>
        <c:lblOffset val="100"/>
        <c:noMultiLvlLbl val="1"/>
      </c:catAx>
      <c:valAx>
        <c:axId val="915400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Calibri"/>
              </a:defRPr>
            </a:pPr>
            <a:endParaRPr lang="en-US"/>
          </a:p>
        </c:txPr>
        <c:crossAx val="1727280490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D" b="1" i="0">
                <a:solidFill>
                  <a:srgbClr val="757575"/>
                </a:solidFill>
                <a:latin typeface="+mn-lt"/>
              </a:rPr>
              <a:t>Perilaku Petugas Pelayanan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Perilaku Petugas Pelayanan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Kuesioner!$I$144:$I$147</c:f>
              <c:numCache>
                <c:formatCode>0.00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10E-489A-965A-9F2C853D5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467792"/>
        <c:axId val="838951949"/>
      </c:barChart>
      <c:catAx>
        <c:axId val="187746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8951949"/>
        <c:crosses val="autoZero"/>
        <c:auto val="1"/>
        <c:lblAlgn val="ctr"/>
        <c:lblOffset val="100"/>
        <c:noMultiLvlLbl val="1"/>
      </c:catAx>
      <c:valAx>
        <c:axId val="838951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74677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Calibri"/>
              </a:defRPr>
            </a:pPr>
            <a:r>
              <a:rPr lang="en-ID" sz="1800" b="1" i="0">
                <a:solidFill>
                  <a:schemeClr val="dk1"/>
                </a:solidFill>
                <a:latin typeface="Calibri"/>
              </a:rPr>
              <a:t>Penanganan Pengaduan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Kualitas Sarana dan Prasarana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Kuesioner!$K$144:$K$147</c:f>
              <c:numCache>
                <c:formatCode>0.00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FF9-4B78-838B-304A51944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4039876"/>
        <c:axId val="978624950"/>
      </c:barChart>
      <c:catAx>
        <c:axId val="784039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Calibri"/>
              </a:defRPr>
            </a:pPr>
            <a:endParaRPr lang="en-US"/>
          </a:p>
        </c:txPr>
        <c:crossAx val="978624950"/>
        <c:crosses val="autoZero"/>
        <c:auto val="1"/>
        <c:lblAlgn val="ctr"/>
        <c:lblOffset val="100"/>
        <c:noMultiLvlLbl val="1"/>
      </c:catAx>
      <c:valAx>
        <c:axId val="978624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Calibri"/>
              </a:defRPr>
            </a:pPr>
            <a:endParaRPr lang="en-US"/>
          </a:p>
        </c:txPr>
        <c:crossAx val="784039876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ID" sz="1400" b="0" i="0">
                <a:solidFill>
                  <a:srgbClr val="757575"/>
                </a:solidFill>
                <a:latin typeface="Calibri"/>
              </a:rPr>
              <a:t>Kualitas Sarana dan Prasarana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Penanganan Pengaduan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Kuesioner!$J$144:$J$147</c:f>
              <c:numCache>
                <c:formatCode>0.00</c:formatCode>
                <c:ptCount val="4"/>
                <c:pt idx="0">
                  <c:v>75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0F1-4E2A-93F1-B7905E5F4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237279"/>
        <c:axId val="949079017"/>
      </c:barChart>
      <c:catAx>
        <c:axId val="1114237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49079017"/>
        <c:crosses val="autoZero"/>
        <c:auto val="1"/>
        <c:lblAlgn val="ctr"/>
        <c:lblOffset val="100"/>
        <c:noMultiLvlLbl val="1"/>
      </c:catAx>
      <c:valAx>
        <c:axId val="949079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1423727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66675</xdr:colOff>
      <xdr:row>0</xdr:row>
      <xdr:rowOff>-19050</xdr:rowOff>
    </xdr:from>
    <xdr:ext cx="266700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212650" y="3780000"/>
          <a:ext cx="26670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00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266700</xdr:colOff>
      <xdr:row>0</xdr:row>
      <xdr:rowOff>0</xdr:rowOff>
    </xdr:from>
    <xdr:ext cx="38100" cy="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6132979" y="0"/>
          <a:ext cx="38100" cy="0"/>
          <a:chOff x="6118860" y="0"/>
          <a:chExt cx="38100" cy="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342900</xdr:colOff>
      <xdr:row>0</xdr:row>
      <xdr:rowOff>-19050</xdr:rowOff>
    </xdr:from>
    <xdr:ext cx="990600" cy="381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850700" y="3780000"/>
          <a:ext cx="99060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00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142875</xdr:colOff>
      <xdr:row>0</xdr:row>
      <xdr:rowOff>0</xdr:rowOff>
    </xdr:from>
    <xdr:ext cx="38100" cy="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2143125" y="0"/>
          <a:ext cx="38100" cy="0"/>
          <a:chOff x="2139315" y="0"/>
          <a:chExt cx="38100" cy="0"/>
        </a:xfrm>
      </xdr:grpSpPr>
      <xdr:cxnSp macro="">
        <xdr:nvCxnSpPr>
          <xdr:cNvPr id="7" name="Shape 4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66675</xdr:colOff>
      <xdr:row>0</xdr:row>
      <xdr:rowOff>-19050</xdr:rowOff>
    </xdr:from>
    <xdr:ext cx="266700" cy="38100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5212650" y="3780000"/>
          <a:ext cx="26670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00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342900</xdr:colOff>
      <xdr:row>0</xdr:row>
      <xdr:rowOff>-19050</xdr:rowOff>
    </xdr:from>
    <xdr:ext cx="990600" cy="38100"/>
    <xdr:sp macro="" textlink="">
      <xdr:nvSpPr>
        <xdr:cNvPr id="9" name="Shape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850700" y="3780000"/>
          <a:ext cx="99060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00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361950</xdr:colOff>
      <xdr:row>0</xdr:row>
      <xdr:rowOff>-19050</xdr:rowOff>
    </xdr:from>
    <xdr:ext cx="381000" cy="38100"/>
    <xdr:sp macro="" textlink="">
      <xdr:nvSpPr>
        <xdr:cNvPr id="10" name="Shape 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5155500" y="3780000"/>
          <a:ext cx="381000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314325</xdr:colOff>
      <xdr:row>0</xdr:row>
      <xdr:rowOff>-19050</xdr:rowOff>
    </xdr:from>
    <xdr:ext cx="381000" cy="38100"/>
    <xdr:sp macro="" textlink="">
      <xdr:nvSpPr>
        <xdr:cNvPr id="11" name="Shape 6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5155500" y="3780000"/>
          <a:ext cx="381000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266700</xdr:colOff>
      <xdr:row>0</xdr:row>
      <xdr:rowOff>-19050</xdr:rowOff>
    </xdr:from>
    <xdr:ext cx="457200" cy="38100"/>
    <xdr:sp macro="" textlink="">
      <xdr:nvSpPr>
        <xdr:cNvPr id="12" name="Shape 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5117400" y="3780000"/>
          <a:ext cx="457200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238125</xdr:colOff>
      <xdr:row>0</xdr:row>
      <xdr:rowOff>-19050</xdr:rowOff>
    </xdr:from>
    <xdr:ext cx="457200" cy="38100"/>
    <xdr:sp macro="" textlink="">
      <xdr:nvSpPr>
        <xdr:cNvPr id="13" name="Shape 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5117400" y="3780000"/>
          <a:ext cx="457200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257175</xdr:colOff>
      <xdr:row>0</xdr:row>
      <xdr:rowOff>-19050</xdr:rowOff>
    </xdr:from>
    <xdr:ext cx="476250" cy="38100"/>
    <xdr:sp macro="" textlink="">
      <xdr:nvSpPr>
        <xdr:cNvPr id="14" name="Shape 8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5107875" y="3780000"/>
          <a:ext cx="476250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19050</xdr:colOff>
      <xdr:row>0</xdr:row>
      <xdr:rowOff>0</xdr:rowOff>
    </xdr:from>
    <xdr:ext cx="38100" cy="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pSpPr/>
      </xdr:nvGrpSpPr>
      <xdr:grpSpPr>
        <a:xfrm>
          <a:off x="8378638" y="0"/>
          <a:ext cx="38100" cy="0"/>
          <a:chOff x="8225790" y="0"/>
          <a:chExt cx="38100" cy="0"/>
        </a:xfrm>
      </xdr:grpSpPr>
      <xdr:cxnSp macro="">
        <xdr:nvCxnSpPr>
          <xdr:cNvPr id="16" name="Shape 9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15</xdr:col>
      <xdr:colOff>457200</xdr:colOff>
      <xdr:row>0</xdr:row>
      <xdr:rowOff>0</xdr:rowOff>
    </xdr:from>
    <xdr:ext cx="38100" cy="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0228729" y="0"/>
          <a:ext cx="38100" cy="0"/>
          <a:chOff x="10081260" y="0"/>
          <a:chExt cx="38100" cy="0"/>
        </a:xfrm>
      </xdr:grpSpPr>
      <xdr:cxnSp macro="">
        <xdr:nvCxnSpPr>
          <xdr:cNvPr id="18" name="Shape 9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12</xdr:col>
      <xdr:colOff>238125</xdr:colOff>
      <xdr:row>1</xdr:row>
      <xdr:rowOff>0</xdr:rowOff>
    </xdr:from>
    <xdr:ext cx="3467100" cy="523875"/>
    <xdr:sp macro="" textlink="">
      <xdr:nvSpPr>
        <xdr:cNvPr id="19" name="Shape 1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3621975" y="3527588"/>
          <a:ext cx="3448050" cy="504825"/>
        </a:xfrm>
        <a:prstGeom prst="rect">
          <a:avLst/>
        </a:prstGeom>
        <a:solidFill>
          <a:schemeClr val="lt1"/>
        </a:solidFill>
        <a:ln w="25400" cap="flat" cmpd="sng">
          <a:solidFill>
            <a:schemeClr val="accent6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U1 s/d U9 merupakan unsur dari kuesioner.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Kolom U1 s/d U9 diisi sesuai dengan jawaban dari responden dengan ketentuan sbb: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= a. Tidak Sesuai/Mudah/Wajar/Cepat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 = b. Kurang Sesuai/Mudah/Wajar/Cepat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 = c. Sesuai/Mudah/Wajar/Cepat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 = d. Sangat Sesuai/Mudah/wajar/Cepat</a:t>
          </a:r>
          <a:endParaRPr sz="1100" b="1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76200</xdr:rowOff>
    </xdr:from>
    <xdr:ext cx="5572125" cy="2581275"/>
    <xdr:graphicFrame macro="">
      <xdr:nvGraphicFramePr>
        <xdr:cNvPr id="1793412692" name="Chart 9">
          <a:extLst>
            <a:ext uri="{FF2B5EF4-FFF2-40B4-BE49-F238E27FC236}">
              <a16:creationId xmlns:a16="http://schemas.microsoft.com/office/drawing/2014/main" id="{00000000-0008-0000-0A00-0000544EE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76200</xdr:rowOff>
    </xdr:from>
    <xdr:ext cx="4905375" cy="2581275"/>
    <xdr:graphicFrame macro="">
      <xdr:nvGraphicFramePr>
        <xdr:cNvPr id="1922779438" name="Chart 1">
          <a:extLst>
            <a:ext uri="{FF2B5EF4-FFF2-40B4-BE49-F238E27FC236}">
              <a16:creationId xmlns:a16="http://schemas.microsoft.com/office/drawing/2014/main" id="{00000000-0008-0000-0200-00002E499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76200</xdr:rowOff>
    </xdr:from>
    <xdr:ext cx="4905375" cy="2581275"/>
    <xdr:graphicFrame macro="">
      <xdr:nvGraphicFramePr>
        <xdr:cNvPr id="1522897447" name="Chart 2">
          <a:extLst>
            <a:ext uri="{FF2B5EF4-FFF2-40B4-BE49-F238E27FC236}">
              <a16:creationId xmlns:a16="http://schemas.microsoft.com/office/drawing/2014/main" id="{00000000-0008-0000-0300-00002792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76200</xdr:rowOff>
    </xdr:from>
    <xdr:ext cx="4905375" cy="2581275"/>
    <xdr:graphicFrame macro="">
      <xdr:nvGraphicFramePr>
        <xdr:cNvPr id="967998129" name="Chart 3">
          <a:extLst>
            <a:ext uri="{FF2B5EF4-FFF2-40B4-BE49-F238E27FC236}">
              <a16:creationId xmlns:a16="http://schemas.microsoft.com/office/drawing/2014/main" id="{00000000-0008-0000-0400-0000B17AB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76200</xdr:rowOff>
    </xdr:from>
    <xdr:ext cx="5467350" cy="2581275"/>
    <xdr:graphicFrame macro="">
      <xdr:nvGraphicFramePr>
        <xdr:cNvPr id="1333885078" name="Chart 4">
          <a:extLst>
            <a:ext uri="{FF2B5EF4-FFF2-40B4-BE49-F238E27FC236}">
              <a16:creationId xmlns:a16="http://schemas.microsoft.com/office/drawing/2014/main" id="{00000000-0008-0000-0500-000096788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76200</xdr:rowOff>
    </xdr:from>
    <xdr:ext cx="5495925" cy="2581275"/>
    <xdr:graphicFrame macro="">
      <xdr:nvGraphicFramePr>
        <xdr:cNvPr id="1443134436" name="Chart 5">
          <a:extLst>
            <a:ext uri="{FF2B5EF4-FFF2-40B4-BE49-F238E27FC236}">
              <a16:creationId xmlns:a16="http://schemas.microsoft.com/office/drawing/2014/main" id="{00000000-0008-0000-0600-0000E47B0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76200</xdr:rowOff>
    </xdr:from>
    <xdr:ext cx="4905375" cy="2581275"/>
    <xdr:graphicFrame macro="">
      <xdr:nvGraphicFramePr>
        <xdr:cNvPr id="2028590808" name="Chart 6">
          <a:extLst>
            <a:ext uri="{FF2B5EF4-FFF2-40B4-BE49-F238E27FC236}">
              <a16:creationId xmlns:a16="http://schemas.microsoft.com/office/drawing/2014/main" id="{00000000-0008-0000-0700-0000D8D6E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76200</xdr:rowOff>
    </xdr:from>
    <xdr:ext cx="5238750" cy="2676525"/>
    <xdr:graphicFrame macro="">
      <xdr:nvGraphicFramePr>
        <xdr:cNvPr id="173546265" name="Chart 7">
          <a:extLst>
            <a:ext uri="{FF2B5EF4-FFF2-40B4-BE49-F238E27FC236}">
              <a16:creationId xmlns:a16="http://schemas.microsoft.com/office/drawing/2014/main" id="{00000000-0008-0000-0800-0000191B5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76200</xdr:rowOff>
    </xdr:from>
    <xdr:ext cx="4905375" cy="2581275"/>
    <xdr:graphicFrame macro="">
      <xdr:nvGraphicFramePr>
        <xdr:cNvPr id="1533498720" name="Chart 8">
          <a:extLst>
            <a:ext uri="{FF2B5EF4-FFF2-40B4-BE49-F238E27FC236}">
              <a16:creationId xmlns:a16="http://schemas.microsoft.com/office/drawing/2014/main" id="{00000000-0008-0000-0900-000060556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1:P110" headerRowCount="0">
  <tableColumns count="1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</tableColumns>
  <tableStyleInfo name="Kuesion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E1002"/>
  <sheetViews>
    <sheetView tabSelected="1" zoomScale="175" workbookViewId="0">
      <selection activeCell="C3" sqref="C3"/>
    </sheetView>
  </sheetViews>
  <sheetFormatPr defaultColWidth="12.6640625" defaultRowHeight="15" customHeight="1"/>
  <cols>
    <col min="1" max="1" width="35.88671875" customWidth="1"/>
    <col min="2" max="2" width="8.6640625" style="85" customWidth="1"/>
    <col min="3" max="4" width="8.6640625" customWidth="1"/>
    <col min="5" max="5" width="15.5546875" customWidth="1"/>
    <col min="6" max="26" width="8.6640625" customWidth="1"/>
  </cols>
  <sheetData>
    <row r="1" spans="1:5" ht="12" customHeight="1">
      <c r="A1" s="1" t="s">
        <v>0</v>
      </c>
      <c r="B1" s="82" t="s">
        <v>1</v>
      </c>
      <c r="C1" s="80">
        <f>E1/E2</f>
        <v>44.343107827291618</v>
      </c>
      <c r="E1" s="79">
        <f>3.841*C2*0.25</f>
        <v>48.012500000000003</v>
      </c>
    </row>
    <row r="2" spans="1:5" ht="12" customHeight="1">
      <c r="A2" s="1" t="s">
        <v>2</v>
      </c>
      <c r="B2" s="82" t="s">
        <v>1</v>
      </c>
      <c r="C2" s="81">
        <v>50</v>
      </c>
      <c r="E2" s="79">
        <f>(C2-1)*0.0025+3.841*0.25</f>
        <v>1.0827500000000001</v>
      </c>
    </row>
    <row r="3" spans="1:5" ht="12" customHeight="1"/>
    <row r="4" spans="1:5" ht="12" customHeight="1">
      <c r="A4" s="78" t="s">
        <v>134</v>
      </c>
      <c r="B4" s="83" t="s">
        <v>1</v>
      </c>
      <c r="C4" s="78">
        <v>160</v>
      </c>
    </row>
    <row r="5" spans="1:5" ht="12" customHeight="1">
      <c r="A5" s="75"/>
      <c r="B5" s="86"/>
    </row>
    <row r="6" spans="1:5" ht="12" customHeight="1">
      <c r="A6" s="75" t="s">
        <v>114</v>
      </c>
      <c r="B6" s="86" t="s">
        <v>117</v>
      </c>
      <c r="C6" s="2"/>
    </row>
    <row r="7" spans="1:5" ht="12" customHeight="1">
      <c r="A7" t="s">
        <v>115</v>
      </c>
      <c r="B7" s="84"/>
      <c r="C7" s="76">
        <f>B7/C4</f>
        <v>0</v>
      </c>
    </row>
    <row r="8" spans="1:5" ht="12" customHeight="1">
      <c r="A8" t="s">
        <v>116</v>
      </c>
      <c r="B8" s="84"/>
      <c r="C8" s="76">
        <f>B8/C4</f>
        <v>0</v>
      </c>
    </row>
    <row r="9" spans="1:5" ht="12" customHeight="1"/>
    <row r="10" spans="1:5" ht="12" customHeight="1">
      <c r="A10" s="75" t="s">
        <v>118</v>
      </c>
    </row>
    <row r="11" spans="1:5" ht="12" customHeight="1">
      <c r="A11" s="77" t="s">
        <v>119</v>
      </c>
      <c r="C11" s="76">
        <f>B11/C4</f>
        <v>0</v>
      </c>
    </row>
    <row r="12" spans="1:5" ht="12" customHeight="1">
      <c r="A12" s="77" t="s">
        <v>120</v>
      </c>
      <c r="C12" s="76">
        <f>B12/C4</f>
        <v>0</v>
      </c>
    </row>
    <row r="13" spans="1:5" ht="12" customHeight="1">
      <c r="A13" s="77" t="s">
        <v>121</v>
      </c>
      <c r="C13" s="76">
        <f>B13/C4</f>
        <v>0</v>
      </c>
    </row>
    <row r="14" spans="1:5" ht="12" customHeight="1">
      <c r="A14" s="77" t="s">
        <v>122</v>
      </c>
      <c r="C14" s="76">
        <f>B14/C4</f>
        <v>0</v>
      </c>
    </row>
    <row r="15" spans="1:5" ht="12" customHeight="1">
      <c r="A15" s="77" t="s">
        <v>123</v>
      </c>
      <c r="C15" s="76">
        <f>B15/C4</f>
        <v>0</v>
      </c>
    </row>
    <row r="16" spans="1:5" ht="12" customHeight="1">
      <c r="A16" s="77" t="s">
        <v>124</v>
      </c>
      <c r="C16" s="76">
        <f>B16/C4</f>
        <v>0</v>
      </c>
    </row>
    <row r="17" spans="1:3" ht="12" customHeight="1"/>
    <row r="18" spans="1:3" ht="12" customHeight="1">
      <c r="A18" s="75" t="s">
        <v>125</v>
      </c>
      <c r="B18" s="86" t="s">
        <v>117</v>
      </c>
    </row>
    <row r="19" spans="1:3" ht="12" customHeight="1">
      <c r="A19" t="s">
        <v>126</v>
      </c>
      <c r="C19" s="76">
        <f>B19/C4</f>
        <v>0</v>
      </c>
    </row>
    <row r="20" spans="1:3" ht="12" customHeight="1">
      <c r="A20" t="s">
        <v>127</v>
      </c>
      <c r="C20" s="76">
        <f>B20/C4</f>
        <v>0</v>
      </c>
    </row>
    <row r="21" spans="1:3" ht="12" customHeight="1">
      <c r="A21" s="77" t="s">
        <v>128</v>
      </c>
      <c r="C21" s="76">
        <f>B21/C4</f>
        <v>0</v>
      </c>
    </row>
    <row r="22" spans="1:3" ht="12" customHeight="1">
      <c r="A22" s="77" t="s">
        <v>129</v>
      </c>
      <c r="C22" s="76">
        <f>B22/C4</f>
        <v>0</v>
      </c>
    </row>
    <row r="23" spans="1:3" ht="12" customHeight="1">
      <c r="A23" s="77" t="s">
        <v>130</v>
      </c>
      <c r="C23" s="76">
        <f>B23/C4</f>
        <v>0</v>
      </c>
    </row>
    <row r="24" spans="1:3" ht="12" customHeight="1"/>
    <row r="25" spans="1:3" ht="12" customHeight="1">
      <c r="A25" s="75" t="s">
        <v>131</v>
      </c>
      <c r="B25" s="86" t="s">
        <v>117</v>
      </c>
    </row>
    <row r="26" spans="1:3" ht="12" customHeight="1">
      <c r="A26" s="77" t="s">
        <v>132</v>
      </c>
      <c r="C26" s="76">
        <f>B26/C4</f>
        <v>0</v>
      </c>
    </row>
    <row r="27" spans="1:3" ht="12" customHeight="1">
      <c r="A27" s="77" t="s">
        <v>133</v>
      </c>
      <c r="C27" s="76">
        <f>B27/C4</f>
        <v>0</v>
      </c>
    </row>
    <row r="28" spans="1:3" ht="12" customHeight="1">
      <c r="A28" s="77" t="s">
        <v>130</v>
      </c>
      <c r="C28" s="76">
        <f>B28/C4</f>
        <v>0</v>
      </c>
    </row>
    <row r="29" spans="1:3" ht="12" customHeight="1"/>
    <row r="30" spans="1:3" ht="12" customHeight="1"/>
    <row r="31" spans="1:3" ht="12" customHeight="1"/>
    <row r="32" spans="1:3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  <row r="1001" ht="12" customHeight="1"/>
    <row r="1002" ht="12" customHeight="1"/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C1000"/>
  <sheetViews>
    <sheetView workbookViewId="0">
      <selection activeCell="B26" sqref="B26"/>
    </sheetView>
  </sheetViews>
  <sheetFormatPr defaultColWidth="12.6640625" defaultRowHeight="15" customHeight="1"/>
  <cols>
    <col min="1" max="26" width="8.66406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spans="2:3" ht="12" customHeight="1"/>
    <row r="18" spans="2:3" ht="12" customHeight="1"/>
    <row r="19" spans="2:3" ht="12" customHeight="1"/>
    <row r="20" spans="2:3" ht="12" customHeight="1"/>
    <row r="21" spans="2:3" ht="12" customHeight="1"/>
    <row r="22" spans="2:3" ht="12" customHeight="1">
      <c r="B22">
        <v>1</v>
      </c>
      <c r="C22" s="3" t="s">
        <v>108</v>
      </c>
    </row>
    <row r="23" spans="2:3" ht="12" customHeight="1">
      <c r="B23">
        <v>2</v>
      </c>
      <c r="C23" s="3" t="s">
        <v>109</v>
      </c>
    </row>
    <row r="24" spans="2:3" ht="12" customHeight="1">
      <c r="B24">
        <v>3</v>
      </c>
      <c r="C24" s="3" t="s">
        <v>110</v>
      </c>
    </row>
    <row r="25" spans="2:3" ht="12" customHeight="1">
      <c r="B25">
        <v>4</v>
      </c>
      <c r="C25" s="3" t="s">
        <v>111</v>
      </c>
    </row>
    <row r="26" spans="2:3" ht="12" customHeight="1"/>
    <row r="27" spans="2:3" ht="12" customHeight="1"/>
    <row r="28" spans="2:3" ht="12" customHeight="1"/>
    <row r="29" spans="2:3" ht="12" customHeight="1"/>
    <row r="30" spans="2:3" ht="12" customHeight="1"/>
    <row r="31" spans="2:3" ht="12" customHeight="1"/>
    <row r="32" spans="2:3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C1000"/>
  <sheetViews>
    <sheetView workbookViewId="0">
      <selection activeCell="B25" sqref="B25"/>
    </sheetView>
  </sheetViews>
  <sheetFormatPr defaultColWidth="12.6640625" defaultRowHeight="15" customHeight="1"/>
  <cols>
    <col min="1" max="26" width="8.66406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spans="2:3" ht="12" customHeight="1"/>
    <row r="18" spans="2:3" ht="12" customHeight="1"/>
    <row r="19" spans="2:3" ht="12" customHeight="1"/>
    <row r="20" spans="2:3" ht="12" customHeight="1"/>
    <row r="21" spans="2:3" ht="12" customHeight="1">
      <c r="B21">
        <v>1</v>
      </c>
      <c r="C21" s="3" t="s">
        <v>112</v>
      </c>
    </row>
    <row r="22" spans="2:3" ht="12" customHeight="1">
      <c r="B22">
        <v>2</v>
      </c>
      <c r="C22" s="3" t="s">
        <v>113</v>
      </c>
    </row>
    <row r="23" spans="2:3" ht="12" customHeight="1">
      <c r="B23">
        <v>3</v>
      </c>
      <c r="C23" s="3" t="s">
        <v>74</v>
      </c>
    </row>
    <row r="24" spans="2:3" ht="12" customHeight="1">
      <c r="B24">
        <v>4</v>
      </c>
      <c r="C24" s="3" t="s">
        <v>75</v>
      </c>
    </row>
    <row r="25" spans="2:3" ht="12" customHeight="1"/>
    <row r="26" spans="2:3" ht="12" customHeight="1"/>
    <row r="27" spans="2:3" ht="12" customHeight="1"/>
    <row r="28" spans="2:3" ht="12" customHeight="1"/>
    <row r="29" spans="2:3" ht="12" customHeight="1"/>
    <row r="30" spans="2:3" ht="12" customHeight="1"/>
    <row r="31" spans="2:3" ht="12" customHeight="1"/>
    <row r="32" spans="2:3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A999"/>
  <sheetViews>
    <sheetView showGridLines="0" topLeftCell="A118" zoomScale="136" workbookViewId="0">
      <selection activeCell="B139" sqref="B139"/>
    </sheetView>
  </sheetViews>
  <sheetFormatPr defaultColWidth="12.6640625" defaultRowHeight="15" customHeight="1" outlineLevelRow="1"/>
  <cols>
    <col min="1" max="1" width="19.6640625" customWidth="1"/>
    <col min="2" max="5" width="9.44140625" customWidth="1"/>
    <col min="6" max="6" width="9" customWidth="1"/>
    <col min="7" max="8" width="9.44140625" customWidth="1"/>
    <col min="9" max="9" width="10.44140625" customWidth="1"/>
    <col min="10" max="10" width="10.109375" customWidth="1"/>
    <col min="11" max="11" width="8.88671875" customWidth="1"/>
    <col min="12" max="15" width="6.88671875" customWidth="1"/>
    <col min="16" max="16" width="11.44140625" customWidth="1"/>
    <col min="17" max="17" width="2" customWidth="1"/>
    <col min="18" max="27" width="9.109375" customWidth="1"/>
  </cols>
  <sheetData>
    <row r="1" spans="1:27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2" customHeight="1">
      <c r="A2" s="108" t="s">
        <v>3</v>
      </c>
      <c r="B2" s="102"/>
      <c r="C2" s="102"/>
      <c r="D2" s="102"/>
      <c r="E2" s="102"/>
      <c r="F2" s="102"/>
      <c r="G2" s="102"/>
      <c r="H2" s="102"/>
      <c r="I2" s="102"/>
      <c r="J2" s="102"/>
      <c r="K2" s="5"/>
      <c r="L2" s="5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2" customHeight="1">
      <c r="A3" s="108" t="s">
        <v>4</v>
      </c>
      <c r="B3" s="102"/>
      <c r="C3" s="102"/>
      <c r="D3" s="102"/>
      <c r="E3" s="102"/>
      <c r="F3" s="102"/>
      <c r="G3" s="102"/>
      <c r="H3" s="102"/>
      <c r="I3" s="102"/>
      <c r="J3" s="102"/>
      <c r="K3" s="5"/>
      <c r="L3" s="5"/>
      <c r="M3" s="5"/>
      <c r="N3" s="5"/>
      <c r="O3" s="5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2" customHeight="1">
      <c r="A4" s="3"/>
      <c r="B4" s="6" t="s">
        <v>5</v>
      </c>
      <c r="C4" s="6"/>
      <c r="D4" s="6"/>
      <c r="E4" s="7" t="s">
        <v>6</v>
      </c>
      <c r="F4" s="3" t="s">
        <v>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2" customHeight="1">
      <c r="A5" s="3"/>
      <c r="B5" s="6" t="s">
        <v>8</v>
      </c>
      <c r="C5" s="3"/>
      <c r="D5" s="3"/>
      <c r="E5" s="7" t="s">
        <v>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2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2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2" customHeight="1">
      <c r="A8" s="109" t="s">
        <v>9</v>
      </c>
      <c r="B8" s="112" t="s">
        <v>10</v>
      </c>
      <c r="C8" s="113"/>
      <c r="D8" s="113"/>
      <c r="E8" s="113"/>
      <c r="F8" s="113"/>
      <c r="G8" s="113"/>
      <c r="H8" s="113"/>
      <c r="I8" s="113"/>
      <c r="J8" s="114"/>
      <c r="K8" s="8"/>
      <c r="L8" s="8"/>
      <c r="M8" s="8"/>
      <c r="N8" s="8"/>
      <c r="O8" s="8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2" customHeight="1">
      <c r="A9" s="110"/>
      <c r="B9" s="115"/>
      <c r="C9" s="116"/>
      <c r="D9" s="116"/>
      <c r="E9" s="116"/>
      <c r="F9" s="116"/>
      <c r="G9" s="116"/>
      <c r="H9" s="116"/>
      <c r="I9" s="116"/>
      <c r="J9" s="117"/>
      <c r="K9" s="8"/>
      <c r="L9" s="8"/>
      <c r="M9" s="8"/>
      <c r="N9" s="8"/>
      <c r="O9" s="8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2" customHeight="1">
      <c r="A10" s="111"/>
      <c r="B10" s="9" t="s">
        <v>11</v>
      </c>
      <c r="C10" s="10" t="s">
        <v>12</v>
      </c>
      <c r="D10" s="10" t="s">
        <v>13</v>
      </c>
      <c r="E10" s="10" t="s">
        <v>14</v>
      </c>
      <c r="F10" s="10" t="s">
        <v>15</v>
      </c>
      <c r="G10" s="10" t="s">
        <v>16</v>
      </c>
      <c r="H10" s="10" t="s">
        <v>17</v>
      </c>
      <c r="I10" s="9" t="s">
        <v>18</v>
      </c>
      <c r="J10" s="10" t="s">
        <v>19</v>
      </c>
      <c r="K10" s="8"/>
      <c r="L10" s="8"/>
      <c r="M10" s="8"/>
      <c r="N10" s="8"/>
      <c r="O10" s="8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2" customHeight="1" outlineLevel="1">
      <c r="A11" s="11">
        <v>1</v>
      </c>
      <c r="B11" s="12">
        <v>4</v>
      </c>
      <c r="C11" s="12">
        <v>4</v>
      </c>
      <c r="D11" s="12">
        <v>4</v>
      </c>
      <c r="E11" s="12">
        <v>2</v>
      </c>
      <c r="F11" s="12">
        <v>1</v>
      </c>
      <c r="G11" s="12">
        <v>3</v>
      </c>
      <c r="H11" s="12">
        <v>2</v>
      </c>
      <c r="I11" s="13">
        <v>1</v>
      </c>
      <c r="J11" s="14">
        <v>3</v>
      </c>
      <c r="K11" s="15">
        <f t="shared" ref="K11:K110" si="0">COUNTBLANK(B11:J11)</f>
        <v>0</v>
      </c>
      <c r="L11" s="15"/>
      <c r="M11" s="15"/>
      <c r="N11" s="15"/>
      <c r="O11" s="15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2" customHeight="1" outlineLevel="1">
      <c r="A12" s="16">
        <v>2</v>
      </c>
      <c r="B12" s="12">
        <v>4</v>
      </c>
      <c r="C12" s="12">
        <v>2</v>
      </c>
      <c r="D12" s="12">
        <v>3</v>
      </c>
      <c r="E12" s="12">
        <v>1</v>
      </c>
      <c r="F12" s="12">
        <v>2</v>
      </c>
      <c r="G12" s="12">
        <v>4</v>
      </c>
      <c r="H12" s="12">
        <v>3</v>
      </c>
      <c r="I12" s="12">
        <v>1</v>
      </c>
      <c r="J12" s="12">
        <v>2</v>
      </c>
      <c r="K12" s="15">
        <f t="shared" si="0"/>
        <v>0</v>
      </c>
      <c r="L12" s="15"/>
      <c r="M12" s="15"/>
      <c r="N12" s="15"/>
      <c r="O12" s="15"/>
      <c r="P12" s="3"/>
      <c r="Q12" s="3"/>
      <c r="R12" s="3"/>
      <c r="S12" s="3" t="s">
        <v>20</v>
      </c>
      <c r="T12" s="17" t="s">
        <v>21</v>
      </c>
      <c r="U12" s="3">
        <f>1/9</f>
        <v>0.1111111111111111</v>
      </c>
      <c r="V12" s="3"/>
      <c r="W12" s="3"/>
      <c r="X12" s="3"/>
      <c r="Y12" s="3"/>
      <c r="Z12" s="3"/>
      <c r="AA12" s="3"/>
    </row>
    <row r="13" spans="1:27" ht="12" customHeight="1" outlineLevel="1">
      <c r="A13" s="16">
        <v>3</v>
      </c>
      <c r="B13" s="12">
        <v>1</v>
      </c>
      <c r="C13" s="12">
        <v>2</v>
      </c>
      <c r="D13" s="12">
        <v>3</v>
      </c>
      <c r="E13" s="12">
        <v>4</v>
      </c>
      <c r="F13" s="12">
        <v>3</v>
      </c>
      <c r="G13" s="12">
        <v>2</v>
      </c>
      <c r="H13" s="12">
        <v>1</v>
      </c>
      <c r="I13" s="12">
        <v>2</v>
      </c>
      <c r="J13" s="12">
        <v>1</v>
      </c>
      <c r="K13" s="15">
        <f t="shared" si="0"/>
        <v>0</v>
      </c>
      <c r="L13" s="15"/>
      <c r="M13" s="15"/>
      <c r="N13" s="15"/>
      <c r="O13" s="15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2" customHeight="1" outlineLevel="1">
      <c r="A14" s="11">
        <v>4</v>
      </c>
      <c r="B14" s="12"/>
      <c r="C14" s="12"/>
      <c r="D14" s="12"/>
      <c r="E14" s="12"/>
      <c r="F14" s="12"/>
      <c r="G14" s="12"/>
      <c r="H14" s="12"/>
      <c r="I14" s="12"/>
      <c r="J14" s="12"/>
      <c r="K14" s="15">
        <f t="shared" si="0"/>
        <v>9</v>
      </c>
      <c r="L14" s="15"/>
      <c r="M14" s="15"/>
      <c r="N14" s="15"/>
      <c r="O14" s="15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2" customHeight="1" outlineLevel="1">
      <c r="A15" s="16">
        <v>5</v>
      </c>
      <c r="B15" s="12"/>
      <c r="C15" s="12"/>
      <c r="D15" s="12"/>
      <c r="E15" s="12"/>
      <c r="F15" s="12"/>
      <c r="G15" s="12"/>
      <c r="H15" s="12"/>
      <c r="I15" s="12"/>
      <c r="J15" s="12"/>
      <c r="K15" s="15">
        <f t="shared" si="0"/>
        <v>9</v>
      </c>
      <c r="L15" s="15"/>
      <c r="M15" s="15"/>
      <c r="N15" s="15"/>
      <c r="O15" s="15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2" customHeight="1" outlineLevel="1">
      <c r="A16" s="16">
        <v>6</v>
      </c>
      <c r="B16" s="12"/>
      <c r="C16" s="12"/>
      <c r="D16" s="12"/>
      <c r="E16" s="12"/>
      <c r="F16" s="12"/>
      <c r="G16" s="12"/>
      <c r="H16" s="12"/>
      <c r="I16" s="12"/>
      <c r="J16" s="12"/>
      <c r="K16" s="15">
        <f t="shared" si="0"/>
        <v>9</v>
      </c>
      <c r="L16" s="15"/>
      <c r="M16" s="15"/>
      <c r="N16" s="15"/>
      <c r="O16" s="15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2" customHeight="1" outlineLevel="1">
      <c r="A17" s="11">
        <v>7</v>
      </c>
      <c r="B17" s="12"/>
      <c r="C17" s="12"/>
      <c r="D17" s="12"/>
      <c r="E17" s="12"/>
      <c r="F17" s="12"/>
      <c r="G17" s="12"/>
      <c r="H17" s="12"/>
      <c r="I17" s="12"/>
      <c r="J17" s="12"/>
      <c r="K17" s="15">
        <f t="shared" si="0"/>
        <v>9</v>
      </c>
      <c r="L17" s="15"/>
      <c r="M17" s="15"/>
      <c r="N17" s="15"/>
      <c r="O17" s="15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2" customHeight="1" outlineLevel="1">
      <c r="A18" s="16">
        <v>8</v>
      </c>
      <c r="B18" s="12"/>
      <c r="C18" s="12"/>
      <c r="D18" s="12"/>
      <c r="E18" s="12"/>
      <c r="F18" s="12"/>
      <c r="G18" s="12"/>
      <c r="H18" s="12"/>
      <c r="I18" s="12"/>
      <c r="J18" s="12"/>
      <c r="K18" s="15">
        <f t="shared" si="0"/>
        <v>9</v>
      </c>
      <c r="L18" s="15"/>
      <c r="M18" s="15"/>
      <c r="N18" s="15"/>
      <c r="O18" s="15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" customHeight="1" outlineLevel="1">
      <c r="A19" s="16">
        <v>9</v>
      </c>
      <c r="B19" s="12"/>
      <c r="C19" s="12"/>
      <c r="D19" s="12"/>
      <c r="E19" s="12"/>
      <c r="F19" s="12"/>
      <c r="G19" s="12"/>
      <c r="H19" s="12"/>
      <c r="I19" s="12"/>
      <c r="J19" s="12"/>
      <c r="K19" s="15">
        <f t="shared" si="0"/>
        <v>9</v>
      </c>
      <c r="L19" s="15"/>
      <c r="M19" s="15"/>
      <c r="N19" s="15"/>
      <c r="O19" s="15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2" customHeight="1" outlineLevel="1">
      <c r="A20" s="11">
        <v>10</v>
      </c>
      <c r="B20" s="12"/>
      <c r="C20" s="12"/>
      <c r="D20" s="12"/>
      <c r="E20" s="12"/>
      <c r="F20" s="12"/>
      <c r="G20" s="12"/>
      <c r="H20" s="12"/>
      <c r="I20" s="12"/>
      <c r="J20" s="12"/>
      <c r="K20" s="15">
        <f t="shared" si="0"/>
        <v>9</v>
      </c>
      <c r="L20" s="15"/>
      <c r="M20" s="15"/>
      <c r="N20" s="15"/>
      <c r="O20" s="15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2" customHeight="1" outlineLevel="1">
      <c r="A21" s="16">
        <v>11</v>
      </c>
      <c r="B21" s="12"/>
      <c r="C21" s="12"/>
      <c r="D21" s="12"/>
      <c r="E21" s="12"/>
      <c r="F21" s="12"/>
      <c r="G21" s="12"/>
      <c r="H21" s="12"/>
      <c r="I21" s="12"/>
      <c r="J21" s="12"/>
      <c r="K21" s="15">
        <f t="shared" si="0"/>
        <v>9</v>
      </c>
      <c r="L21" s="15"/>
      <c r="M21" s="15"/>
      <c r="N21" s="15"/>
      <c r="O21" s="15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2" customHeight="1" outlineLevel="1">
      <c r="A22" s="16">
        <v>12</v>
      </c>
      <c r="B22" s="12"/>
      <c r="C22" s="12"/>
      <c r="D22" s="12"/>
      <c r="E22" s="12"/>
      <c r="F22" s="12"/>
      <c r="G22" s="12"/>
      <c r="H22" s="12"/>
      <c r="I22" s="12"/>
      <c r="J22" s="12"/>
      <c r="K22" s="15">
        <f t="shared" si="0"/>
        <v>9</v>
      </c>
      <c r="L22" s="15"/>
      <c r="M22" s="15"/>
      <c r="N22" s="15"/>
      <c r="O22" s="15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2" customHeight="1" outlineLevel="1">
      <c r="A23" s="11">
        <v>13</v>
      </c>
      <c r="B23" s="12"/>
      <c r="C23" s="12"/>
      <c r="D23" s="12"/>
      <c r="E23" s="12"/>
      <c r="F23" s="12"/>
      <c r="G23" s="12"/>
      <c r="H23" s="12"/>
      <c r="I23" s="12"/>
      <c r="J23" s="12"/>
      <c r="K23" s="15">
        <f t="shared" si="0"/>
        <v>9</v>
      </c>
      <c r="L23" s="15"/>
      <c r="M23" s="15"/>
      <c r="N23" s="15"/>
      <c r="O23" s="15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2" customHeight="1" outlineLevel="1">
      <c r="A24" s="16">
        <v>14</v>
      </c>
      <c r="B24" s="12"/>
      <c r="C24" s="12"/>
      <c r="D24" s="12"/>
      <c r="E24" s="12"/>
      <c r="F24" s="12"/>
      <c r="G24" s="12"/>
      <c r="H24" s="12"/>
      <c r="I24" s="12"/>
      <c r="J24" s="12"/>
      <c r="K24" s="15">
        <f t="shared" si="0"/>
        <v>9</v>
      </c>
      <c r="L24" s="15"/>
      <c r="M24" s="15"/>
      <c r="N24" s="15"/>
      <c r="O24" s="15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2" customHeight="1" outlineLevel="1">
      <c r="A25" s="16">
        <v>15</v>
      </c>
      <c r="B25" s="12"/>
      <c r="C25" s="12"/>
      <c r="D25" s="12"/>
      <c r="E25" s="12"/>
      <c r="F25" s="12"/>
      <c r="G25" s="12" t="s">
        <v>30</v>
      </c>
      <c r="H25" s="12"/>
      <c r="I25" s="12"/>
      <c r="J25" s="12"/>
      <c r="K25" s="15">
        <f t="shared" si="0"/>
        <v>8</v>
      </c>
      <c r="L25" s="15"/>
      <c r="M25" s="15"/>
      <c r="N25" s="15"/>
      <c r="O25" s="15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2" customHeight="1" outlineLevel="1">
      <c r="A26" s="11">
        <v>16</v>
      </c>
      <c r="B26" s="12"/>
      <c r="C26" s="12"/>
      <c r="D26" s="12"/>
      <c r="E26" s="12"/>
      <c r="F26" s="12"/>
      <c r="G26" s="12"/>
      <c r="H26" s="12"/>
      <c r="I26" s="12"/>
      <c r="J26" s="12"/>
      <c r="K26" s="15">
        <f t="shared" si="0"/>
        <v>9</v>
      </c>
      <c r="L26" s="15"/>
      <c r="M26" s="15"/>
      <c r="N26" s="15"/>
      <c r="O26" s="15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2" customHeight="1" outlineLevel="1">
      <c r="A27" s="16">
        <v>17</v>
      </c>
      <c r="B27" s="12"/>
      <c r="C27" s="12"/>
      <c r="D27" s="12"/>
      <c r="E27" s="12"/>
      <c r="F27" s="12"/>
      <c r="G27" s="12"/>
      <c r="H27" s="12"/>
      <c r="I27" s="12"/>
      <c r="J27" s="12"/>
      <c r="K27" s="15">
        <f t="shared" si="0"/>
        <v>9</v>
      </c>
      <c r="L27" s="15"/>
      <c r="M27" s="15"/>
      <c r="N27" s="15"/>
      <c r="O27" s="15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2" customHeight="1" outlineLevel="1">
      <c r="A28" s="16">
        <v>18</v>
      </c>
      <c r="B28" s="12"/>
      <c r="C28" s="12"/>
      <c r="D28" s="12"/>
      <c r="E28" s="12"/>
      <c r="F28" s="12"/>
      <c r="G28" s="12"/>
      <c r="H28" s="12"/>
      <c r="I28" s="12"/>
      <c r="J28" s="12"/>
      <c r="K28" s="15">
        <f t="shared" si="0"/>
        <v>9</v>
      </c>
      <c r="L28" s="15"/>
      <c r="M28" s="15"/>
      <c r="N28" s="15"/>
      <c r="O28" s="15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2" customHeight="1" outlineLevel="1">
      <c r="A29" s="11">
        <v>19</v>
      </c>
      <c r="B29" s="12"/>
      <c r="C29" s="12"/>
      <c r="D29" s="12"/>
      <c r="E29" s="12"/>
      <c r="F29" s="12"/>
      <c r="G29" s="12"/>
      <c r="H29" s="12"/>
      <c r="I29" s="12"/>
      <c r="J29" s="12"/>
      <c r="K29" s="15">
        <f t="shared" si="0"/>
        <v>9</v>
      </c>
      <c r="L29" s="15"/>
      <c r="M29" s="15"/>
      <c r="N29" s="15"/>
      <c r="O29" s="15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2" customHeight="1" outlineLevel="1">
      <c r="A30" s="16">
        <v>20</v>
      </c>
      <c r="B30" s="12"/>
      <c r="C30" s="12"/>
      <c r="D30" s="12"/>
      <c r="E30" s="12"/>
      <c r="F30" s="12"/>
      <c r="G30" s="12"/>
      <c r="H30" s="12"/>
      <c r="I30" s="12"/>
      <c r="J30" s="12"/>
      <c r="K30" s="15">
        <f t="shared" si="0"/>
        <v>9</v>
      </c>
      <c r="L30" s="15"/>
      <c r="M30" s="15"/>
      <c r="N30" s="15"/>
      <c r="O30" s="15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2" customHeight="1" outlineLevel="1">
      <c r="A31" s="16">
        <v>21</v>
      </c>
      <c r="B31" s="12"/>
      <c r="C31" s="12"/>
      <c r="D31" s="12"/>
      <c r="E31" s="12"/>
      <c r="F31" s="12"/>
      <c r="G31" s="12"/>
      <c r="H31" s="12"/>
      <c r="I31" s="12"/>
      <c r="J31" s="12"/>
      <c r="K31" s="15">
        <f t="shared" si="0"/>
        <v>9</v>
      </c>
      <c r="L31" s="15"/>
      <c r="M31" s="15"/>
      <c r="N31" s="15"/>
      <c r="O31" s="15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2" customHeight="1" outlineLevel="1">
      <c r="A32" s="11">
        <v>22</v>
      </c>
      <c r="B32" s="12"/>
      <c r="C32" s="12"/>
      <c r="D32" s="12"/>
      <c r="E32" s="12"/>
      <c r="F32" s="12"/>
      <c r="G32" s="12"/>
      <c r="H32" s="12"/>
      <c r="I32" s="12"/>
      <c r="J32" s="12"/>
      <c r="K32" s="15">
        <f t="shared" si="0"/>
        <v>9</v>
      </c>
      <c r="L32" s="15"/>
      <c r="M32" s="15"/>
      <c r="N32" s="15"/>
      <c r="O32" s="15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2" customHeight="1" outlineLevel="1">
      <c r="A33" s="16">
        <v>23</v>
      </c>
      <c r="B33" s="12"/>
      <c r="C33" s="12"/>
      <c r="D33" s="12"/>
      <c r="E33" s="12"/>
      <c r="F33" s="12"/>
      <c r="G33" s="12"/>
      <c r="H33" s="12"/>
      <c r="I33" s="12"/>
      <c r="J33" s="12"/>
      <c r="K33" s="15">
        <f t="shared" si="0"/>
        <v>9</v>
      </c>
      <c r="L33" s="15"/>
      <c r="M33" s="15"/>
      <c r="N33" s="15"/>
      <c r="O33" s="15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" customHeight="1" outlineLevel="1">
      <c r="A34" s="16">
        <v>24</v>
      </c>
      <c r="B34" s="12"/>
      <c r="C34" s="12"/>
      <c r="D34" s="12"/>
      <c r="E34" s="12"/>
      <c r="F34" s="12"/>
      <c r="G34" s="12"/>
      <c r="H34" s="12"/>
      <c r="I34" s="12"/>
      <c r="J34" s="12"/>
      <c r="K34" s="15">
        <f t="shared" si="0"/>
        <v>9</v>
      </c>
      <c r="L34" s="15"/>
      <c r="M34" s="15"/>
      <c r="N34" s="15"/>
      <c r="O34" s="15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2" customHeight="1" outlineLevel="1">
      <c r="A35" s="11">
        <v>25</v>
      </c>
      <c r="B35" s="12"/>
      <c r="C35" s="12"/>
      <c r="D35" s="12"/>
      <c r="E35" s="12"/>
      <c r="F35" s="12"/>
      <c r="G35" s="12"/>
      <c r="H35" s="12"/>
      <c r="I35" s="12"/>
      <c r="J35" s="12"/>
      <c r="K35" s="15">
        <f t="shared" si="0"/>
        <v>9</v>
      </c>
      <c r="L35" s="15"/>
      <c r="M35" s="15"/>
      <c r="N35" s="15"/>
      <c r="O35" s="1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" customHeight="1" outlineLevel="1">
      <c r="A36" s="16">
        <v>26</v>
      </c>
      <c r="B36" s="12"/>
      <c r="C36" s="12"/>
      <c r="D36" s="12"/>
      <c r="E36" s="12"/>
      <c r="F36" s="12"/>
      <c r="G36" s="12"/>
      <c r="H36" s="12"/>
      <c r="I36" s="12"/>
      <c r="J36" s="12"/>
      <c r="K36" s="15">
        <f t="shared" si="0"/>
        <v>9</v>
      </c>
      <c r="L36" s="15"/>
      <c r="M36" s="15"/>
      <c r="N36" s="15"/>
      <c r="O36" s="15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" customHeight="1" outlineLevel="1">
      <c r="A37" s="16">
        <v>27</v>
      </c>
      <c r="B37" s="12"/>
      <c r="C37" s="12"/>
      <c r="D37" s="12"/>
      <c r="E37" s="12"/>
      <c r="F37" s="12"/>
      <c r="G37" s="12"/>
      <c r="H37" s="12"/>
      <c r="I37" s="12"/>
      <c r="J37" s="12"/>
      <c r="K37" s="15">
        <f t="shared" si="0"/>
        <v>9</v>
      </c>
      <c r="L37" s="15"/>
      <c r="M37" s="15"/>
      <c r="N37" s="15"/>
      <c r="O37" s="15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" customHeight="1" outlineLevel="1">
      <c r="A38" s="11">
        <v>28</v>
      </c>
      <c r="B38" s="12"/>
      <c r="C38" s="12"/>
      <c r="D38" s="12"/>
      <c r="E38" s="12"/>
      <c r="F38" s="12"/>
      <c r="G38" s="12"/>
      <c r="H38" s="12"/>
      <c r="I38" s="12"/>
      <c r="J38" s="12"/>
      <c r="K38" s="15">
        <f t="shared" si="0"/>
        <v>9</v>
      </c>
      <c r="L38" s="15"/>
      <c r="M38" s="15"/>
      <c r="N38" s="15"/>
      <c r="O38" s="15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" customHeight="1" outlineLevel="1">
      <c r="A39" s="16">
        <v>29</v>
      </c>
      <c r="B39" s="12"/>
      <c r="C39" s="12"/>
      <c r="D39" s="12"/>
      <c r="E39" s="12"/>
      <c r="F39" s="12"/>
      <c r="G39" s="12"/>
      <c r="H39" s="12"/>
      <c r="I39" s="12"/>
      <c r="J39" s="12"/>
      <c r="K39" s="15">
        <f t="shared" si="0"/>
        <v>9</v>
      </c>
      <c r="L39" s="15"/>
      <c r="M39" s="15"/>
      <c r="N39" s="15"/>
      <c r="O39" s="15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" customHeight="1" outlineLevel="1">
      <c r="A40" s="16">
        <v>30</v>
      </c>
      <c r="B40" s="12"/>
      <c r="C40" s="12"/>
      <c r="D40" s="12"/>
      <c r="E40" s="12"/>
      <c r="F40" s="12"/>
      <c r="G40" s="12"/>
      <c r="H40" s="12"/>
      <c r="I40" s="12"/>
      <c r="J40" s="12"/>
      <c r="K40" s="15">
        <f t="shared" si="0"/>
        <v>9</v>
      </c>
      <c r="L40" s="15"/>
      <c r="M40" s="15"/>
      <c r="N40" s="15"/>
      <c r="O40" s="15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" customHeight="1" outlineLevel="1">
      <c r="A41" s="11">
        <v>31</v>
      </c>
      <c r="B41" s="12"/>
      <c r="C41" s="12"/>
      <c r="D41" s="12"/>
      <c r="E41" s="12"/>
      <c r="F41" s="12"/>
      <c r="G41" s="12"/>
      <c r="H41" s="12"/>
      <c r="I41" s="12"/>
      <c r="J41" s="12"/>
      <c r="K41" s="15">
        <f t="shared" si="0"/>
        <v>9</v>
      </c>
      <c r="L41" s="15"/>
      <c r="M41" s="15"/>
      <c r="N41" s="15"/>
      <c r="O41" s="15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" customHeight="1" outlineLevel="1">
      <c r="A42" s="16">
        <v>32</v>
      </c>
      <c r="B42" s="12"/>
      <c r="C42" s="12"/>
      <c r="D42" s="12"/>
      <c r="E42" s="12"/>
      <c r="F42" s="12"/>
      <c r="G42" s="12"/>
      <c r="H42" s="12"/>
      <c r="I42" s="12"/>
      <c r="J42" s="12"/>
      <c r="K42" s="15">
        <f t="shared" si="0"/>
        <v>9</v>
      </c>
      <c r="L42" s="15"/>
      <c r="M42" s="15"/>
      <c r="N42" s="15"/>
      <c r="O42" s="15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" customHeight="1" outlineLevel="1">
      <c r="A43" s="16">
        <v>33</v>
      </c>
      <c r="B43" s="12"/>
      <c r="C43" s="12"/>
      <c r="D43" s="12"/>
      <c r="E43" s="12"/>
      <c r="F43" s="12"/>
      <c r="G43" s="12"/>
      <c r="H43" s="12"/>
      <c r="I43" s="12"/>
      <c r="J43" s="12"/>
      <c r="K43" s="15">
        <f t="shared" si="0"/>
        <v>9</v>
      </c>
      <c r="L43" s="15"/>
      <c r="M43" s="15"/>
      <c r="N43" s="15"/>
      <c r="O43" s="15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" customHeight="1" outlineLevel="1">
      <c r="A44" s="11">
        <v>34</v>
      </c>
      <c r="B44" s="12"/>
      <c r="C44" s="12"/>
      <c r="D44" s="12"/>
      <c r="E44" s="12"/>
      <c r="F44" s="12"/>
      <c r="G44" s="12"/>
      <c r="H44" s="12"/>
      <c r="I44" s="12"/>
      <c r="J44" s="12"/>
      <c r="K44" s="15">
        <f t="shared" si="0"/>
        <v>9</v>
      </c>
      <c r="L44" s="15"/>
      <c r="M44" s="15"/>
      <c r="N44" s="15"/>
      <c r="O44" s="15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" customHeight="1" outlineLevel="1">
      <c r="A45" s="16">
        <v>35</v>
      </c>
      <c r="B45" s="12"/>
      <c r="C45" s="12"/>
      <c r="D45" s="12"/>
      <c r="E45" s="12"/>
      <c r="F45" s="12"/>
      <c r="G45" s="12"/>
      <c r="H45" s="12"/>
      <c r="I45" s="12"/>
      <c r="J45" s="12"/>
      <c r="K45" s="15">
        <f t="shared" si="0"/>
        <v>9</v>
      </c>
      <c r="L45" s="15"/>
      <c r="M45" s="15"/>
      <c r="N45" s="15"/>
      <c r="O45" s="15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" customHeight="1" outlineLevel="1">
      <c r="A46" s="16">
        <v>36</v>
      </c>
      <c r="B46" s="12"/>
      <c r="C46" s="12"/>
      <c r="D46" s="12"/>
      <c r="E46" s="12"/>
      <c r="F46" s="12"/>
      <c r="G46" s="12"/>
      <c r="H46" s="12"/>
      <c r="I46" s="12"/>
      <c r="J46" s="12"/>
      <c r="K46" s="15">
        <f t="shared" si="0"/>
        <v>9</v>
      </c>
      <c r="L46" s="15"/>
      <c r="M46" s="15"/>
      <c r="N46" s="15"/>
      <c r="O46" s="15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" customHeight="1" outlineLevel="1">
      <c r="A47" s="11">
        <v>37</v>
      </c>
      <c r="B47" s="12"/>
      <c r="C47" s="12"/>
      <c r="D47" s="12"/>
      <c r="E47" s="12"/>
      <c r="F47" s="12"/>
      <c r="G47" s="12"/>
      <c r="H47" s="12"/>
      <c r="I47" s="12"/>
      <c r="J47" s="12"/>
      <c r="K47" s="15">
        <f t="shared" si="0"/>
        <v>9</v>
      </c>
      <c r="L47" s="15"/>
      <c r="M47" s="15"/>
      <c r="N47" s="15"/>
      <c r="O47" s="15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" customHeight="1" outlineLevel="1">
      <c r="A48" s="16">
        <v>38</v>
      </c>
      <c r="B48" s="12"/>
      <c r="C48" s="12"/>
      <c r="D48" s="12"/>
      <c r="E48" s="12"/>
      <c r="F48" s="12"/>
      <c r="G48" s="12"/>
      <c r="H48" s="12"/>
      <c r="I48" s="12"/>
      <c r="J48" s="12"/>
      <c r="K48" s="15">
        <f t="shared" si="0"/>
        <v>9</v>
      </c>
      <c r="L48" s="15"/>
      <c r="M48" s="15"/>
      <c r="N48" s="15"/>
      <c r="O48" s="15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" customHeight="1" outlineLevel="1">
      <c r="A49" s="16">
        <v>39</v>
      </c>
      <c r="B49" s="12"/>
      <c r="C49" s="12"/>
      <c r="D49" s="12"/>
      <c r="E49" s="12"/>
      <c r="F49" s="12"/>
      <c r="G49" s="12"/>
      <c r="H49" s="12"/>
      <c r="I49" s="12"/>
      <c r="J49" s="12"/>
      <c r="K49" s="15">
        <f t="shared" si="0"/>
        <v>9</v>
      </c>
      <c r="L49" s="15"/>
      <c r="M49" s="15"/>
      <c r="N49" s="15"/>
      <c r="O49" s="15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" customHeight="1" outlineLevel="1">
      <c r="A50" s="11">
        <v>40</v>
      </c>
      <c r="B50" s="12"/>
      <c r="C50" s="12"/>
      <c r="D50" s="12"/>
      <c r="E50" s="12"/>
      <c r="F50" s="12"/>
      <c r="G50" s="12"/>
      <c r="H50" s="12"/>
      <c r="I50" s="12"/>
      <c r="J50" s="12"/>
      <c r="K50" s="15">
        <f t="shared" si="0"/>
        <v>9</v>
      </c>
      <c r="L50" s="15"/>
      <c r="M50" s="15"/>
      <c r="N50" s="15"/>
      <c r="O50" s="15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" customHeight="1" outlineLevel="1">
      <c r="A51" s="16">
        <v>41</v>
      </c>
      <c r="B51" s="12"/>
      <c r="C51" s="12"/>
      <c r="D51" s="12"/>
      <c r="E51" s="12"/>
      <c r="F51" s="12"/>
      <c r="G51" s="12"/>
      <c r="H51" s="12"/>
      <c r="I51" s="12"/>
      <c r="J51" s="12"/>
      <c r="K51" s="15">
        <f t="shared" si="0"/>
        <v>9</v>
      </c>
      <c r="L51" s="15"/>
      <c r="M51" s="15"/>
      <c r="N51" s="15"/>
      <c r="O51" s="15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" customHeight="1" outlineLevel="1">
      <c r="A52" s="16">
        <v>42</v>
      </c>
      <c r="B52" s="12"/>
      <c r="C52" s="12"/>
      <c r="D52" s="12"/>
      <c r="E52" s="12"/>
      <c r="F52" s="12"/>
      <c r="G52" s="12"/>
      <c r="H52" s="12"/>
      <c r="I52" s="12"/>
      <c r="J52" s="12"/>
      <c r="K52" s="15">
        <f t="shared" si="0"/>
        <v>9</v>
      </c>
      <c r="L52" s="15"/>
      <c r="M52" s="15"/>
      <c r="N52" s="15"/>
      <c r="O52" s="15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" customHeight="1" outlineLevel="1">
      <c r="A53" s="11">
        <v>43</v>
      </c>
      <c r="B53" s="12"/>
      <c r="C53" s="12"/>
      <c r="D53" s="12"/>
      <c r="E53" s="12"/>
      <c r="F53" s="12"/>
      <c r="G53" s="12"/>
      <c r="H53" s="12"/>
      <c r="I53" s="12"/>
      <c r="J53" s="12"/>
      <c r="K53" s="15">
        <f t="shared" si="0"/>
        <v>9</v>
      </c>
      <c r="L53" s="15"/>
      <c r="M53" s="15"/>
      <c r="N53" s="15"/>
      <c r="O53" s="15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" customHeight="1" outlineLevel="1">
      <c r="A54" s="16">
        <v>44</v>
      </c>
      <c r="B54" s="12"/>
      <c r="C54" s="12"/>
      <c r="D54" s="12"/>
      <c r="E54" s="12"/>
      <c r="F54" s="12"/>
      <c r="G54" s="12"/>
      <c r="H54" s="12"/>
      <c r="I54" s="12"/>
      <c r="J54" s="12"/>
      <c r="K54" s="15">
        <f t="shared" si="0"/>
        <v>9</v>
      </c>
      <c r="L54" s="15"/>
      <c r="M54" s="15"/>
      <c r="N54" s="15"/>
      <c r="O54" s="15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" customHeight="1" outlineLevel="1">
      <c r="A55" s="16">
        <v>45</v>
      </c>
      <c r="B55" s="12"/>
      <c r="C55" s="12"/>
      <c r="D55" s="12"/>
      <c r="E55" s="12"/>
      <c r="F55" s="12"/>
      <c r="G55" s="12"/>
      <c r="H55" s="12"/>
      <c r="I55" s="12"/>
      <c r="J55" s="12"/>
      <c r="K55" s="15">
        <f t="shared" si="0"/>
        <v>9</v>
      </c>
      <c r="L55" s="15"/>
      <c r="M55" s="15"/>
      <c r="N55" s="15"/>
      <c r="O55" s="15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" customHeight="1" outlineLevel="1">
      <c r="A56" s="11">
        <v>46</v>
      </c>
      <c r="B56" s="12"/>
      <c r="C56" s="12"/>
      <c r="D56" s="12"/>
      <c r="E56" s="12"/>
      <c r="F56" s="12"/>
      <c r="G56" s="12"/>
      <c r="H56" s="12"/>
      <c r="I56" s="12"/>
      <c r="J56" s="12"/>
      <c r="K56" s="15">
        <f t="shared" si="0"/>
        <v>9</v>
      </c>
      <c r="L56" s="15"/>
      <c r="M56" s="15"/>
      <c r="N56" s="15"/>
      <c r="O56" s="15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" customHeight="1" outlineLevel="1">
      <c r="A57" s="16">
        <v>47</v>
      </c>
      <c r="B57" s="12"/>
      <c r="C57" s="12"/>
      <c r="D57" s="12"/>
      <c r="E57" s="12"/>
      <c r="F57" s="12"/>
      <c r="G57" s="12"/>
      <c r="H57" s="12"/>
      <c r="I57" s="12"/>
      <c r="J57" s="12"/>
      <c r="K57" s="15">
        <f t="shared" si="0"/>
        <v>9</v>
      </c>
      <c r="L57" s="15"/>
      <c r="M57" s="15"/>
      <c r="N57" s="15"/>
      <c r="O57" s="15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" customHeight="1" outlineLevel="1">
      <c r="A58" s="16">
        <v>48</v>
      </c>
      <c r="B58" s="12"/>
      <c r="C58" s="12"/>
      <c r="D58" s="12"/>
      <c r="E58" s="12"/>
      <c r="F58" s="12"/>
      <c r="G58" s="12"/>
      <c r="H58" s="12"/>
      <c r="I58" s="12"/>
      <c r="J58" s="12"/>
      <c r="K58" s="15">
        <f t="shared" si="0"/>
        <v>9</v>
      </c>
      <c r="L58" s="15"/>
      <c r="M58" s="15"/>
      <c r="N58" s="15"/>
      <c r="O58" s="15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" customHeight="1" outlineLevel="1">
      <c r="A59" s="11">
        <v>49</v>
      </c>
      <c r="B59" s="12"/>
      <c r="C59" s="12"/>
      <c r="D59" s="12"/>
      <c r="E59" s="12"/>
      <c r="F59" s="12"/>
      <c r="G59" s="12"/>
      <c r="H59" s="12"/>
      <c r="I59" s="12"/>
      <c r="J59" s="12"/>
      <c r="K59" s="15">
        <f t="shared" si="0"/>
        <v>9</v>
      </c>
      <c r="L59" s="15"/>
      <c r="M59" s="15"/>
      <c r="N59" s="15"/>
      <c r="O59" s="15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" customHeight="1" outlineLevel="1">
      <c r="A60" s="16">
        <v>50</v>
      </c>
      <c r="B60" s="12"/>
      <c r="C60" s="12"/>
      <c r="D60" s="12"/>
      <c r="E60" s="12"/>
      <c r="F60" s="12"/>
      <c r="G60" s="12"/>
      <c r="H60" s="12"/>
      <c r="I60" s="12"/>
      <c r="J60" s="12"/>
      <c r="K60" s="15">
        <f t="shared" si="0"/>
        <v>9</v>
      </c>
      <c r="L60" s="15"/>
      <c r="M60" s="15"/>
      <c r="N60" s="15"/>
      <c r="O60" s="15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" customHeight="1" outlineLevel="1">
      <c r="A61" s="16">
        <v>51</v>
      </c>
      <c r="B61" s="12"/>
      <c r="C61" s="12"/>
      <c r="D61" s="12"/>
      <c r="E61" s="12"/>
      <c r="F61" s="12"/>
      <c r="G61" s="12"/>
      <c r="H61" s="12"/>
      <c r="I61" s="12"/>
      <c r="J61" s="12"/>
      <c r="K61" s="15">
        <f t="shared" si="0"/>
        <v>9</v>
      </c>
      <c r="L61" s="15"/>
      <c r="M61" s="15"/>
      <c r="N61" s="15"/>
      <c r="O61" s="15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" customHeight="1" outlineLevel="1">
      <c r="A62" s="11">
        <v>52</v>
      </c>
      <c r="B62" s="12"/>
      <c r="C62" s="12"/>
      <c r="D62" s="12"/>
      <c r="E62" s="12"/>
      <c r="F62" s="12"/>
      <c r="G62" s="12"/>
      <c r="H62" s="12"/>
      <c r="I62" s="12"/>
      <c r="J62" s="12"/>
      <c r="K62" s="15">
        <f t="shared" si="0"/>
        <v>9</v>
      </c>
      <c r="L62" s="15"/>
      <c r="M62" s="15"/>
      <c r="N62" s="15"/>
      <c r="O62" s="15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" customHeight="1" outlineLevel="1">
      <c r="A63" s="16">
        <v>53</v>
      </c>
      <c r="B63" s="12"/>
      <c r="C63" s="12"/>
      <c r="D63" s="12"/>
      <c r="E63" s="12"/>
      <c r="F63" s="12"/>
      <c r="G63" s="12"/>
      <c r="H63" s="12"/>
      <c r="I63" s="12"/>
      <c r="J63" s="12"/>
      <c r="K63" s="15">
        <f t="shared" si="0"/>
        <v>9</v>
      </c>
      <c r="L63" s="15"/>
      <c r="M63" s="15"/>
      <c r="N63" s="15"/>
      <c r="O63" s="15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" customHeight="1" outlineLevel="1">
      <c r="A64" s="16">
        <v>54</v>
      </c>
      <c r="B64" s="12"/>
      <c r="C64" s="12"/>
      <c r="D64" s="12"/>
      <c r="E64" s="12"/>
      <c r="F64" s="12"/>
      <c r="G64" s="12"/>
      <c r="H64" s="12"/>
      <c r="I64" s="12"/>
      <c r="J64" s="12"/>
      <c r="K64" s="15">
        <f t="shared" si="0"/>
        <v>9</v>
      </c>
      <c r="L64" s="15"/>
      <c r="M64" s="15"/>
      <c r="N64" s="15"/>
      <c r="O64" s="15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" customHeight="1" outlineLevel="1">
      <c r="A65" s="11">
        <v>55</v>
      </c>
      <c r="B65" s="12"/>
      <c r="C65" s="12"/>
      <c r="D65" s="12"/>
      <c r="E65" s="12"/>
      <c r="F65" s="12"/>
      <c r="G65" s="12"/>
      <c r="H65" s="12"/>
      <c r="I65" s="12"/>
      <c r="J65" s="12"/>
      <c r="K65" s="15">
        <f t="shared" si="0"/>
        <v>9</v>
      </c>
      <c r="L65" s="15"/>
      <c r="M65" s="15"/>
      <c r="N65" s="15"/>
      <c r="O65" s="15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" customHeight="1" outlineLevel="1">
      <c r="A66" s="16">
        <v>56</v>
      </c>
      <c r="B66" s="12"/>
      <c r="C66" s="12"/>
      <c r="D66" s="12"/>
      <c r="E66" s="12"/>
      <c r="F66" s="12"/>
      <c r="G66" s="12"/>
      <c r="H66" s="12"/>
      <c r="I66" s="12"/>
      <c r="J66" s="12"/>
      <c r="K66" s="15">
        <f t="shared" si="0"/>
        <v>9</v>
      </c>
      <c r="L66" s="15"/>
      <c r="M66" s="15"/>
      <c r="N66" s="15"/>
      <c r="O66" s="15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" customHeight="1" outlineLevel="1">
      <c r="A67" s="16">
        <v>57</v>
      </c>
      <c r="B67" s="12"/>
      <c r="C67" s="12"/>
      <c r="D67" s="12"/>
      <c r="E67" s="12"/>
      <c r="F67" s="12"/>
      <c r="G67" s="12"/>
      <c r="H67" s="12"/>
      <c r="I67" s="12"/>
      <c r="J67" s="12"/>
      <c r="K67" s="15">
        <f t="shared" si="0"/>
        <v>9</v>
      </c>
      <c r="L67" s="15"/>
      <c r="M67" s="15"/>
      <c r="N67" s="15"/>
      <c r="O67" s="15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" customHeight="1" outlineLevel="1">
      <c r="A68" s="11">
        <v>58</v>
      </c>
      <c r="B68" s="12"/>
      <c r="C68" s="12"/>
      <c r="D68" s="12"/>
      <c r="E68" s="12"/>
      <c r="F68" s="12"/>
      <c r="G68" s="12"/>
      <c r="H68" s="12"/>
      <c r="I68" s="12"/>
      <c r="J68" s="12"/>
      <c r="K68" s="15">
        <f t="shared" si="0"/>
        <v>9</v>
      </c>
      <c r="L68" s="15"/>
      <c r="M68" s="15"/>
      <c r="N68" s="15"/>
      <c r="O68" s="15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" customHeight="1" outlineLevel="1">
      <c r="A69" s="16">
        <v>59</v>
      </c>
      <c r="B69" s="12"/>
      <c r="C69" s="12"/>
      <c r="D69" s="12"/>
      <c r="E69" s="12"/>
      <c r="F69" s="12"/>
      <c r="G69" s="12"/>
      <c r="H69" s="12"/>
      <c r="I69" s="12"/>
      <c r="J69" s="12"/>
      <c r="K69" s="15">
        <f t="shared" si="0"/>
        <v>9</v>
      </c>
      <c r="L69" s="15"/>
      <c r="M69" s="15"/>
      <c r="N69" s="15"/>
      <c r="O69" s="15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" customHeight="1" outlineLevel="1">
      <c r="A70" s="16">
        <v>60</v>
      </c>
      <c r="B70" s="12"/>
      <c r="C70" s="12"/>
      <c r="D70" s="12"/>
      <c r="E70" s="12"/>
      <c r="F70" s="12"/>
      <c r="G70" s="12"/>
      <c r="H70" s="12"/>
      <c r="I70" s="12"/>
      <c r="J70" s="12"/>
      <c r="K70" s="15">
        <f t="shared" si="0"/>
        <v>9</v>
      </c>
      <c r="L70" s="15"/>
      <c r="M70" s="15"/>
      <c r="N70" s="15"/>
      <c r="O70" s="15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" customHeight="1" outlineLevel="1">
      <c r="A71" s="11">
        <v>61</v>
      </c>
      <c r="B71" s="12"/>
      <c r="C71" s="12"/>
      <c r="D71" s="12"/>
      <c r="E71" s="12"/>
      <c r="F71" s="12"/>
      <c r="G71" s="12"/>
      <c r="H71" s="12"/>
      <c r="I71" s="12"/>
      <c r="J71" s="12"/>
      <c r="K71" s="15">
        <f t="shared" si="0"/>
        <v>9</v>
      </c>
      <c r="L71" s="15"/>
      <c r="M71" s="15"/>
      <c r="N71" s="15"/>
      <c r="O71" s="15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" customHeight="1" outlineLevel="1">
      <c r="A72" s="16">
        <v>62</v>
      </c>
      <c r="B72" s="12"/>
      <c r="C72" s="12"/>
      <c r="D72" s="12"/>
      <c r="E72" s="12"/>
      <c r="F72" s="12"/>
      <c r="G72" s="12"/>
      <c r="H72" s="12"/>
      <c r="I72" s="12"/>
      <c r="J72" s="12"/>
      <c r="K72" s="15">
        <f t="shared" si="0"/>
        <v>9</v>
      </c>
      <c r="L72" s="15"/>
      <c r="M72" s="15"/>
      <c r="N72" s="15"/>
      <c r="O72" s="15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" customHeight="1" outlineLevel="1">
      <c r="A73" s="16">
        <v>63</v>
      </c>
      <c r="B73" s="12"/>
      <c r="C73" s="12"/>
      <c r="D73" s="12"/>
      <c r="E73" s="12"/>
      <c r="F73" s="12"/>
      <c r="G73" s="12"/>
      <c r="H73" s="12"/>
      <c r="I73" s="12"/>
      <c r="J73" s="12"/>
      <c r="K73" s="15">
        <f t="shared" si="0"/>
        <v>9</v>
      </c>
      <c r="L73" s="15"/>
      <c r="M73" s="15"/>
      <c r="N73" s="15"/>
      <c r="O73" s="15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 outlineLevel="1">
      <c r="A74" s="11">
        <v>64</v>
      </c>
      <c r="B74" s="12"/>
      <c r="C74" s="12"/>
      <c r="D74" s="12"/>
      <c r="E74" s="12"/>
      <c r="F74" s="12"/>
      <c r="G74" s="12"/>
      <c r="H74" s="12"/>
      <c r="I74" s="12"/>
      <c r="J74" s="12"/>
      <c r="K74" s="15">
        <f t="shared" si="0"/>
        <v>9</v>
      </c>
      <c r="L74" s="15"/>
      <c r="M74" s="15"/>
      <c r="N74" s="15"/>
      <c r="O74" s="15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 outlineLevel="1">
      <c r="A75" s="16">
        <v>65</v>
      </c>
      <c r="B75" s="12"/>
      <c r="C75" s="12"/>
      <c r="D75" s="12"/>
      <c r="E75" s="12"/>
      <c r="F75" s="12"/>
      <c r="G75" s="12"/>
      <c r="H75" s="12"/>
      <c r="I75" s="12"/>
      <c r="J75" s="12"/>
      <c r="K75" s="15">
        <f t="shared" si="0"/>
        <v>9</v>
      </c>
      <c r="L75" s="15"/>
      <c r="M75" s="15"/>
      <c r="N75" s="15"/>
      <c r="O75" s="15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 outlineLevel="1">
      <c r="A76" s="16">
        <v>66</v>
      </c>
      <c r="B76" s="12"/>
      <c r="C76" s="12"/>
      <c r="D76" s="12"/>
      <c r="E76" s="12"/>
      <c r="F76" s="12"/>
      <c r="G76" s="12"/>
      <c r="H76" s="12"/>
      <c r="I76" s="12"/>
      <c r="J76" s="12"/>
      <c r="K76" s="15">
        <f t="shared" si="0"/>
        <v>9</v>
      </c>
      <c r="L76" s="15"/>
      <c r="M76" s="15"/>
      <c r="N76" s="15"/>
      <c r="O76" s="15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 outlineLevel="1">
      <c r="A77" s="11">
        <v>67</v>
      </c>
      <c r="B77" s="12"/>
      <c r="C77" s="12"/>
      <c r="D77" s="12"/>
      <c r="E77" s="12"/>
      <c r="F77" s="12"/>
      <c r="G77" s="12"/>
      <c r="H77" s="12"/>
      <c r="I77" s="12"/>
      <c r="J77" s="12"/>
      <c r="K77" s="15">
        <f t="shared" si="0"/>
        <v>9</v>
      </c>
      <c r="L77" s="15"/>
      <c r="M77" s="15"/>
      <c r="N77" s="15"/>
      <c r="O77" s="15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 outlineLevel="1">
      <c r="A78" s="16">
        <v>68</v>
      </c>
      <c r="B78" s="12"/>
      <c r="C78" s="12"/>
      <c r="D78" s="12"/>
      <c r="E78" s="12"/>
      <c r="F78" s="12"/>
      <c r="G78" s="12"/>
      <c r="H78" s="12"/>
      <c r="I78" s="12"/>
      <c r="J78" s="12"/>
      <c r="K78" s="15">
        <f t="shared" si="0"/>
        <v>9</v>
      </c>
      <c r="L78" s="15"/>
      <c r="M78" s="15"/>
      <c r="N78" s="15"/>
      <c r="O78" s="15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 outlineLevel="1">
      <c r="A79" s="16">
        <v>69</v>
      </c>
      <c r="B79" s="12"/>
      <c r="C79" s="12"/>
      <c r="D79" s="12"/>
      <c r="E79" s="12"/>
      <c r="F79" s="12"/>
      <c r="G79" s="12"/>
      <c r="H79" s="12"/>
      <c r="I79" s="12"/>
      <c r="J79" s="12"/>
      <c r="K79" s="15">
        <f t="shared" si="0"/>
        <v>9</v>
      </c>
      <c r="L79" s="15"/>
      <c r="M79" s="15"/>
      <c r="N79" s="15"/>
      <c r="O79" s="15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 outlineLevel="1">
      <c r="A80" s="11">
        <v>70</v>
      </c>
      <c r="B80" s="12"/>
      <c r="C80" s="12"/>
      <c r="D80" s="12"/>
      <c r="E80" s="12"/>
      <c r="F80" s="12"/>
      <c r="G80" s="12"/>
      <c r="H80" s="12"/>
      <c r="I80" s="12"/>
      <c r="J80" s="12"/>
      <c r="K80" s="15">
        <f t="shared" si="0"/>
        <v>9</v>
      </c>
      <c r="L80" s="15"/>
      <c r="M80" s="15"/>
      <c r="N80" s="15"/>
      <c r="O80" s="15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 outlineLevel="1">
      <c r="A81" s="16">
        <v>71</v>
      </c>
      <c r="B81" s="12"/>
      <c r="C81" s="12"/>
      <c r="D81" s="12"/>
      <c r="E81" s="12"/>
      <c r="F81" s="12"/>
      <c r="G81" s="12"/>
      <c r="H81" s="12"/>
      <c r="I81" s="12"/>
      <c r="J81" s="12"/>
      <c r="K81" s="15">
        <f t="shared" si="0"/>
        <v>9</v>
      </c>
      <c r="L81" s="15"/>
      <c r="M81" s="15"/>
      <c r="N81" s="15"/>
      <c r="O81" s="15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 outlineLevel="1">
      <c r="A82" s="16">
        <v>72</v>
      </c>
      <c r="B82" s="12"/>
      <c r="C82" s="12"/>
      <c r="D82" s="12"/>
      <c r="E82" s="12"/>
      <c r="F82" s="12"/>
      <c r="G82" s="12"/>
      <c r="H82" s="12"/>
      <c r="I82" s="12"/>
      <c r="J82" s="12"/>
      <c r="K82" s="15">
        <f t="shared" si="0"/>
        <v>9</v>
      </c>
      <c r="L82" s="15"/>
      <c r="M82" s="15"/>
      <c r="N82" s="15"/>
      <c r="O82" s="15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 outlineLevel="1">
      <c r="A83" s="11">
        <v>73</v>
      </c>
      <c r="B83" s="12"/>
      <c r="C83" s="12"/>
      <c r="D83" s="12"/>
      <c r="E83" s="12"/>
      <c r="F83" s="12"/>
      <c r="G83" s="12"/>
      <c r="H83" s="12"/>
      <c r="I83" s="12"/>
      <c r="J83" s="12"/>
      <c r="K83" s="15">
        <f t="shared" si="0"/>
        <v>9</v>
      </c>
      <c r="L83" s="15"/>
      <c r="M83" s="15"/>
      <c r="N83" s="15"/>
      <c r="O83" s="15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 outlineLevel="1">
      <c r="A84" s="16">
        <v>74</v>
      </c>
      <c r="B84" s="12"/>
      <c r="C84" s="12"/>
      <c r="D84" s="12"/>
      <c r="E84" s="12"/>
      <c r="F84" s="12"/>
      <c r="G84" s="12"/>
      <c r="H84" s="12"/>
      <c r="I84" s="12"/>
      <c r="J84" s="12"/>
      <c r="K84" s="15">
        <f t="shared" si="0"/>
        <v>9</v>
      </c>
      <c r="L84" s="15"/>
      <c r="M84" s="15"/>
      <c r="N84" s="15"/>
      <c r="O84" s="15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 outlineLevel="1">
      <c r="A85" s="16">
        <v>75</v>
      </c>
      <c r="B85" s="12"/>
      <c r="C85" s="12"/>
      <c r="D85" s="12"/>
      <c r="E85" s="12"/>
      <c r="F85" s="12"/>
      <c r="G85" s="12"/>
      <c r="H85" s="12"/>
      <c r="I85" s="12"/>
      <c r="J85" s="12"/>
      <c r="K85" s="15">
        <f t="shared" si="0"/>
        <v>9</v>
      </c>
      <c r="L85" s="15"/>
      <c r="M85" s="15"/>
      <c r="N85" s="15"/>
      <c r="O85" s="15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 outlineLevel="1">
      <c r="A86" s="11">
        <v>76</v>
      </c>
      <c r="B86" s="12"/>
      <c r="C86" s="12"/>
      <c r="D86" s="12"/>
      <c r="E86" s="12"/>
      <c r="F86" s="12"/>
      <c r="G86" s="12"/>
      <c r="H86" s="12"/>
      <c r="I86" s="12"/>
      <c r="J86" s="12"/>
      <c r="K86" s="15">
        <f t="shared" si="0"/>
        <v>9</v>
      </c>
      <c r="L86" s="15"/>
      <c r="M86" s="15"/>
      <c r="N86" s="15"/>
      <c r="O86" s="15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 outlineLevel="1">
      <c r="A87" s="16">
        <v>77</v>
      </c>
      <c r="B87" s="12"/>
      <c r="C87" s="12"/>
      <c r="D87" s="12"/>
      <c r="E87" s="12"/>
      <c r="F87" s="12"/>
      <c r="G87" s="12"/>
      <c r="H87" s="12"/>
      <c r="I87" s="12"/>
      <c r="J87" s="12"/>
      <c r="K87" s="15">
        <f t="shared" si="0"/>
        <v>9</v>
      </c>
      <c r="L87" s="15"/>
      <c r="M87" s="15"/>
      <c r="N87" s="15"/>
      <c r="O87" s="15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 outlineLevel="1">
      <c r="A88" s="16">
        <v>78</v>
      </c>
      <c r="B88" s="12"/>
      <c r="C88" s="12"/>
      <c r="D88" s="12"/>
      <c r="E88" s="12"/>
      <c r="F88" s="12"/>
      <c r="G88" s="12"/>
      <c r="H88" s="12"/>
      <c r="I88" s="12"/>
      <c r="J88" s="12"/>
      <c r="K88" s="15">
        <f t="shared" si="0"/>
        <v>9</v>
      </c>
      <c r="L88" s="15"/>
      <c r="M88" s="15"/>
      <c r="N88" s="15"/>
      <c r="O88" s="15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 outlineLevel="1">
      <c r="A89" s="11">
        <v>79</v>
      </c>
      <c r="B89" s="12"/>
      <c r="C89" s="12"/>
      <c r="D89" s="12"/>
      <c r="E89" s="12"/>
      <c r="F89" s="12"/>
      <c r="G89" s="12"/>
      <c r="H89" s="12"/>
      <c r="I89" s="12"/>
      <c r="J89" s="12"/>
      <c r="K89" s="15">
        <f t="shared" si="0"/>
        <v>9</v>
      </c>
      <c r="L89" s="15"/>
      <c r="M89" s="15"/>
      <c r="N89" s="15"/>
      <c r="O89" s="15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 outlineLevel="1">
      <c r="A90" s="16">
        <v>80</v>
      </c>
      <c r="B90" s="12"/>
      <c r="C90" s="12"/>
      <c r="D90" s="12"/>
      <c r="E90" s="12"/>
      <c r="F90" s="12"/>
      <c r="G90" s="12"/>
      <c r="H90" s="12"/>
      <c r="I90" s="12"/>
      <c r="J90" s="12"/>
      <c r="K90" s="15">
        <f t="shared" si="0"/>
        <v>9</v>
      </c>
      <c r="L90" s="15"/>
      <c r="M90" s="15"/>
      <c r="N90" s="15"/>
      <c r="O90" s="15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 outlineLevel="1">
      <c r="A91" s="16">
        <v>81</v>
      </c>
      <c r="B91" s="12"/>
      <c r="C91" s="12"/>
      <c r="D91" s="12"/>
      <c r="E91" s="12"/>
      <c r="F91" s="12"/>
      <c r="G91" s="12"/>
      <c r="H91" s="12"/>
      <c r="I91" s="12"/>
      <c r="J91" s="12"/>
      <c r="K91" s="15">
        <f t="shared" si="0"/>
        <v>9</v>
      </c>
      <c r="L91" s="15"/>
      <c r="M91" s="15"/>
      <c r="N91" s="15"/>
      <c r="O91" s="15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 outlineLevel="1">
      <c r="A92" s="11">
        <v>82</v>
      </c>
      <c r="B92" s="12"/>
      <c r="C92" s="12"/>
      <c r="D92" s="12"/>
      <c r="E92" s="12"/>
      <c r="F92" s="12"/>
      <c r="G92" s="12"/>
      <c r="H92" s="12"/>
      <c r="I92" s="12"/>
      <c r="J92" s="12"/>
      <c r="K92" s="15">
        <f t="shared" si="0"/>
        <v>9</v>
      </c>
      <c r="L92" s="15"/>
      <c r="M92" s="15"/>
      <c r="N92" s="15"/>
      <c r="O92" s="15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 outlineLevel="1">
      <c r="A93" s="16">
        <v>83</v>
      </c>
      <c r="B93" s="12"/>
      <c r="C93" s="12"/>
      <c r="D93" s="12"/>
      <c r="E93" s="12"/>
      <c r="F93" s="12"/>
      <c r="G93" s="12"/>
      <c r="H93" s="12"/>
      <c r="I93" s="12"/>
      <c r="J93" s="12"/>
      <c r="K93" s="15">
        <f t="shared" si="0"/>
        <v>9</v>
      </c>
      <c r="L93" s="15"/>
      <c r="M93" s="15"/>
      <c r="N93" s="15"/>
      <c r="O93" s="15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 outlineLevel="1">
      <c r="A94" s="16">
        <v>84</v>
      </c>
      <c r="B94" s="12"/>
      <c r="C94" s="12"/>
      <c r="D94" s="12"/>
      <c r="E94" s="12"/>
      <c r="F94" s="12"/>
      <c r="G94" s="12"/>
      <c r="H94" s="12"/>
      <c r="I94" s="12"/>
      <c r="J94" s="12"/>
      <c r="K94" s="15">
        <f t="shared" si="0"/>
        <v>9</v>
      </c>
      <c r="L94" s="15"/>
      <c r="M94" s="15"/>
      <c r="N94" s="15"/>
      <c r="O94" s="15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 outlineLevel="1">
      <c r="A95" s="11">
        <v>85</v>
      </c>
      <c r="B95" s="12"/>
      <c r="C95" s="12"/>
      <c r="D95" s="12"/>
      <c r="E95" s="12"/>
      <c r="F95" s="12"/>
      <c r="G95" s="12"/>
      <c r="H95" s="12"/>
      <c r="I95" s="12"/>
      <c r="J95" s="12"/>
      <c r="K95" s="15">
        <f t="shared" si="0"/>
        <v>9</v>
      </c>
      <c r="L95" s="15"/>
      <c r="M95" s="15"/>
      <c r="N95" s="15"/>
      <c r="O95" s="15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 outlineLevel="1">
      <c r="A96" s="16">
        <v>86</v>
      </c>
      <c r="B96" s="12"/>
      <c r="C96" s="12"/>
      <c r="D96" s="12"/>
      <c r="E96" s="12"/>
      <c r="F96" s="12"/>
      <c r="G96" s="12"/>
      <c r="H96" s="12"/>
      <c r="I96" s="12"/>
      <c r="J96" s="12"/>
      <c r="K96" s="15">
        <f t="shared" si="0"/>
        <v>9</v>
      </c>
      <c r="L96" s="15"/>
      <c r="M96" s="15"/>
      <c r="N96" s="15"/>
      <c r="O96" s="15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 outlineLevel="1">
      <c r="A97" s="16">
        <v>87</v>
      </c>
      <c r="B97" s="12"/>
      <c r="C97" s="12"/>
      <c r="D97" s="12"/>
      <c r="E97" s="12"/>
      <c r="F97" s="12"/>
      <c r="G97" s="12"/>
      <c r="H97" s="12"/>
      <c r="I97" s="12"/>
      <c r="J97" s="12"/>
      <c r="K97" s="15">
        <f t="shared" si="0"/>
        <v>9</v>
      </c>
      <c r="L97" s="15"/>
      <c r="M97" s="15"/>
      <c r="N97" s="15"/>
      <c r="O97" s="15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 outlineLevel="1">
      <c r="A98" s="11">
        <v>88</v>
      </c>
      <c r="B98" s="12"/>
      <c r="C98" s="12"/>
      <c r="D98" s="12"/>
      <c r="E98" s="12"/>
      <c r="F98" s="12"/>
      <c r="G98" s="12"/>
      <c r="H98" s="12"/>
      <c r="I98" s="12"/>
      <c r="J98" s="12"/>
      <c r="K98" s="15">
        <f t="shared" si="0"/>
        <v>9</v>
      </c>
      <c r="L98" s="15"/>
      <c r="M98" s="15"/>
      <c r="N98" s="15"/>
      <c r="O98" s="15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 outlineLevel="1">
      <c r="A99" s="16">
        <v>89</v>
      </c>
      <c r="B99" s="12"/>
      <c r="C99" s="12"/>
      <c r="D99" s="12"/>
      <c r="E99" s="12"/>
      <c r="F99" s="12"/>
      <c r="G99" s="12"/>
      <c r="H99" s="12"/>
      <c r="I99" s="12"/>
      <c r="J99" s="12"/>
      <c r="K99" s="15">
        <f t="shared" si="0"/>
        <v>9</v>
      </c>
      <c r="L99" s="15"/>
      <c r="M99" s="15"/>
      <c r="N99" s="15"/>
      <c r="O99" s="15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 outlineLevel="1">
      <c r="A100" s="16">
        <v>90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5">
        <f t="shared" si="0"/>
        <v>9</v>
      </c>
      <c r="L100" s="15"/>
      <c r="M100" s="15"/>
      <c r="N100" s="15"/>
      <c r="O100" s="15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 outlineLevel="1">
      <c r="A101" s="11">
        <v>91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5">
        <f t="shared" si="0"/>
        <v>9</v>
      </c>
      <c r="L101" s="15"/>
      <c r="M101" s="15"/>
      <c r="N101" s="15"/>
      <c r="O101" s="15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 outlineLevel="1">
      <c r="A102" s="16">
        <v>92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5">
        <f t="shared" si="0"/>
        <v>9</v>
      </c>
      <c r="L102" s="15"/>
      <c r="M102" s="15"/>
      <c r="N102" s="15"/>
      <c r="O102" s="15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 outlineLevel="1">
      <c r="A103" s="16">
        <v>93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5">
        <f t="shared" si="0"/>
        <v>9</v>
      </c>
      <c r="L103" s="15"/>
      <c r="M103" s="15"/>
      <c r="N103" s="15"/>
      <c r="O103" s="15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 outlineLevel="1">
      <c r="A104" s="11">
        <v>94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5">
        <f t="shared" si="0"/>
        <v>9</v>
      </c>
      <c r="L104" s="15"/>
      <c r="M104" s="15"/>
      <c r="N104" s="15"/>
      <c r="O104" s="15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 outlineLevel="1">
      <c r="A105" s="16">
        <v>95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5">
        <f t="shared" si="0"/>
        <v>9</v>
      </c>
      <c r="L105" s="15"/>
      <c r="M105" s="15"/>
      <c r="N105" s="15"/>
      <c r="O105" s="15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 outlineLevel="1">
      <c r="A106" s="16">
        <v>96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5">
        <f t="shared" si="0"/>
        <v>9</v>
      </c>
      <c r="L106" s="15"/>
      <c r="M106" s="15"/>
      <c r="N106" s="15"/>
      <c r="O106" s="15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 outlineLevel="1">
      <c r="A107" s="11">
        <v>97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5">
        <f t="shared" si="0"/>
        <v>9</v>
      </c>
      <c r="L107" s="15"/>
      <c r="M107" s="15"/>
      <c r="N107" s="15"/>
      <c r="O107" s="15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 outlineLevel="1">
      <c r="A108" s="16">
        <v>98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5">
        <f t="shared" si="0"/>
        <v>9</v>
      </c>
      <c r="L108" s="15"/>
      <c r="M108" s="15"/>
      <c r="N108" s="15"/>
      <c r="O108" s="15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 outlineLevel="1">
      <c r="A109" s="16">
        <v>99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5">
        <f t="shared" si="0"/>
        <v>9</v>
      </c>
      <c r="L109" s="15"/>
      <c r="M109" s="15"/>
      <c r="N109" s="15"/>
      <c r="O109" s="15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 outlineLevel="1">
      <c r="A110" s="11">
        <v>100</v>
      </c>
      <c r="B110" s="14">
        <v>3</v>
      </c>
      <c r="C110" s="14">
        <v>2</v>
      </c>
      <c r="D110" s="14">
        <v>1</v>
      </c>
      <c r="E110" s="14">
        <v>4</v>
      </c>
      <c r="F110" s="14">
        <v>2</v>
      </c>
      <c r="G110" s="14">
        <v>3</v>
      </c>
      <c r="H110" s="14">
        <v>2</v>
      </c>
      <c r="I110" s="14">
        <v>1</v>
      </c>
      <c r="J110" s="14">
        <v>3</v>
      </c>
      <c r="K110" s="15">
        <f t="shared" si="0"/>
        <v>0</v>
      </c>
      <c r="L110" s="15"/>
      <c r="M110" s="15"/>
      <c r="N110" s="15"/>
      <c r="O110" s="15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>
      <c r="A111" s="18" t="s">
        <v>22</v>
      </c>
      <c r="B111" s="118">
        <f t="shared" ref="B111:J111" si="1">SUM(B11:B110)</f>
        <v>12</v>
      </c>
      <c r="C111" s="118">
        <f t="shared" si="1"/>
        <v>10</v>
      </c>
      <c r="D111" s="118">
        <f t="shared" si="1"/>
        <v>11</v>
      </c>
      <c r="E111" s="118">
        <f t="shared" si="1"/>
        <v>11</v>
      </c>
      <c r="F111" s="118">
        <f t="shared" si="1"/>
        <v>8</v>
      </c>
      <c r="G111" s="118">
        <f t="shared" si="1"/>
        <v>12</v>
      </c>
      <c r="H111" s="118">
        <f t="shared" si="1"/>
        <v>8</v>
      </c>
      <c r="I111" s="119">
        <f t="shared" si="1"/>
        <v>5</v>
      </c>
      <c r="J111" s="118">
        <f t="shared" si="1"/>
        <v>9</v>
      </c>
      <c r="K111" s="101"/>
      <c r="L111" s="101"/>
      <c r="M111" s="101"/>
      <c r="N111" s="101"/>
      <c r="O111" s="101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>
      <c r="A112" s="20" t="s">
        <v>23</v>
      </c>
      <c r="B112" s="111"/>
      <c r="C112" s="111"/>
      <c r="D112" s="111"/>
      <c r="E112" s="111"/>
      <c r="F112" s="111"/>
      <c r="G112" s="111"/>
      <c r="H112" s="111"/>
      <c r="I112" s="115"/>
      <c r="J112" s="111"/>
      <c r="K112" s="102"/>
      <c r="L112" s="102"/>
      <c r="M112" s="102"/>
      <c r="N112" s="102"/>
      <c r="O112" s="10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>
      <c r="A113" s="21" t="s">
        <v>24</v>
      </c>
      <c r="B113" s="121">
        <f t="shared" ref="B113:J113" si="2">(SUM(B11:B110))/COUNT(B11:B110)</f>
        <v>3</v>
      </c>
      <c r="C113" s="121">
        <f t="shared" si="2"/>
        <v>2.5</v>
      </c>
      <c r="D113" s="121">
        <f t="shared" si="2"/>
        <v>2.75</v>
      </c>
      <c r="E113" s="121">
        <f t="shared" si="2"/>
        <v>2.75</v>
      </c>
      <c r="F113" s="121">
        <f t="shared" si="2"/>
        <v>2</v>
      </c>
      <c r="G113" s="121">
        <f t="shared" si="2"/>
        <v>3</v>
      </c>
      <c r="H113" s="121">
        <f t="shared" si="2"/>
        <v>2</v>
      </c>
      <c r="I113" s="122">
        <f t="shared" si="2"/>
        <v>1.25</v>
      </c>
      <c r="J113" s="121">
        <f t="shared" si="2"/>
        <v>2.25</v>
      </c>
      <c r="K113" s="22"/>
      <c r="L113" s="120"/>
      <c r="M113" s="120"/>
      <c r="N113" s="120"/>
      <c r="O113" s="120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>
      <c r="A114" s="23" t="s">
        <v>25</v>
      </c>
      <c r="B114" s="110"/>
      <c r="C114" s="110"/>
      <c r="D114" s="110"/>
      <c r="E114" s="110"/>
      <c r="F114" s="110"/>
      <c r="G114" s="110"/>
      <c r="H114" s="110"/>
      <c r="I114" s="123"/>
      <c r="J114" s="111"/>
      <c r="K114" s="22"/>
      <c r="L114" s="102"/>
      <c r="M114" s="102"/>
      <c r="N114" s="102"/>
      <c r="O114" s="10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>
      <c r="A115" s="24" t="s">
        <v>26</v>
      </c>
      <c r="B115" s="121">
        <f>(B113*0.111)</f>
        <v>0.33300000000000002</v>
      </c>
      <c r="C115" s="121">
        <f t="shared" ref="C115:J115" si="3">C113*0.111</f>
        <v>0.27750000000000002</v>
      </c>
      <c r="D115" s="121">
        <f t="shared" si="3"/>
        <v>0.30525000000000002</v>
      </c>
      <c r="E115" s="121">
        <f t="shared" si="3"/>
        <v>0.30525000000000002</v>
      </c>
      <c r="F115" s="121">
        <f t="shared" si="3"/>
        <v>0.222</v>
      </c>
      <c r="G115" s="121">
        <f t="shared" si="3"/>
        <v>0.33300000000000002</v>
      </c>
      <c r="H115" s="121">
        <f t="shared" si="3"/>
        <v>0.222</v>
      </c>
      <c r="I115" s="122">
        <f t="shared" si="3"/>
        <v>0.13875000000000001</v>
      </c>
      <c r="J115" s="121">
        <f t="shared" si="3"/>
        <v>0.24975</v>
      </c>
      <c r="K115" s="25"/>
      <c r="L115" s="120"/>
      <c r="M115" s="120"/>
      <c r="N115" s="120"/>
      <c r="O115" s="120"/>
      <c r="P115" s="25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>
      <c r="A116" s="26" t="s">
        <v>27</v>
      </c>
      <c r="B116" s="110"/>
      <c r="C116" s="110"/>
      <c r="D116" s="110"/>
      <c r="E116" s="110"/>
      <c r="F116" s="110"/>
      <c r="G116" s="110"/>
      <c r="H116" s="110"/>
      <c r="I116" s="123"/>
      <c r="J116" s="110"/>
      <c r="K116" s="25"/>
      <c r="L116" s="102"/>
      <c r="M116" s="102"/>
      <c r="N116" s="102"/>
      <c r="O116" s="102"/>
      <c r="P116" s="25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>
      <c r="A117" s="26" t="s">
        <v>25</v>
      </c>
      <c r="B117" s="88"/>
      <c r="C117" s="88"/>
      <c r="D117" s="88"/>
      <c r="E117" s="88"/>
      <c r="F117" s="88"/>
      <c r="G117" s="88"/>
      <c r="H117" s="88"/>
      <c r="I117" s="88"/>
      <c r="J117" s="88"/>
      <c r="K117" s="27"/>
      <c r="L117" s="25"/>
      <c r="M117" s="25"/>
      <c r="N117" s="25"/>
      <c r="O117" s="25"/>
      <c r="P117" s="27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s="95" customFormat="1" ht="13.2">
      <c r="A118" s="96" t="s">
        <v>135</v>
      </c>
      <c r="B118" s="97" t="str">
        <f>IF(B113&gt;=3.53,"A",IF(B113&gt;=3.06,"B",IF(B113&gt;=2.6,"C",IF(B113&gt;=1,"D"))))</f>
        <v>C</v>
      </c>
      <c r="C118" s="97" t="str">
        <f t="shared" ref="C118:J118" si="4">IF(C113&gt;=3.53,"A",IF(C113&gt;=3.06,"B",IF(C113&gt;=2.6,"C",IF(C113&gt;=1,"D"))))</f>
        <v>D</v>
      </c>
      <c r="D118" s="97" t="str">
        <f t="shared" si="4"/>
        <v>C</v>
      </c>
      <c r="E118" s="97" t="str">
        <f t="shared" si="4"/>
        <v>C</v>
      </c>
      <c r="F118" s="97" t="str">
        <f t="shared" si="4"/>
        <v>D</v>
      </c>
      <c r="G118" s="97" t="str">
        <f t="shared" si="4"/>
        <v>C</v>
      </c>
      <c r="H118" s="97" t="str">
        <f t="shared" si="4"/>
        <v>D</v>
      </c>
      <c r="I118" s="97" t="str">
        <f t="shared" si="4"/>
        <v>D</v>
      </c>
      <c r="J118" s="97" t="str">
        <f t="shared" si="4"/>
        <v>D</v>
      </c>
      <c r="K118" s="92"/>
      <c r="L118" s="93"/>
      <c r="M118" s="93"/>
      <c r="N118" s="93"/>
      <c r="O118" s="93"/>
      <c r="P118" s="92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</row>
    <row r="119" spans="1:27" ht="12.75" customHeight="1">
      <c r="A119" s="87"/>
      <c r="B119" s="89"/>
      <c r="C119" s="89"/>
      <c r="D119" s="89"/>
      <c r="E119" s="89"/>
      <c r="F119" s="89"/>
      <c r="G119" s="89"/>
      <c r="H119" s="89"/>
      <c r="I119" s="90" t="s">
        <v>28</v>
      </c>
      <c r="J119" s="91" t="s">
        <v>29</v>
      </c>
      <c r="K119" s="28"/>
      <c r="L119" s="25"/>
      <c r="M119" s="25"/>
      <c r="N119" s="25"/>
      <c r="O119" s="25"/>
      <c r="P119" s="28"/>
      <c r="Q119" s="3"/>
      <c r="R119" s="3" t="s">
        <v>30</v>
      </c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>
      <c r="A120" s="29" t="s">
        <v>31</v>
      </c>
      <c r="B120" s="30"/>
      <c r="C120" s="30"/>
      <c r="D120" s="30"/>
      <c r="E120" s="30"/>
      <c r="F120" s="30"/>
      <c r="G120" s="30"/>
      <c r="H120" s="30"/>
      <c r="I120" s="31">
        <f>SUM(B115:J116)</f>
        <v>2.3865000000000003</v>
      </c>
      <c r="J120" s="32">
        <f>I120*25</f>
        <v>59.662500000000009</v>
      </c>
      <c r="K120" s="33"/>
      <c r="L120" s="33"/>
      <c r="M120" s="33"/>
      <c r="N120" s="33"/>
      <c r="O120" s="33"/>
      <c r="P120" s="34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>
      <c r="A122" s="8" t="s">
        <v>32</v>
      </c>
      <c r="B122" s="3"/>
      <c r="C122" s="3"/>
      <c r="D122" s="3"/>
      <c r="E122" s="3"/>
      <c r="F122" s="10" t="s">
        <v>33</v>
      </c>
      <c r="G122" s="106" t="s">
        <v>34</v>
      </c>
      <c r="H122" s="105"/>
      <c r="I122" s="107"/>
      <c r="J122" s="35" t="s">
        <v>35</v>
      </c>
      <c r="K122" s="8"/>
      <c r="L122" s="8"/>
      <c r="M122" s="8" t="s">
        <v>36</v>
      </c>
      <c r="N122" s="8"/>
      <c r="O122" s="36"/>
      <c r="P122" s="37"/>
      <c r="Q122" s="3"/>
      <c r="R122" s="3" t="s">
        <v>30</v>
      </c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>
      <c r="A123" s="38" t="s">
        <v>37</v>
      </c>
      <c r="B123" s="3"/>
      <c r="C123" s="38" t="s">
        <v>38</v>
      </c>
      <c r="D123" s="3"/>
      <c r="E123" s="3"/>
      <c r="F123" s="39" t="s">
        <v>11</v>
      </c>
      <c r="G123" s="98" t="s">
        <v>39</v>
      </c>
      <c r="H123" s="99"/>
      <c r="I123" s="100"/>
      <c r="J123" s="41">
        <f>B113</f>
        <v>3</v>
      </c>
      <c r="K123" s="42"/>
      <c r="L123" s="42"/>
      <c r="M123" s="28">
        <f>AVERAGE(J123:J131)</f>
        <v>2.3888888888888888</v>
      </c>
      <c r="N123" s="42"/>
      <c r="O123" s="25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>
      <c r="A124" s="38" t="s">
        <v>40</v>
      </c>
      <c r="B124" s="3"/>
      <c r="C124" s="38" t="s">
        <v>41</v>
      </c>
      <c r="D124" s="3"/>
      <c r="E124" s="3"/>
      <c r="F124" s="39" t="s">
        <v>12</v>
      </c>
      <c r="G124" s="98" t="s">
        <v>42</v>
      </c>
      <c r="H124" s="99"/>
      <c r="I124" s="100"/>
      <c r="J124" s="41">
        <f>C113</f>
        <v>2.5</v>
      </c>
      <c r="K124" s="42"/>
      <c r="L124" s="42"/>
      <c r="M124" s="42"/>
      <c r="N124" s="42"/>
      <c r="O124" s="25"/>
      <c r="P124" s="3"/>
      <c r="Q124" s="3"/>
      <c r="R124" s="3"/>
      <c r="S124" s="39"/>
      <c r="T124" s="39"/>
      <c r="U124" s="39"/>
      <c r="V124" s="39"/>
      <c r="W124" s="39"/>
      <c r="X124" s="39"/>
      <c r="Y124" s="39"/>
      <c r="Z124" s="39"/>
      <c r="AA124" s="39"/>
    </row>
    <row r="125" spans="1:27" ht="12" customHeight="1">
      <c r="A125" s="38" t="s">
        <v>43</v>
      </c>
      <c r="B125" s="3"/>
      <c r="C125" s="38" t="s">
        <v>44</v>
      </c>
      <c r="D125" s="3"/>
      <c r="E125" s="3"/>
      <c r="F125" s="39" t="s">
        <v>13</v>
      </c>
      <c r="G125" s="98" t="s">
        <v>45</v>
      </c>
      <c r="H125" s="99"/>
      <c r="I125" s="100"/>
      <c r="J125" s="41">
        <f>D113</f>
        <v>2.75</v>
      </c>
      <c r="K125" s="42"/>
      <c r="L125" s="42"/>
      <c r="M125" s="42"/>
      <c r="N125" s="42"/>
      <c r="O125" s="25"/>
      <c r="P125" s="3"/>
      <c r="Q125" s="3"/>
      <c r="R125" s="3"/>
      <c r="S125" s="43"/>
      <c r="T125" s="43"/>
      <c r="U125" s="43"/>
      <c r="V125" s="43"/>
      <c r="W125" s="43"/>
      <c r="X125" s="43"/>
      <c r="Y125" s="43"/>
      <c r="Z125" s="43"/>
      <c r="AA125" s="43"/>
    </row>
    <row r="126" spans="1:27" ht="12" customHeight="1">
      <c r="A126" s="38" t="s">
        <v>46</v>
      </c>
      <c r="B126" s="3"/>
      <c r="C126" s="38" t="s">
        <v>47</v>
      </c>
      <c r="D126" s="3"/>
      <c r="E126" s="3"/>
      <c r="F126" s="39" t="s">
        <v>14</v>
      </c>
      <c r="G126" s="98" t="s">
        <v>48</v>
      </c>
      <c r="H126" s="99"/>
      <c r="I126" s="100"/>
      <c r="J126" s="41">
        <f>E113</f>
        <v>2.75</v>
      </c>
      <c r="K126" s="42"/>
      <c r="L126" s="42"/>
      <c r="M126" s="42"/>
      <c r="N126" s="42"/>
      <c r="O126" s="25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>
      <c r="A127" s="38" t="s">
        <v>49</v>
      </c>
      <c r="B127" s="3"/>
      <c r="C127" s="38" t="s">
        <v>50</v>
      </c>
      <c r="D127" s="3"/>
      <c r="E127" s="3"/>
      <c r="F127" s="39" t="s">
        <v>15</v>
      </c>
      <c r="G127" s="98" t="s">
        <v>51</v>
      </c>
      <c r="H127" s="99"/>
      <c r="I127" s="100"/>
      <c r="J127" s="41">
        <f>F113</f>
        <v>2</v>
      </c>
      <c r="K127" s="42"/>
      <c r="L127" s="42"/>
      <c r="M127" s="42"/>
      <c r="N127" s="42"/>
      <c r="O127" s="25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>
      <c r="A128" s="3" t="s">
        <v>52</v>
      </c>
      <c r="B128" s="3"/>
      <c r="C128" s="38" t="s">
        <v>53</v>
      </c>
      <c r="D128" s="3"/>
      <c r="E128" s="3"/>
      <c r="F128" s="39" t="s">
        <v>16</v>
      </c>
      <c r="G128" s="98" t="s">
        <v>54</v>
      </c>
      <c r="H128" s="99"/>
      <c r="I128" s="100"/>
      <c r="J128" s="41">
        <f>G113</f>
        <v>3</v>
      </c>
      <c r="K128" s="42"/>
      <c r="L128" s="42"/>
      <c r="M128" s="42"/>
      <c r="N128" s="42"/>
      <c r="O128" s="25"/>
      <c r="P128" s="3"/>
      <c r="Q128" s="3"/>
      <c r="R128" s="3"/>
      <c r="S128" s="41"/>
      <c r="T128" s="41"/>
      <c r="U128" s="41"/>
      <c r="V128" s="41"/>
      <c r="W128" s="41"/>
      <c r="X128" s="41"/>
      <c r="Y128" s="41"/>
      <c r="Z128" s="41"/>
      <c r="AA128" s="41"/>
    </row>
    <row r="129" spans="1:27" ht="12" customHeight="1">
      <c r="A129" s="3"/>
      <c r="B129" s="3"/>
      <c r="C129" s="3" t="s">
        <v>55</v>
      </c>
      <c r="D129" s="3"/>
      <c r="E129" s="3"/>
      <c r="F129" s="39" t="s">
        <v>17</v>
      </c>
      <c r="G129" s="98" t="s">
        <v>56</v>
      </c>
      <c r="H129" s="99"/>
      <c r="I129" s="100"/>
      <c r="J129" s="41">
        <f>H113</f>
        <v>2</v>
      </c>
      <c r="K129" s="42"/>
      <c r="L129" s="42"/>
      <c r="M129" s="42"/>
      <c r="N129" s="42"/>
      <c r="O129" s="25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>
      <c r="A130" s="3" t="s">
        <v>57</v>
      </c>
      <c r="B130" s="3"/>
      <c r="C130" s="38" t="s">
        <v>58</v>
      </c>
      <c r="D130" s="3"/>
      <c r="E130" s="3"/>
      <c r="F130" s="39" t="s">
        <v>18</v>
      </c>
      <c r="G130" s="98" t="s">
        <v>59</v>
      </c>
      <c r="H130" s="99"/>
      <c r="I130" s="100"/>
      <c r="J130" s="41">
        <f>I113</f>
        <v>1.25</v>
      </c>
      <c r="K130" s="42"/>
      <c r="L130" s="42"/>
      <c r="M130" s="42"/>
      <c r="N130" s="42"/>
      <c r="O130" s="25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>
      <c r="A131" s="3"/>
      <c r="B131" s="3"/>
      <c r="C131" s="3"/>
      <c r="D131" s="3"/>
      <c r="E131" s="3"/>
      <c r="F131" s="39" t="s">
        <v>19</v>
      </c>
      <c r="G131" s="98" t="s">
        <v>60</v>
      </c>
      <c r="H131" s="99"/>
      <c r="I131" s="100"/>
      <c r="J131" s="41">
        <f>J113</f>
        <v>2.25</v>
      </c>
      <c r="K131" s="42"/>
      <c r="L131" s="42"/>
      <c r="M131" s="42"/>
      <c r="N131" s="42"/>
      <c r="O131" s="25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0.199999999999999" customHeight="1">
      <c r="A132" s="3"/>
      <c r="B132" s="3"/>
      <c r="C132" s="3"/>
      <c r="D132" s="3"/>
      <c r="E132" s="3"/>
      <c r="F132" s="19"/>
      <c r="G132" s="19"/>
      <c r="H132" s="19"/>
      <c r="I132" s="19"/>
      <c r="J132" s="25"/>
      <c r="K132" s="42"/>
      <c r="L132" s="42"/>
      <c r="M132" s="42"/>
      <c r="N132" s="42"/>
      <c r="O132" s="25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20.399999999999999" customHeight="1">
      <c r="A133" s="104" t="s">
        <v>61</v>
      </c>
      <c r="B133" s="105"/>
      <c r="C133" s="105"/>
      <c r="D133" s="105"/>
      <c r="E133" s="105"/>
      <c r="F133" s="105"/>
      <c r="G133" s="105"/>
      <c r="H133" s="105"/>
      <c r="I133" s="105"/>
      <c r="J133" s="44">
        <f>J120</f>
        <v>59.662500000000009</v>
      </c>
      <c r="K133" s="45"/>
      <c r="L133" s="45"/>
      <c r="M133" s="45"/>
      <c r="N133" s="45"/>
      <c r="O133" s="46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 spans="1:27" ht="12" customHeight="1">
      <c r="A134" s="4"/>
      <c r="B134" s="4"/>
      <c r="C134" s="4"/>
      <c r="D134" s="4"/>
      <c r="E134" s="4"/>
      <c r="F134" s="4"/>
      <c r="G134" s="4"/>
      <c r="H134" s="4"/>
      <c r="I134" s="4"/>
      <c r="J134" s="48"/>
      <c r="K134" s="42"/>
      <c r="L134" s="42"/>
      <c r="M134" s="42"/>
      <c r="N134" s="42"/>
      <c r="O134" s="25"/>
      <c r="P134" s="3"/>
      <c r="Q134" s="3"/>
      <c r="R134" s="3"/>
      <c r="S134" s="103"/>
      <c r="T134" s="103"/>
      <c r="U134" s="103"/>
      <c r="V134" s="103"/>
      <c r="W134" s="101"/>
      <c r="X134" s="102"/>
      <c r="Y134" s="102"/>
      <c r="Z134" s="102"/>
      <c r="AA134" s="3"/>
    </row>
    <row r="135" spans="1:27" ht="19.2" customHeight="1">
      <c r="A135" s="49"/>
      <c r="B135" s="49"/>
      <c r="C135" s="47"/>
      <c r="D135" s="47"/>
      <c r="E135" s="50" t="s">
        <v>62</v>
      </c>
      <c r="F135" s="51"/>
      <c r="G135" s="51"/>
      <c r="H135" s="52" t="str">
        <f>IF(J133&gt;=88.31,"Sangat Baik",IF(J133&gt;=76.61,"Baik",IF(J133&gt;=65,"Kurang Baik",IF(J133&gt;=25,"Tidak Baik"))))</f>
        <v>Tidak Baik</v>
      </c>
      <c r="I135" s="53"/>
      <c r="J135" s="54"/>
      <c r="K135" s="45"/>
      <c r="L135" s="45"/>
      <c r="M135" s="45"/>
      <c r="N135" s="45"/>
      <c r="O135" s="46"/>
      <c r="P135" s="47"/>
      <c r="Q135" s="47"/>
      <c r="R135" s="47"/>
      <c r="S135" s="102"/>
      <c r="T135" s="102"/>
      <c r="U135" s="102"/>
      <c r="V135" s="102"/>
      <c r="W135" s="47"/>
      <c r="X135" s="47"/>
      <c r="Y135" s="47"/>
      <c r="Z135" s="47"/>
      <c r="AA135" s="47"/>
    </row>
    <row r="136" spans="1:27" ht="12" customHeight="1">
      <c r="A136" s="4"/>
      <c r="B136" s="4"/>
      <c r="C136" s="4"/>
      <c r="D136" s="4"/>
      <c r="E136" s="4"/>
      <c r="F136" s="4"/>
      <c r="G136" s="4"/>
      <c r="H136" s="4"/>
      <c r="I136" s="4"/>
      <c r="J136" s="48"/>
      <c r="K136" s="42"/>
      <c r="L136" s="42"/>
      <c r="M136" s="42"/>
      <c r="N136" s="42"/>
      <c r="O136" s="25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>
      <c r="A137" s="5"/>
      <c r="B137" s="5"/>
      <c r="C137" s="5"/>
      <c r="D137" s="5"/>
      <c r="E137" s="55"/>
      <c r="F137" s="3"/>
      <c r="G137" s="19"/>
      <c r="H137" s="3"/>
      <c r="I137" s="3"/>
      <c r="J137" s="25"/>
      <c r="K137" s="42"/>
      <c r="L137" s="42"/>
      <c r="M137" s="42"/>
      <c r="N137" s="42"/>
      <c r="O137" s="25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>
      <c r="A138" s="8" t="s">
        <v>62</v>
      </c>
      <c r="B138" s="3"/>
      <c r="C138" s="3"/>
      <c r="D138" s="3"/>
      <c r="E138" s="3"/>
      <c r="F138" s="3"/>
      <c r="G138" s="19"/>
      <c r="H138" s="3"/>
      <c r="I138" s="3"/>
      <c r="J138" s="25"/>
      <c r="K138" s="42"/>
      <c r="L138" s="42"/>
      <c r="M138" s="42"/>
      <c r="N138" s="42"/>
      <c r="O138" s="25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4.25" customHeight="1">
      <c r="A139" s="56" t="s">
        <v>63</v>
      </c>
      <c r="B139" s="57"/>
      <c r="C139" s="57"/>
      <c r="D139" s="57" t="s">
        <v>64</v>
      </c>
      <c r="E139" s="57"/>
      <c r="F139" s="56" t="s">
        <v>65</v>
      </c>
      <c r="G139" s="57"/>
      <c r="H139" s="57"/>
      <c r="I139" s="57" t="s">
        <v>66</v>
      </c>
      <c r="J139" s="57"/>
      <c r="K139" s="42"/>
      <c r="L139" s="42"/>
      <c r="M139" s="42"/>
      <c r="N139" s="42"/>
      <c r="O139" s="25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>
      <c r="A140" s="56" t="s">
        <v>67</v>
      </c>
      <c r="B140" s="57"/>
      <c r="C140" s="57"/>
      <c r="D140" s="57" t="s">
        <v>68</v>
      </c>
      <c r="E140" s="57"/>
      <c r="F140" s="56" t="s">
        <v>69</v>
      </c>
      <c r="G140" s="57"/>
      <c r="H140" s="57"/>
      <c r="I140" s="57" t="s">
        <v>70</v>
      </c>
      <c r="J140" s="57"/>
      <c r="K140" s="42"/>
      <c r="L140" s="42"/>
      <c r="M140" s="42"/>
      <c r="N140" s="42"/>
      <c r="O140" s="25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>
      <c r="A141" s="58"/>
      <c r="B141" s="59"/>
      <c r="C141" s="59"/>
      <c r="D141" s="59"/>
      <c r="E141" s="59"/>
      <c r="F141" s="3"/>
      <c r="G141" s="19"/>
      <c r="H141" s="3"/>
      <c r="I141" s="3"/>
      <c r="J141" s="25"/>
      <c r="K141" s="3"/>
      <c r="L141" s="3"/>
      <c r="M141" s="3"/>
      <c r="N141" s="3"/>
      <c r="O141" s="25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>
      <c r="A142" s="58"/>
      <c r="B142" s="59"/>
      <c r="C142" s="59"/>
      <c r="D142" s="59"/>
      <c r="E142" s="59"/>
      <c r="F142" s="3" t="s">
        <v>71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>
      <c r="A143" s="3"/>
      <c r="B143" s="3"/>
      <c r="C143" s="10" t="s">
        <v>11</v>
      </c>
      <c r="D143" s="10" t="s">
        <v>12</v>
      </c>
      <c r="E143" s="10" t="s">
        <v>13</v>
      </c>
      <c r="F143" s="10" t="s">
        <v>14</v>
      </c>
      <c r="G143" s="10" t="s">
        <v>15</v>
      </c>
      <c r="H143" s="10" t="s">
        <v>16</v>
      </c>
      <c r="I143" s="10" t="s">
        <v>17</v>
      </c>
      <c r="J143" s="9" t="s">
        <v>18</v>
      </c>
      <c r="K143" s="10" t="s">
        <v>19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>
      <c r="A144" s="3" t="s">
        <v>72</v>
      </c>
      <c r="B144" s="3"/>
      <c r="C144" s="60">
        <f t="shared" ref="C144:K144" si="5">COUNTIF(B11:B110,"=1")/C151*100</f>
        <v>25</v>
      </c>
      <c r="D144" s="60">
        <f t="shared" si="5"/>
        <v>0</v>
      </c>
      <c r="E144" s="60">
        <f t="shared" si="5"/>
        <v>25</v>
      </c>
      <c r="F144" s="60">
        <f t="shared" si="5"/>
        <v>25</v>
      </c>
      <c r="G144" s="60">
        <f t="shared" si="5"/>
        <v>25</v>
      </c>
      <c r="H144" s="60">
        <f t="shared" si="5"/>
        <v>0</v>
      </c>
      <c r="I144" s="60">
        <f t="shared" si="5"/>
        <v>25</v>
      </c>
      <c r="J144" s="60">
        <f t="shared" si="5"/>
        <v>75</v>
      </c>
      <c r="K144" s="60">
        <f t="shared" si="5"/>
        <v>25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>
      <c r="A145" s="3" t="s">
        <v>73</v>
      </c>
      <c r="B145" s="61"/>
      <c r="C145" s="60">
        <f t="shared" ref="C145:K145" si="6">COUNTIF(B11:B110,"=2")/C151*100</f>
        <v>0</v>
      </c>
      <c r="D145" s="60">
        <f t="shared" si="6"/>
        <v>75</v>
      </c>
      <c r="E145" s="60">
        <f t="shared" si="6"/>
        <v>0</v>
      </c>
      <c r="F145" s="60">
        <f t="shared" si="6"/>
        <v>25</v>
      </c>
      <c r="G145" s="60">
        <f t="shared" si="6"/>
        <v>50</v>
      </c>
      <c r="H145" s="60">
        <f t="shared" si="6"/>
        <v>20</v>
      </c>
      <c r="I145" s="60">
        <f t="shared" si="6"/>
        <v>50</v>
      </c>
      <c r="J145" s="60">
        <f t="shared" si="6"/>
        <v>25</v>
      </c>
      <c r="K145" s="60">
        <f t="shared" si="6"/>
        <v>25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>
      <c r="A146" s="3" t="s">
        <v>74</v>
      </c>
      <c r="B146" s="61"/>
      <c r="C146" s="60">
        <f t="shared" ref="C146:K146" si="7">COUNTIF(B11:B110,"=3")/C151*100</f>
        <v>25</v>
      </c>
      <c r="D146" s="60">
        <f t="shared" si="7"/>
        <v>0</v>
      </c>
      <c r="E146" s="60">
        <f t="shared" si="7"/>
        <v>50</v>
      </c>
      <c r="F146" s="60">
        <f t="shared" si="7"/>
        <v>0</v>
      </c>
      <c r="G146" s="60">
        <f t="shared" si="7"/>
        <v>25</v>
      </c>
      <c r="H146" s="60">
        <f t="shared" si="7"/>
        <v>40</v>
      </c>
      <c r="I146" s="60">
        <f t="shared" si="7"/>
        <v>25</v>
      </c>
      <c r="J146" s="60">
        <f t="shared" si="7"/>
        <v>0</v>
      </c>
      <c r="K146" s="60">
        <f t="shared" si="7"/>
        <v>50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>
      <c r="A147" s="3" t="s">
        <v>75</v>
      </c>
      <c r="B147" s="61"/>
      <c r="C147" s="60">
        <f t="shared" ref="C147:K147" si="8">COUNTIF(B11:B110,"=4")/C151*100</f>
        <v>50</v>
      </c>
      <c r="D147" s="60">
        <f t="shared" si="8"/>
        <v>25</v>
      </c>
      <c r="E147" s="60">
        <f t="shared" si="8"/>
        <v>25</v>
      </c>
      <c r="F147" s="60">
        <f t="shared" si="8"/>
        <v>50</v>
      </c>
      <c r="G147" s="60">
        <f t="shared" si="8"/>
        <v>0</v>
      </c>
      <c r="H147" s="60">
        <f t="shared" si="8"/>
        <v>20</v>
      </c>
      <c r="I147" s="60">
        <f t="shared" si="8"/>
        <v>0</v>
      </c>
      <c r="J147" s="60">
        <f t="shared" si="8"/>
        <v>0</v>
      </c>
      <c r="K147" s="60">
        <f t="shared" si="8"/>
        <v>0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>
      <c r="A148" s="62" t="s">
        <v>76</v>
      </c>
      <c r="B148" s="62"/>
      <c r="C148" s="63">
        <f t="shared" ref="C148:K148" si="9">COUNTIF(B11:B110,"=")/C151*100</f>
        <v>2400</v>
      </c>
      <c r="D148" s="63">
        <f t="shared" si="9"/>
        <v>2400</v>
      </c>
      <c r="E148" s="63">
        <f t="shared" si="9"/>
        <v>2400</v>
      </c>
      <c r="F148" s="63">
        <f t="shared" si="9"/>
        <v>2400</v>
      </c>
      <c r="G148" s="63">
        <f t="shared" si="9"/>
        <v>2400</v>
      </c>
      <c r="H148" s="63">
        <f t="shared" si="9"/>
        <v>1900</v>
      </c>
      <c r="I148" s="63">
        <f t="shared" si="9"/>
        <v>2400</v>
      </c>
      <c r="J148" s="63">
        <f t="shared" si="9"/>
        <v>2400</v>
      </c>
      <c r="K148" s="63">
        <f t="shared" si="9"/>
        <v>2400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>
      <c r="A149" s="3" t="s">
        <v>77</v>
      </c>
      <c r="B149" s="3"/>
      <c r="C149" s="64">
        <f t="shared" ref="C149:K149" si="10">SUM(C144:C147)</f>
        <v>100</v>
      </c>
      <c r="D149" s="64">
        <f t="shared" si="10"/>
        <v>100</v>
      </c>
      <c r="E149" s="64">
        <f t="shared" si="10"/>
        <v>100</v>
      </c>
      <c r="F149" s="64">
        <f t="shared" si="10"/>
        <v>100</v>
      </c>
      <c r="G149" s="64">
        <f t="shared" si="10"/>
        <v>100</v>
      </c>
      <c r="H149" s="64">
        <f t="shared" si="10"/>
        <v>80</v>
      </c>
      <c r="I149" s="64">
        <f t="shared" si="10"/>
        <v>100</v>
      </c>
      <c r="J149" s="64">
        <f t="shared" si="10"/>
        <v>100</v>
      </c>
      <c r="K149" s="64">
        <f t="shared" si="10"/>
        <v>100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>
      <c r="A151" s="3" t="s">
        <v>78</v>
      </c>
      <c r="B151" s="3"/>
      <c r="C151" s="39">
        <f t="shared" ref="C151:K151" si="11">COUNTA(B11:B110)</f>
        <v>4</v>
      </c>
      <c r="D151" s="39">
        <f t="shared" si="11"/>
        <v>4</v>
      </c>
      <c r="E151" s="39">
        <f t="shared" si="11"/>
        <v>4</v>
      </c>
      <c r="F151" s="39">
        <f t="shared" si="11"/>
        <v>4</v>
      </c>
      <c r="G151" s="39">
        <f t="shared" si="11"/>
        <v>4</v>
      </c>
      <c r="H151" s="39">
        <f t="shared" si="11"/>
        <v>5</v>
      </c>
      <c r="I151" s="39">
        <f t="shared" si="11"/>
        <v>4</v>
      </c>
      <c r="J151" s="39">
        <f t="shared" si="11"/>
        <v>4</v>
      </c>
      <c r="K151" s="39">
        <f t="shared" si="11"/>
        <v>4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>
      <c r="A153" s="3"/>
      <c r="B153" s="3"/>
      <c r="C153" s="3"/>
      <c r="D153" s="3"/>
      <c r="E153" s="3"/>
      <c r="F153" s="3" t="s">
        <v>79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>
      <c r="A154" s="3"/>
      <c r="B154" s="3"/>
      <c r="C154" s="10" t="s">
        <v>11</v>
      </c>
      <c r="D154" s="10" t="s">
        <v>12</v>
      </c>
      <c r="E154" s="10" t="s">
        <v>13</v>
      </c>
      <c r="F154" s="10" t="s">
        <v>14</v>
      </c>
      <c r="G154" s="10" t="s">
        <v>15</v>
      </c>
      <c r="H154" s="10" t="s">
        <v>16</v>
      </c>
      <c r="I154" s="10" t="s">
        <v>17</v>
      </c>
      <c r="J154" s="9" t="s">
        <v>18</v>
      </c>
      <c r="K154" s="10" t="s">
        <v>19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>
      <c r="A155" s="3" t="s">
        <v>72</v>
      </c>
      <c r="B155" s="3"/>
      <c r="C155" s="65">
        <f t="shared" ref="C155:C159" si="12">C144/100*$C$151</f>
        <v>1</v>
      </c>
      <c r="D155" s="65">
        <f t="shared" ref="D155:D159" si="13">D144/100*$D$151</f>
        <v>0</v>
      </c>
      <c r="E155" s="65">
        <f t="shared" ref="E155:E159" si="14">E144/100*$E$151</f>
        <v>1</v>
      </c>
      <c r="F155" s="65">
        <f t="shared" ref="F155:F159" si="15">F144/100*$F$151</f>
        <v>1</v>
      </c>
      <c r="G155" s="65">
        <f t="shared" ref="G155:G159" si="16">G144/100*$G$151</f>
        <v>1</v>
      </c>
      <c r="H155" s="65">
        <f t="shared" ref="H155:H159" si="17">(H144/100)*$H$151</f>
        <v>0</v>
      </c>
      <c r="I155" s="65">
        <f t="shared" ref="I155:I159" si="18">I144/100*$I$151</f>
        <v>1</v>
      </c>
      <c r="J155" s="65">
        <f t="shared" ref="J155:J159" si="19">J144/100*$J$151</f>
        <v>3</v>
      </c>
      <c r="K155" s="65">
        <f t="shared" ref="K155:K159" si="20">K144/100*$K$151</f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>
      <c r="A156" s="3" t="s">
        <v>73</v>
      </c>
      <c r="B156" s="61"/>
      <c r="C156" s="65">
        <f t="shared" si="12"/>
        <v>0</v>
      </c>
      <c r="D156" s="65">
        <f t="shared" si="13"/>
        <v>3</v>
      </c>
      <c r="E156" s="65">
        <f t="shared" si="14"/>
        <v>0</v>
      </c>
      <c r="F156" s="65">
        <f t="shared" si="15"/>
        <v>1</v>
      </c>
      <c r="G156" s="65">
        <f t="shared" si="16"/>
        <v>2</v>
      </c>
      <c r="H156" s="65">
        <f t="shared" si="17"/>
        <v>1</v>
      </c>
      <c r="I156" s="65">
        <f t="shared" si="18"/>
        <v>2</v>
      </c>
      <c r="J156" s="65">
        <f t="shared" si="19"/>
        <v>1</v>
      </c>
      <c r="K156" s="65">
        <f t="shared" si="20"/>
        <v>1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>
      <c r="A157" s="3" t="s">
        <v>74</v>
      </c>
      <c r="B157" s="61"/>
      <c r="C157" s="65">
        <f t="shared" si="12"/>
        <v>1</v>
      </c>
      <c r="D157" s="65">
        <f t="shared" si="13"/>
        <v>0</v>
      </c>
      <c r="E157" s="65">
        <f t="shared" si="14"/>
        <v>2</v>
      </c>
      <c r="F157" s="65">
        <f t="shared" si="15"/>
        <v>0</v>
      </c>
      <c r="G157" s="65">
        <f t="shared" si="16"/>
        <v>1</v>
      </c>
      <c r="H157" s="65">
        <f t="shared" si="17"/>
        <v>2</v>
      </c>
      <c r="I157" s="65">
        <f t="shared" si="18"/>
        <v>1</v>
      </c>
      <c r="J157" s="65">
        <f t="shared" si="19"/>
        <v>0</v>
      </c>
      <c r="K157" s="65">
        <f t="shared" si="20"/>
        <v>2</v>
      </c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>
      <c r="A158" s="3" t="s">
        <v>75</v>
      </c>
      <c r="B158" s="61"/>
      <c r="C158" s="65">
        <f t="shared" si="12"/>
        <v>2</v>
      </c>
      <c r="D158" s="65">
        <f t="shared" si="13"/>
        <v>1</v>
      </c>
      <c r="E158" s="65">
        <f t="shared" si="14"/>
        <v>1</v>
      </c>
      <c r="F158" s="65">
        <f t="shared" si="15"/>
        <v>2</v>
      </c>
      <c r="G158" s="65">
        <f t="shared" si="16"/>
        <v>0</v>
      </c>
      <c r="H158" s="65">
        <f t="shared" si="17"/>
        <v>1</v>
      </c>
      <c r="I158" s="65">
        <f t="shared" si="18"/>
        <v>0</v>
      </c>
      <c r="J158" s="65">
        <f t="shared" si="19"/>
        <v>0</v>
      </c>
      <c r="K158" s="65">
        <f t="shared" si="20"/>
        <v>0</v>
      </c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>
      <c r="A159" s="62" t="s">
        <v>76</v>
      </c>
      <c r="B159" s="62"/>
      <c r="C159" s="66">
        <f t="shared" si="12"/>
        <v>96</v>
      </c>
      <c r="D159" s="66">
        <f t="shared" si="13"/>
        <v>96</v>
      </c>
      <c r="E159" s="66">
        <f t="shared" si="14"/>
        <v>96</v>
      </c>
      <c r="F159" s="66">
        <f t="shared" si="15"/>
        <v>96</v>
      </c>
      <c r="G159" s="66">
        <f t="shared" si="16"/>
        <v>96</v>
      </c>
      <c r="H159" s="66">
        <f t="shared" si="17"/>
        <v>95</v>
      </c>
      <c r="I159" s="66">
        <f t="shared" si="18"/>
        <v>96</v>
      </c>
      <c r="J159" s="66">
        <f t="shared" si="19"/>
        <v>96</v>
      </c>
      <c r="K159" s="66">
        <f t="shared" si="20"/>
        <v>96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>
      <c r="A160" s="3" t="s">
        <v>78</v>
      </c>
      <c r="B160" s="3"/>
      <c r="C160" s="65">
        <f t="shared" ref="C160:K160" si="21">SUM(C155:C159)</f>
        <v>100</v>
      </c>
      <c r="D160" s="65">
        <f t="shared" si="21"/>
        <v>100</v>
      </c>
      <c r="E160" s="65">
        <f t="shared" si="21"/>
        <v>100</v>
      </c>
      <c r="F160" s="65">
        <f t="shared" si="21"/>
        <v>100</v>
      </c>
      <c r="G160" s="65">
        <f t="shared" si="21"/>
        <v>100</v>
      </c>
      <c r="H160" s="65">
        <f t="shared" si="21"/>
        <v>99</v>
      </c>
      <c r="I160" s="65">
        <f t="shared" si="21"/>
        <v>100</v>
      </c>
      <c r="J160" s="65">
        <f t="shared" si="21"/>
        <v>100</v>
      </c>
      <c r="K160" s="65">
        <f t="shared" si="21"/>
        <v>100</v>
      </c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>
      <c r="A163" s="3"/>
      <c r="B163" s="3"/>
      <c r="C163" s="3"/>
      <c r="D163" s="3" t="s">
        <v>80</v>
      </c>
      <c r="E163" s="3"/>
      <c r="F163" s="40" t="s">
        <v>33</v>
      </c>
      <c r="G163" s="67" t="s">
        <v>34</v>
      </c>
      <c r="H163" s="67"/>
      <c r="I163" s="67"/>
      <c r="J163" s="68" t="s">
        <v>35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>
      <c r="A164" s="3"/>
      <c r="B164" s="3"/>
      <c r="C164" s="3"/>
      <c r="D164" s="3" t="s">
        <v>81</v>
      </c>
      <c r="E164" s="3"/>
      <c r="F164" s="69" t="s">
        <v>14</v>
      </c>
      <c r="G164" s="3" t="s">
        <v>48</v>
      </c>
      <c r="H164" s="3"/>
      <c r="I164" s="3"/>
      <c r="J164" s="70">
        <v>3.6868686868686869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>
      <c r="A165" s="3"/>
      <c r="B165" s="3"/>
      <c r="C165" s="3"/>
      <c r="D165" s="3"/>
      <c r="E165" s="3"/>
      <c r="F165" s="69" t="s">
        <v>16</v>
      </c>
      <c r="G165" s="3" t="s">
        <v>54</v>
      </c>
      <c r="H165" s="3"/>
      <c r="I165" s="3"/>
      <c r="J165" s="70">
        <v>3.25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>
      <c r="A166" s="3"/>
      <c r="B166" s="3"/>
      <c r="C166" s="3"/>
      <c r="D166" s="3"/>
      <c r="E166" s="3"/>
      <c r="F166" s="69" t="s">
        <v>17</v>
      </c>
      <c r="G166" s="3" t="s">
        <v>56</v>
      </c>
      <c r="H166" s="3"/>
      <c r="I166" s="3"/>
      <c r="J166" s="70">
        <v>3.1818181818181817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>
      <c r="A167" s="3"/>
      <c r="B167" s="3"/>
      <c r="C167" s="3"/>
      <c r="D167" s="3"/>
      <c r="E167" s="3"/>
      <c r="F167" s="69" t="s">
        <v>15</v>
      </c>
      <c r="G167" s="3" t="s">
        <v>51</v>
      </c>
      <c r="H167" s="3"/>
      <c r="I167" s="3"/>
      <c r="J167" s="70">
        <v>3.0618556701030926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>
      <c r="A168" s="3"/>
      <c r="B168" s="3"/>
      <c r="C168" s="3"/>
      <c r="D168" s="3"/>
      <c r="E168" s="3"/>
      <c r="F168" s="69" t="s">
        <v>18</v>
      </c>
      <c r="G168" s="3" t="s">
        <v>59</v>
      </c>
      <c r="H168" s="3"/>
      <c r="I168" s="3"/>
      <c r="J168" s="70">
        <v>3.05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>
      <c r="A169" s="3"/>
      <c r="B169" s="3"/>
      <c r="C169" s="3"/>
      <c r="D169" s="3"/>
      <c r="E169" s="3"/>
      <c r="F169" s="69" t="s">
        <v>11</v>
      </c>
      <c r="G169" s="3" t="s">
        <v>39</v>
      </c>
      <c r="H169" s="3"/>
      <c r="I169" s="3"/>
      <c r="J169" s="70">
        <v>3.04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>
      <c r="A170" s="3"/>
      <c r="B170" s="3"/>
      <c r="C170" s="3"/>
      <c r="D170" s="3"/>
      <c r="E170" s="3"/>
      <c r="F170" s="69" t="s">
        <v>12</v>
      </c>
      <c r="G170" s="3" t="s">
        <v>42</v>
      </c>
      <c r="H170" s="3"/>
      <c r="I170" s="3"/>
      <c r="J170" s="70">
        <v>2.76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>
      <c r="A171" s="3"/>
      <c r="B171" s="3"/>
      <c r="C171" s="3"/>
      <c r="D171" s="3"/>
      <c r="E171" s="3"/>
      <c r="F171" s="69" t="s">
        <v>19</v>
      </c>
      <c r="G171" s="3" t="s">
        <v>60</v>
      </c>
      <c r="H171" s="3"/>
      <c r="I171" s="3"/>
      <c r="J171" s="70">
        <v>2.7021276595744679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>
      <c r="A172" s="3"/>
      <c r="B172" s="3"/>
      <c r="C172" s="3"/>
      <c r="D172" s="3"/>
      <c r="E172" s="3"/>
      <c r="F172" s="71" t="s">
        <v>13</v>
      </c>
      <c r="G172" s="72" t="s">
        <v>45</v>
      </c>
      <c r="H172" s="72"/>
      <c r="I172" s="72"/>
      <c r="J172" s="73">
        <v>2.65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>
      <c r="A174" s="3"/>
      <c r="B174" s="3"/>
      <c r="C174" s="3"/>
      <c r="D174" s="3"/>
      <c r="E174" s="3"/>
      <c r="F174" s="3"/>
      <c r="G174" s="7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mergeCells count="60">
    <mergeCell ref="O115:O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L115:L116"/>
    <mergeCell ref="M115:M116"/>
    <mergeCell ref="N115:N116"/>
    <mergeCell ref="B113:B114"/>
    <mergeCell ref="C113:C114"/>
    <mergeCell ref="D113:D114"/>
    <mergeCell ref="E113:E114"/>
    <mergeCell ref="F113:F114"/>
    <mergeCell ref="L113:L114"/>
    <mergeCell ref="N111:N112"/>
    <mergeCell ref="O111:O112"/>
    <mergeCell ref="K111:K112"/>
    <mergeCell ref="L111:L112"/>
    <mergeCell ref="A2:J2"/>
    <mergeCell ref="A3:J3"/>
    <mergeCell ref="A8:A10"/>
    <mergeCell ref="B8:J9"/>
    <mergeCell ref="B111:B112"/>
    <mergeCell ref="C111:C112"/>
    <mergeCell ref="D111:D112"/>
    <mergeCell ref="I111:I112"/>
    <mergeCell ref="J111:J112"/>
    <mergeCell ref="E111:E112"/>
    <mergeCell ref="F111:F112"/>
    <mergeCell ref="G111:G112"/>
    <mergeCell ref="H111:H112"/>
    <mergeCell ref="W134:Z134"/>
    <mergeCell ref="G129:I129"/>
    <mergeCell ref="G130:I130"/>
    <mergeCell ref="G131:I131"/>
    <mergeCell ref="A133:I133"/>
    <mergeCell ref="S134:S135"/>
    <mergeCell ref="T134:T135"/>
    <mergeCell ref="U134:U135"/>
    <mergeCell ref="G126:I126"/>
    <mergeCell ref="M111:M112"/>
    <mergeCell ref="G127:I127"/>
    <mergeCell ref="G128:I128"/>
    <mergeCell ref="V134:V135"/>
    <mergeCell ref="G122:I122"/>
    <mergeCell ref="G123:I123"/>
    <mergeCell ref="G124:I124"/>
    <mergeCell ref="G125:I125"/>
    <mergeCell ref="M113:M114"/>
    <mergeCell ref="N113:N114"/>
    <mergeCell ref="O113:O114"/>
    <mergeCell ref="G113:G114"/>
    <mergeCell ref="H113:H114"/>
    <mergeCell ref="I113:I114"/>
    <mergeCell ref="J113:J114"/>
  </mergeCells>
  <pageMargins left="1.57" right="0.75" top="0.84" bottom="0.92" header="0" footer="0"/>
  <pageSetup scale="85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A25" sqref="A25"/>
    </sheetView>
  </sheetViews>
  <sheetFormatPr defaultColWidth="12.6640625" defaultRowHeight="15" customHeight="1"/>
  <cols>
    <col min="1" max="26" width="8.66406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spans="1:2" ht="12" customHeight="1"/>
    <row r="18" spans="1:2" ht="12" customHeight="1"/>
    <row r="19" spans="1:2" ht="12" customHeight="1"/>
    <row r="20" spans="1:2" ht="12" customHeight="1"/>
    <row r="21" spans="1:2" ht="12" customHeight="1">
      <c r="A21">
        <v>1</v>
      </c>
      <c r="B21" s="3" t="s">
        <v>82</v>
      </c>
    </row>
    <row r="22" spans="1:2" ht="12" customHeight="1">
      <c r="A22">
        <v>2</v>
      </c>
      <c r="B22" s="3" t="s">
        <v>83</v>
      </c>
    </row>
    <row r="23" spans="1:2" ht="12" customHeight="1">
      <c r="A23">
        <v>3</v>
      </c>
      <c r="B23" s="3" t="s">
        <v>84</v>
      </c>
    </row>
    <row r="24" spans="1:2" ht="12" customHeight="1">
      <c r="A24">
        <v>4</v>
      </c>
      <c r="B24" s="3" t="s">
        <v>85</v>
      </c>
    </row>
    <row r="25" spans="1:2" ht="12" customHeight="1"/>
    <row r="26" spans="1:2" ht="12" customHeight="1"/>
    <row r="27" spans="1:2" ht="12" customHeight="1"/>
    <row r="28" spans="1:2" ht="12" customHeight="1"/>
    <row r="29" spans="1:2" ht="12" customHeight="1"/>
    <row r="30" spans="1:2" ht="12" customHeight="1"/>
    <row r="31" spans="1:2" ht="12" customHeight="1"/>
    <row r="32" spans="1: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1000"/>
  <sheetViews>
    <sheetView workbookViewId="0">
      <selection activeCell="B25" sqref="B25"/>
    </sheetView>
  </sheetViews>
  <sheetFormatPr defaultColWidth="12.6640625" defaultRowHeight="15" customHeight="1"/>
  <cols>
    <col min="1" max="26" width="8.66406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spans="2:3" ht="12" customHeight="1"/>
    <row r="18" spans="2:3" ht="12" customHeight="1"/>
    <row r="19" spans="2:3" ht="12" customHeight="1"/>
    <row r="20" spans="2:3" ht="12" customHeight="1"/>
    <row r="21" spans="2:3" ht="12" customHeight="1">
      <c r="B21">
        <v>1</v>
      </c>
      <c r="C21" s="3" t="s">
        <v>86</v>
      </c>
    </row>
    <row r="22" spans="2:3" ht="12" customHeight="1">
      <c r="B22">
        <v>2</v>
      </c>
      <c r="C22" s="3" t="s">
        <v>87</v>
      </c>
    </row>
    <row r="23" spans="2:3" ht="12" customHeight="1">
      <c r="B23">
        <v>3</v>
      </c>
      <c r="C23" s="3" t="s">
        <v>88</v>
      </c>
    </row>
    <row r="24" spans="2:3" ht="12" customHeight="1">
      <c r="B24">
        <v>4</v>
      </c>
      <c r="C24" s="3" t="s">
        <v>89</v>
      </c>
    </row>
    <row r="25" spans="2:3" ht="12" customHeight="1"/>
    <row r="26" spans="2:3" ht="12" customHeight="1"/>
    <row r="27" spans="2:3" ht="12" customHeight="1"/>
    <row r="28" spans="2:3" ht="12" customHeight="1"/>
    <row r="29" spans="2:3" ht="12" customHeight="1"/>
    <row r="30" spans="2:3" ht="12" customHeight="1"/>
    <row r="31" spans="2:3" ht="12" customHeight="1"/>
    <row r="32" spans="2:3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000"/>
  <sheetViews>
    <sheetView workbookViewId="0">
      <selection activeCell="B25" sqref="B25"/>
    </sheetView>
  </sheetViews>
  <sheetFormatPr defaultColWidth="12.6640625" defaultRowHeight="15" customHeight="1"/>
  <cols>
    <col min="1" max="26" width="8.66406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spans="2:3" ht="12" customHeight="1"/>
    <row r="18" spans="2:3" ht="12" customHeight="1"/>
    <row r="19" spans="2:3" ht="12" customHeight="1"/>
    <row r="20" spans="2:3" ht="12" customHeight="1"/>
    <row r="21" spans="2:3" ht="12" customHeight="1">
      <c r="B21">
        <v>1</v>
      </c>
      <c r="C21" s="3" t="s">
        <v>90</v>
      </c>
    </row>
    <row r="22" spans="2:3" ht="12" customHeight="1">
      <c r="B22">
        <v>2</v>
      </c>
      <c r="C22" s="3" t="s">
        <v>91</v>
      </c>
    </row>
    <row r="23" spans="2:3" ht="12" customHeight="1">
      <c r="B23">
        <v>3</v>
      </c>
      <c r="C23" s="3" t="s">
        <v>92</v>
      </c>
    </row>
    <row r="24" spans="2:3" ht="12" customHeight="1">
      <c r="B24">
        <v>4</v>
      </c>
      <c r="C24" s="3" t="s">
        <v>93</v>
      </c>
    </row>
    <row r="25" spans="2:3" ht="12" customHeight="1"/>
    <row r="26" spans="2:3" ht="12" customHeight="1"/>
    <row r="27" spans="2:3" ht="12" customHeight="1"/>
    <row r="28" spans="2:3" ht="12" customHeight="1"/>
    <row r="29" spans="2:3" ht="12" customHeight="1"/>
    <row r="30" spans="2:3" ht="12" customHeight="1"/>
    <row r="31" spans="2:3" ht="12" customHeight="1"/>
    <row r="32" spans="2:3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1000"/>
  <sheetViews>
    <sheetView workbookViewId="0">
      <selection activeCell="B25" sqref="B25"/>
    </sheetView>
  </sheetViews>
  <sheetFormatPr defaultColWidth="12.6640625" defaultRowHeight="15" customHeight="1"/>
  <cols>
    <col min="1" max="26" width="8.66406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spans="2:3" ht="12" customHeight="1"/>
    <row r="18" spans="2:3" ht="12" customHeight="1"/>
    <row r="19" spans="2:3" ht="12" customHeight="1"/>
    <row r="20" spans="2:3" ht="12" customHeight="1"/>
    <row r="21" spans="2:3" ht="12" customHeight="1">
      <c r="B21">
        <v>1</v>
      </c>
      <c r="C21" s="3" t="s">
        <v>94</v>
      </c>
    </row>
    <row r="22" spans="2:3" ht="12" customHeight="1">
      <c r="B22">
        <v>2</v>
      </c>
      <c r="C22" s="3" t="s">
        <v>95</v>
      </c>
    </row>
    <row r="23" spans="2:3" ht="12" customHeight="1">
      <c r="B23">
        <v>3</v>
      </c>
      <c r="C23" s="3" t="s">
        <v>96</v>
      </c>
    </row>
    <row r="24" spans="2:3" ht="12" customHeight="1">
      <c r="B24">
        <v>4</v>
      </c>
      <c r="C24" s="3" t="s">
        <v>97</v>
      </c>
    </row>
    <row r="25" spans="2:3" ht="12" customHeight="1"/>
    <row r="26" spans="2:3" ht="12" customHeight="1"/>
    <row r="27" spans="2:3" ht="12" customHeight="1"/>
    <row r="28" spans="2:3" ht="12" customHeight="1"/>
    <row r="29" spans="2:3" ht="12" customHeight="1"/>
    <row r="30" spans="2:3" ht="12" customHeight="1"/>
    <row r="31" spans="2:3" ht="12" customHeight="1"/>
    <row r="32" spans="2:3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C1000"/>
  <sheetViews>
    <sheetView workbookViewId="0">
      <selection activeCell="B25" sqref="B25"/>
    </sheetView>
  </sheetViews>
  <sheetFormatPr defaultColWidth="12.6640625" defaultRowHeight="15" customHeight="1"/>
  <cols>
    <col min="1" max="26" width="8.66406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spans="2:3" ht="12" customHeight="1"/>
    <row r="18" spans="2:3" ht="12" customHeight="1"/>
    <row r="19" spans="2:3" ht="12" customHeight="1"/>
    <row r="20" spans="2:3" ht="12" customHeight="1"/>
    <row r="21" spans="2:3" ht="12" customHeight="1">
      <c r="B21">
        <v>1</v>
      </c>
      <c r="C21" s="3" t="s">
        <v>98</v>
      </c>
    </row>
    <row r="22" spans="2:3" ht="12" customHeight="1">
      <c r="B22">
        <v>2</v>
      </c>
      <c r="C22" s="3" t="s">
        <v>99</v>
      </c>
    </row>
    <row r="23" spans="2:3" ht="12" customHeight="1">
      <c r="B23">
        <v>3</v>
      </c>
      <c r="C23" s="3" t="s">
        <v>84</v>
      </c>
    </row>
    <row r="24" spans="2:3" ht="12" customHeight="1">
      <c r="B24">
        <v>4</v>
      </c>
      <c r="C24" s="3" t="s">
        <v>85</v>
      </c>
    </row>
    <row r="25" spans="2:3" ht="12" customHeight="1"/>
    <row r="26" spans="2:3" ht="12" customHeight="1"/>
    <row r="27" spans="2:3" ht="12" customHeight="1"/>
    <row r="28" spans="2:3" ht="12" customHeight="1"/>
    <row r="29" spans="2:3" ht="12" customHeight="1"/>
    <row r="30" spans="2:3" ht="12" customHeight="1"/>
    <row r="31" spans="2:3" ht="12" customHeight="1"/>
    <row r="32" spans="2:3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000"/>
  <sheetViews>
    <sheetView workbookViewId="0">
      <selection activeCell="J30" sqref="J30"/>
    </sheetView>
  </sheetViews>
  <sheetFormatPr defaultColWidth="12.6640625" defaultRowHeight="15" customHeight="1"/>
  <cols>
    <col min="1" max="26" width="8.66406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spans="2:3" ht="12" customHeight="1"/>
    <row r="18" spans="2:3" ht="12" customHeight="1"/>
    <row r="19" spans="2:3" ht="12" customHeight="1"/>
    <row r="20" spans="2:3" ht="12" customHeight="1"/>
    <row r="21" spans="2:3" ht="12" customHeight="1">
      <c r="B21">
        <v>1</v>
      </c>
      <c r="C21" s="3" t="s">
        <v>100</v>
      </c>
    </row>
    <row r="22" spans="2:3" ht="12" customHeight="1">
      <c r="B22">
        <v>2</v>
      </c>
      <c r="C22" s="3" t="s">
        <v>101</v>
      </c>
    </row>
    <row r="23" spans="2:3" ht="12" customHeight="1">
      <c r="B23">
        <v>3</v>
      </c>
      <c r="C23" s="3" t="s">
        <v>102</v>
      </c>
    </row>
    <row r="24" spans="2:3" ht="12" customHeight="1">
      <c r="B24">
        <v>4</v>
      </c>
      <c r="C24" s="3" t="s">
        <v>103</v>
      </c>
    </row>
    <row r="25" spans="2:3" ht="12" customHeight="1"/>
    <row r="26" spans="2:3" ht="12" customHeight="1"/>
    <row r="27" spans="2:3" ht="12" customHeight="1"/>
    <row r="28" spans="2:3" ht="12" customHeight="1"/>
    <row r="29" spans="2:3" ht="12" customHeight="1"/>
    <row r="30" spans="2:3" ht="12" customHeight="1"/>
    <row r="31" spans="2:3" ht="12" customHeight="1"/>
    <row r="32" spans="2:3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000"/>
  <sheetViews>
    <sheetView workbookViewId="0">
      <selection activeCell="B25" sqref="B25"/>
    </sheetView>
  </sheetViews>
  <sheetFormatPr defaultColWidth="12.6640625" defaultRowHeight="15" customHeight="1"/>
  <cols>
    <col min="1" max="26" width="8.66406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spans="2:3" ht="12" customHeight="1"/>
    <row r="18" spans="2:3" ht="12" customHeight="1"/>
    <row r="19" spans="2:3" ht="12" customHeight="1"/>
    <row r="20" spans="2:3" ht="12" customHeight="1"/>
    <row r="21" spans="2:3" ht="12" customHeight="1">
      <c r="B21">
        <v>1</v>
      </c>
      <c r="C21" s="3" t="s">
        <v>104</v>
      </c>
    </row>
    <row r="22" spans="2:3" ht="12" customHeight="1">
      <c r="B22">
        <v>2</v>
      </c>
      <c r="C22" s="3" t="s">
        <v>105</v>
      </c>
    </row>
    <row r="23" spans="2:3" ht="12" customHeight="1">
      <c r="B23">
        <v>3</v>
      </c>
      <c r="C23" s="3" t="s">
        <v>106</v>
      </c>
    </row>
    <row r="24" spans="2:3" ht="12" customHeight="1">
      <c r="B24">
        <v>4</v>
      </c>
      <c r="C24" s="3" t="s">
        <v>107</v>
      </c>
    </row>
    <row r="25" spans="2:3" ht="12" customHeight="1"/>
    <row r="26" spans="2:3" ht="12" customHeight="1"/>
    <row r="27" spans="2:3" ht="12" customHeight="1"/>
    <row r="28" spans="2:3" ht="12" customHeight="1"/>
    <row r="29" spans="2:3" ht="12" customHeight="1"/>
    <row r="30" spans="2:3" ht="12" customHeight="1"/>
    <row r="31" spans="2:3" ht="12" customHeight="1"/>
    <row r="32" spans="2:3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Sampling</vt:lpstr>
      <vt:lpstr>Kuesioner</vt:lpstr>
      <vt:lpstr>U1</vt:lpstr>
      <vt:lpstr>U2</vt:lpstr>
      <vt:lpstr>U3</vt:lpstr>
      <vt:lpstr>U4</vt:lpstr>
      <vt:lpstr>U5</vt:lpstr>
      <vt:lpstr>U6</vt:lpstr>
      <vt:lpstr>U7</vt:lpstr>
      <vt:lpstr>U8</vt:lpstr>
      <vt:lpstr>U9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</dc:creator>
  <cp:lastModifiedBy>Vilda Adhania</cp:lastModifiedBy>
  <dcterms:created xsi:type="dcterms:W3CDTF">2004-04-10T00:10:48Z</dcterms:created>
  <dcterms:modified xsi:type="dcterms:W3CDTF">2023-06-22T06:18:20Z</dcterms:modified>
</cp:coreProperties>
</file>