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6\"/>
    </mc:Choice>
  </mc:AlternateContent>
  <workbookProtection workbookPassword="CAA7" lockStructure="1"/>
  <bookViews>
    <workbookView xWindow="0" yWindow="0" windowWidth="28800" windowHeight="1302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7" i="5" s="1"/>
  <c r="B3" i="5"/>
  <c r="B2" i="5"/>
  <c r="B1" i="5"/>
  <c r="B49" i="4"/>
  <c r="B50" i="4"/>
  <c r="B41" i="4"/>
  <c r="C49" i="4"/>
  <c r="C41" i="4"/>
  <c r="F41" i="4" s="1"/>
  <c r="D49" i="4"/>
  <c r="F49" i="4" s="1"/>
  <c r="D41" i="4"/>
  <c r="D50" i="4"/>
  <c r="E49" i="4"/>
  <c r="E41" i="4"/>
  <c r="E50" i="4"/>
  <c r="F48" i="4"/>
  <c r="F47" i="4"/>
  <c r="F46" i="4"/>
  <c r="F45" i="4"/>
  <c r="F44" i="4"/>
  <c r="F43" i="4"/>
  <c r="F40" i="4"/>
  <c r="F39" i="4"/>
  <c r="F38" i="4"/>
  <c r="F37" i="4"/>
  <c r="F36" i="4"/>
  <c r="F35" i="4"/>
  <c r="F34" i="4"/>
  <c r="F33" i="4"/>
  <c r="F32" i="4"/>
  <c r="F31" i="4"/>
  <c r="B26" i="4"/>
  <c r="F26" i="4"/>
  <c r="B18" i="4"/>
  <c r="F18" i="4" s="1"/>
  <c r="C18" i="4"/>
  <c r="C26" i="4"/>
  <c r="D18" i="4"/>
  <c r="D26" i="4"/>
  <c r="D27" i="4" s="1"/>
  <c r="E18" i="4"/>
  <c r="E27" i="4" s="1"/>
  <c r="E26" i="4"/>
  <c r="F25" i="4"/>
  <c r="F24" i="4"/>
  <c r="F23" i="4"/>
  <c r="F22" i="4"/>
  <c r="F21" i="4"/>
  <c r="F20" i="4"/>
  <c r="F17" i="4"/>
  <c r="F16" i="4"/>
  <c r="F15" i="4"/>
  <c r="F14" i="4"/>
  <c r="F13" i="4"/>
  <c r="F12" i="4"/>
  <c r="F11" i="4"/>
  <c r="F10" i="4"/>
  <c r="F9" i="4"/>
  <c r="F8" i="4"/>
  <c r="B41" i="1"/>
  <c r="F41" i="1" s="1"/>
  <c r="C41" i="1"/>
  <c r="D41" i="1"/>
  <c r="E41" i="1"/>
  <c r="E50" i="1" s="1"/>
  <c r="F40" i="1"/>
  <c r="F39" i="1"/>
  <c r="F38" i="1"/>
  <c r="F37" i="1"/>
  <c r="F36" i="1"/>
  <c r="F35" i="1"/>
  <c r="F34" i="1"/>
  <c r="F33" i="1"/>
  <c r="F32" i="1"/>
  <c r="F31" i="1"/>
  <c r="B49" i="1"/>
  <c r="C49" i="1"/>
  <c r="F49" i="1" s="1"/>
  <c r="D49" i="1"/>
  <c r="D50" i="1" s="1"/>
  <c r="E49" i="1"/>
  <c r="F48" i="1"/>
  <c r="F47" i="1"/>
  <c r="F46" i="1"/>
  <c r="F45" i="1"/>
  <c r="F44" i="1"/>
  <c r="F43" i="1"/>
  <c r="B2" i="4"/>
  <c r="B3" i="4"/>
  <c r="B2" i="1"/>
  <c r="B3" i="1"/>
  <c r="B1" i="4"/>
  <c r="B1" i="1"/>
  <c r="B18" i="1"/>
  <c r="F18" i="1" s="1"/>
  <c r="B26" i="1"/>
  <c r="F26" i="1" s="1"/>
  <c r="B27" i="1"/>
  <c r="C18" i="1"/>
  <c r="C26" i="1"/>
  <c r="C27" i="1" s="1"/>
  <c r="F27" i="1" s="1"/>
  <c r="D18" i="1"/>
  <c r="D27" i="1"/>
  <c r="D26" i="1"/>
  <c r="F25" i="1"/>
  <c r="F24" i="1"/>
  <c r="F23" i="1"/>
  <c r="F22" i="1"/>
  <c r="F21" i="1"/>
  <c r="F20" i="1"/>
  <c r="E18" i="1"/>
  <c r="E27" i="1" s="1"/>
  <c r="E26" i="1"/>
  <c r="F9" i="1"/>
  <c r="F10" i="1"/>
  <c r="F11" i="1"/>
  <c r="F12" i="1"/>
  <c r="F13" i="1"/>
  <c r="F14" i="1"/>
  <c r="F15" i="1"/>
  <c r="F16" i="1"/>
  <c r="F17" i="1"/>
  <c r="F8" i="1"/>
  <c r="D16" i="5"/>
  <c r="D21" i="5"/>
  <c r="D19" i="5"/>
  <c r="D18" i="5"/>
  <c r="D20" i="5"/>
  <c r="D22" i="5"/>
  <c r="C50" i="1"/>
  <c r="C27" i="4"/>
  <c r="B27" i="4" l="1"/>
  <c r="F27" i="4" s="1"/>
  <c r="C50" i="4"/>
  <c r="F50" i="4" s="1"/>
  <c r="B50" i="1"/>
  <c r="F50" i="1" s="1"/>
  <c r="C13" i="5" s="1"/>
  <c r="C14" i="5" s="1"/>
  <c r="A17" i="6" s="1"/>
</calcChain>
</file>

<file path=xl/sharedStrings.xml><?xml version="1.0" encoding="utf-8"?>
<sst xmlns="http://schemas.openxmlformats.org/spreadsheetml/2006/main" count="196" uniqueCount="90">
  <si>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</si>
  <si>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</si>
  <si>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</si>
  <si>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</si>
  <si>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</si>
  <si>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</si>
  <si>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</si>
  <si>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</si>
  <si>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</si>
  <si>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</si>
  <si>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</si>
  <si>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</si>
  <si>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</si>
  <si>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</si>
  <si>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</si>
  <si>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</si>
  <si>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</si>
  <si>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</si>
  <si>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</si>
  <si>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</si>
  <si>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</si>
  <si>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</si>
  <si>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</si>
  <si>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</si>
  <si>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</si>
  <si>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</si>
  <si>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</si>
  <si>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</si>
  <si>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</si>
  <si>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</si>
  <si>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</si>
  <si>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</si>
  <si>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</si>
  <si>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</si>
  <si>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</si>
  <si>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</si>
  <si>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</si>
  <si>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</si>
  <si>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</si>
  <si>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</si>
  <si>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</si>
  <si>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</si>
  <si>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</si>
  <si>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</si>
  <si>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</si>
  <si>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</si>
  <si>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</si>
  <si>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</si>
  <si>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</si>
  <si>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</si>
  <si>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</si>
  <si>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</si>
  <si>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</si>
  <si>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</si>
  <si>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</si>
  <si>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</si>
  <si>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</si>
  <si>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</si>
  <si>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</si>
  <si>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</si>
  <si>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</si>
  <si>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</si>
  <si>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</si>
  <si>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</si>
  <si>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</si>
  <si>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</si>
  <si>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</si>
  <si>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</si>
  <si>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</si>
  <si>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</si>
  <si>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</si>
  <si>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</si>
  <si>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</si>
  <si>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</si>
  <si>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</si>
  <si>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</si>
  <si>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</si>
  <si>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</si>
  <si>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</si>
  <si>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Chesterfield County</t>
  </si>
  <si>
    <t>Michelle Stanley</t>
  </si>
  <si>
    <t>mstanley@shtc.net</t>
  </si>
  <si>
    <t>843-623-5788</t>
  </si>
  <si>
    <t>843-623-3945</t>
  </si>
  <si>
    <t>Schaeffler Group</t>
  </si>
  <si>
    <t>WalMart Dist</t>
  </si>
  <si>
    <t>Conbraco</t>
  </si>
  <si>
    <t>Highland Ind.</t>
  </si>
  <si>
    <t>AO Smith</t>
  </si>
  <si>
    <t>Chesterfield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</si>
</sst>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0" fillId="0" borderId="6" xfId="0" applyBorder="1" applyAlignment="1">
      <alignment horizontal="left"/>
    </xf>
    <xf numFmtId="0" fontId="0" fillId="0" borderId="14" xfId="0" applyBorder="1" applyAlignment="1">
      <alignment horizontal="left"/>
    </xf>
    <xf numFmtId="0" fontId="3" fillId="0" borderId="1" xfId="0" applyFont="1" applyBorder="1" applyAlignment="1"/>
    <xf numFmtId="0" fontId="3" fillId="0" borderId="0" xfId="0" applyFont="1" applyBorder="1" applyAlignment="1">
      <alignment horizontal="center"/>
    </xf>
    <xf numFmtId="0" fontId="3" fillId="0" borderId="16"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5"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5" fillId="0" borderId="0"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4" name="Picture 1" descr="scstateseal">
          <a:extLst>
            <a:ext uri="{FF2B5EF4-FFF2-40B4-BE49-F238E27FC236}">
              <a16:creationId xmlns:a16="http://schemas.microsoft.com/office/drawing/2014/main" id="{89F7BA6F-675D-4240-885D-DF376817FF5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42A681F2-1F42-4A60-BEE7-D263FFA93FE1}"/>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4" name="Picture 1" descr="scstateseal">
          <a:extLst>
            <a:ext uri="{FF2B5EF4-FFF2-40B4-BE49-F238E27FC236}">
              <a16:creationId xmlns:a16="http://schemas.microsoft.com/office/drawing/2014/main" id="{63D75CF1-30CF-4BC3-BC26-DF89A4A3842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6" name="Picture 1" descr="scstateseal">
          <a:extLst>
            <a:ext uri="{FF2B5EF4-FFF2-40B4-BE49-F238E27FC236}">
              <a16:creationId xmlns:a16="http://schemas.microsoft.com/office/drawing/2014/main" id="{9E63F101-613D-4FEF-9DD6-7AEAAE1E6DA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0" name="Picture 1" descr="scstateseal">
          <a:extLst>
            <a:ext uri="{FF2B5EF4-FFF2-40B4-BE49-F238E27FC236}">
              <a16:creationId xmlns:a16="http://schemas.microsoft.com/office/drawing/2014/main" id="{62CB4308-134C-4C36-AA50-BC67E5A1179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mstanley@shtc.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9" sqref="B9:C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89</v>
      </c>
      <c r="C3" s="49"/>
      <c r="D3" s="49"/>
      <c r="E3" s="49"/>
      <c r="F3" s="20"/>
    </row>
    <row r="4" spans="1:6" ht="13.5" customHeight="1" x14ac:dyDescent="0.25">
      <c r="A4" s="21" t="s">
        <v>17</v>
      </c>
      <c r="B4" s="49" t="s">
        <v>79</v>
      </c>
      <c r="C4" s="49"/>
      <c r="D4" s="49"/>
      <c r="E4" s="49"/>
      <c r="F4" s="20"/>
    </row>
    <row r="5" spans="1:6" ht="13.5" customHeight="1" x14ac:dyDescent="0.25">
      <c r="A5" s="22" t="s">
        <v>45</v>
      </c>
      <c r="B5" s="49" t="s">
        <v>0</v>
      </c>
      <c r="C5" s="49"/>
      <c r="D5" s="49"/>
      <c r="E5" s="49"/>
      <c r="F5" s="23"/>
    </row>
    <row r="6" spans="1:6" ht="13.5" x14ac:dyDescent="0.25">
      <c r="A6" s="21" t="s">
        <v>1</v>
      </c>
      <c r="B6" s="51">
        <v>42551</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t="s">
        <v>44</v>
      </c>
    </row>
    <row r="9" spans="1:6" ht="13.5" x14ac:dyDescent="0.25">
      <c r="A9" s="24" t="s">
        <v>28</v>
      </c>
      <c r="B9" s="52" t="s">
        <v>82</v>
      </c>
      <c r="C9" s="52"/>
      <c r="D9" s="52" t="s">
        <v>83</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16" zoomScale="102" zoomScaleNormal="100" workbookViewId="0">
      <selection activeCell="D40" sqref="D40"/>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Chesterfield</v>
      </c>
      <c r="C1" s="55"/>
      <c r="D1" s="55"/>
      <c r="E1" s="3"/>
      <c r="F1" s="3"/>
    </row>
    <row r="2" spans="1:6" ht="13.5" customHeight="1" x14ac:dyDescent="0.25">
      <c r="A2" s="4" t="s">
        <v>17</v>
      </c>
      <c r="B2" s="55" t="str">
        <f>IF('General Data'!B4:D4&lt;&gt;"",'General Data'!B4:D4,"")</f>
        <v>Chesterfield County</v>
      </c>
      <c r="C2" s="55"/>
      <c r="D2" s="55"/>
      <c r="E2" s="34"/>
      <c r="F2" s="34"/>
    </row>
    <row r="3" spans="1:6" ht="13.5" x14ac:dyDescent="0.25">
      <c r="A3" s="4" t="s">
        <v>1</v>
      </c>
      <c r="B3" s="54">
        <f>IF('General Data'!B6:D6&lt;&gt;"",'General Data'!B6:D6,"")</f>
        <v>42551</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7185000</v>
      </c>
      <c r="C9" s="26">
        <v>0</v>
      </c>
      <c r="D9" s="26">
        <v>490387</v>
      </c>
      <c r="E9" s="26">
        <v>500862</v>
      </c>
      <c r="F9" s="14">
        <f t="shared" ref="F9:F27" si="0">B9+C9-D9</f>
        <v>6694613</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7185000</v>
      </c>
      <c r="C18" s="15">
        <f>SUM(C8:C17)</f>
        <v>0</v>
      </c>
      <c r="D18" s="15">
        <f>SUM(D8:D17)</f>
        <v>490387</v>
      </c>
      <c r="E18" s="15">
        <f>SUM(E8:E17)</f>
        <v>500862</v>
      </c>
      <c r="F18" s="15">
        <f t="shared" si="0"/>
        <v>6694613</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7185000</v>
      </c>
      <c r="C27" s="16">
        <f>SUM(C18,C26)</f>
        <v>0</v>
      </c>
      <c r="D27" s="16">
        <f>SUM(D18,D26)</f>
        <v>490387</v>
      </c>
      <c r="E27" s="16">
        <f>SUM(E18,E26)</f>
        <v>500862</v>
      </c>
      <c r="F27" s="16">
        <f t="shared" si="0"/>
        <v>6694613</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v>3000000</v>
      </c>
      <c r="D40" s="26">
        <v>3000000</v>
      </c>
      <c r="E40" s="26"/>
      <c r="F40" s="14">
        <f t="shared" si="1"/>
        <v>0</v>
      </c>
    </row>
    <row r="41" spans="1:6" ht="18" customHeight="1" thickBot="1" x14ac:dyDescent="0.3">
      <c r="A41" s="9" t="s">
        <v>8</v>
      </c>
      <c r="B41" s="15">
        <f>SUM(B31:B40)</f>
        <v>0</v>
      </c>
      <c r="C41" s="15">
        <f>SUM(C31:C40)</f>
        <v>3000000</v>
      </c>
      <c r="D41" s="15">
        <f>SUM(D31:D40)</f>
        <v>3000000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3000000</v>
      </c>
      <c r="D50" s="16">
        <f>SUM(D41,D49)</f>
        <v>3000000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31" zoomScale="102" zoomScaleNormal="100" workbookViewId="0">
      <selection activeCell="B9" sqref="B9"/>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Chesterfield</v>
      </c>
      <c r="C1" s="55"/>
      <c r="D1" s="55"/>
      <c r="E1" s="3"/>
      <c r="F1" s="3"/>
    </row>
    <row r="2" spans="1:6" ht="13.5" customHeight="1" x14ac:dyDescent="0.25">
      <c r="A2" s="4" t="s">
        <v>17</v>
      </c>
      <c r="B2" s="55" t="str">
        <f>IF('General Data'!B4:D4&lt;&gt;"",'General Data'!B4:D4,"")</f>
        <v>Chesterfield County</v>
      </c>
      <c r="C2" s="55"/>
      <c r="D2" s="55"/>
      <c r="E2" s="62"/>
      <c r="F2" s="62"/>
    </row>
    <row r="3" spans="1:6" ht="13.5" customHeight="1" x14ac:dyDescent="0.25">
      <c r="A3" s="4" t="s">
        <v>1</v>
      </c>
      <c r="B3" s="54">
        <f>IF('General Data'!B6:D6&lt;&gt;"",'General Data'!B6:D6,"")</f>
        <v>42551</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0</v>
      </c>
      <c r="C9" s="26">
        <v>6800000</v>
      </c>
      <c r="D9" s="26">
        <v>0</v>
      </c>
      <c r="E9" s="26">
        <v>53000</v>
      </c>
      <c r="F9" s="14">
        <f t="shared" ref="F9:F18" si="0">B9+C9-D9</f>
        <v>6800000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6800000</v>
      </c>
      <c r="D18" s="15">
        <f>SUM(D8:D17)</f>
        <v>0</v>
      </c>
      <c r="E18" s="15">
        <f>SUM(E8:E17)</f>
        <v>53000</v>
      </c>
      <c r="F18" s="15">
        <f t="shared" si="0"/>
        <v>6800000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6800000</v>
      </c>
      <c r="D27" s="16">
        <f>SUM(D18,D26)</f>
        <v>0</v>
      </c>
      <c r="E27" s="16">
        <f>SUM(E18,E26)</f>
        <v>53000</v>
      </c>
      <c r="F27" s="15">
        <f t="shared" si="1"/>
        <v>6800000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opLeftCell="A4"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Chesterfield</v>
      </c>
      <c r="C1" s="55"/>
      <c r="D1" s="29"/>
    </row>
    <row r="2" spans="1:4" ht="13.5" customHeight="1" x14ac:dyDescent="0.25">
      <c r="A2" s="4" t="s">
        <v>17</v>
      </c>
      <c r="B2" s="55" t="str">
        <f>IF('General Data'!B4:D4&lt;&gt;"",'General Data'!B4:D4,"")</f>
        <v>Chesterfield County</v>
      </c>
      <c r="C2" s="55"/>
      <c r="D2" s="29"/>
    </row>
    <row r="3" spans="1:4" ht="13.5" customHeight="1" x14ac:dyDescent="0.25">
      <c r="A3" s="4" t="s">
        <v>1</v>
      </c>
      <c r="B3" s="28">
        <f>IF('General Data'!B6:D6&lt;&gt;"",'General Data'!B6:D6,"")</f>
        <v>42551</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5" t="s">
        <v>34</v>
      </c>
      <c r="B6" s="75"/>
      <c r="C6" s="75"/>
      <c r="D6" s="75"/>
    </row>
    <row r="7" spans="1:4" s="2" customFormat="1" ht="15" customHeight="1" x14ac:dyDescent="0.35">
      <c r="A7" s="66"/>
      <c r="B7" s="67"/>
      <c r="C7" s="43" t="s">
        <v>40</v>
      </c>
      <c r="D7" s="43" t="s">
        <v>41</v>
      </c>
    </row>
    <row r="8" spans="1:4" s="2" customFormat="1" ht="39.950000000000003" customHeight="1" x14ac:dyDescent="0.35">
      <c r="A8" s="65" t="s">
        <v>35</v>
      </c>
      <c r="B8" s="65"/>
      <c r="C8" s="44"/>
      <c r="D8" s="44"/>
    </row>
    <row r="9" spans="1:4" ht="13.5" x14ac:dyDescent="0.25">
      <c r="A9" s="63" t="s">
        <v>68</v>
      </c>
      <c r="B9" s="64"/>
      <c r="C9" s="27">
        <v>122211148</v>
      </c>
      <c r="D9" s="13"/>
    </row>
    <row r="10" spans="1:4" ht="13.5" x14ac:dyDescent="0.25">
      <c r="A10" s="63" t="s">
        <v>69</v>
      </c>
      <c r="B10" s="64"/>
      <c r="C10" s="13"/>
      <c r="D10" s="27"/>
    </row>
    <row r="11" spans="1:4" ht="36" customHeight="1" x14ac:dyDescent="0.2">
      <c r="A11" s="65" t="s">
        <v>49</v>
      </c>
      <c r="B11" s="65"/>
      <c r="C11" s="45"/>
      <c r="D11" s="45"/>
    </row>
    <row r="12" spans="1:4" ht="13.5" x14ac:dyDescent="0.25">
      <c r="A12" s="63" t="s">
        <v>70</v>
      </c>
      <c r="B12" s="64"/>
      <c r="C12" s="42">
        <f>C9*8%</f>
        <v>9776891.8399999999</v>
      </c>
      <c r="D12" s="46"/>
    </row>
    <row r="13" spans="1:4" ht="13.5" x14ac:dyDescent="0.25">
      <c r="A13" s="63" t="s">
        <v>71</v>
      </c>
      <c r="B13" s="64"/>
      <c r="C13" s="42">
        <f>SUM('General Obligation'!F27,'General Obligation'!F50)</f>
        <v>6694613</v>
      </c>
      <c r="D13" s="46"/>
    </row>
    <row r="14" spans="1:4" ht="13.5" x14ac:dyDescent="0.25">
      <c r="A14" s="63" t="s">
        <v>72</v>
      </c>
      <c r="B14" s="64"/>
      <c r="C14" s="42">
        <f>C12-C13</f>
        <v>3082278.84</v>
      </c>
      <c r="D14" s="46"/>
    </row>
    <row r="15" spans="1:4" ht="36" customHeight="1" x14ac:dyDescent="0.2">
      <c r="A15" s="65" t="s">
        <v>37</v>
      </c>
      <c r="B15" s="65"/>
      <c r="C15" s="44"/>
      <c r="D15" s="44"/>
    </row>
    <row r="16" spans="1:4" ht="13.5" x14ac:dyDescent="0.25">
      <c r="A16" s="63" t="s">
        <v>73</v>
      </c>
      <c r="B16" s="64"/>
      <c r="C16" s="27">
        <v>10924676</v>
      </c>
      <c r="D16" s="17">
        <f>IF(ISERROR(C16/$C$22*100),"",C16/$C$22*100)</f>
        <v>59.007482532727032</v>
      </c>
    </row>
    <row r="17" spans="1:4" ht="13.5" x14ac:dyDescent="0.25">
      <c r="A17" s="63" t="s">
        <v>74</v>
      </c>
      <c r="B17" s="64"/>
      <c r="C17" s="27">
        <v>3115100</v>
      </c>
      <c r="D17" s="17">
        <f t="shared" ref="D17:D22" si="0">IF(ISERROR(C17/$C$22*100),"",C17/$C$22*100)</f>
        <v>16.825598199680979</v>
      </c>
    </row>
    <row r="18" spans="1:4" ht="13.5" x14ac:dyDescent="0.25">
      <c r="A18" s="63" t="s">
        <v>75</v>
      </c>
      <c r="B18" s="64"/>
      <c r="C18" s="27">
        <v>710837</v>
      </c>
      <c r="D18" s="17">
        <f t="shared" si="0"/>
        <v>3.839445843621915</v>
      </c>
    </row>
    <row r="19" spans="1:4" ht="13.5" x14ac:dyDescent="0.25">
      <c r="A19" s="63" t="s">
        <v>76</v>
      </c>
      <c r="B19" s="64"/>
      <c r="C19" s="27">
        <v>3476060</v>
      </c>
      <c r="D19" s="17">
        <f t="shared" si="0"/>
        <v>18.775252440686675</v>
      </c>
    </row>
    <row r="20" spans="1:4" ht="13.5" x14ac:dyDescent="0.25">
      <c r="A20" s="63" t="s">
        <v>77</v>
      </c>
      <c r="B20" s="64"/>
      <c r="C20" s="27">
        <v>0</v>
      </c>
      <c r="D20" s="17">
        <f t="shared" si="0"/>
        <v>0</v>
      </c>
    </row>
    <row r="21" spans="1:4" ht="13.5" x14ac:dyDescent="0.25">
      <c r="A21" s="63" t="s">
        <v>61</v>
      </c>
      <c r="B21" s="64"/>
      <c r="C21" s="27">
        <v>287379</v>
      </c>
      <c r="D21" s="17">
        <f t="shared" si="0"/>
        <v>1.5522209832834</v>
      </c>
    </row>
    <row r="22" spans="1:4" ht="18" customHeight="1" thickBot="1" x14ac:dyDescent="0.3">
      <c r="A22" s="71" t="s">
        <v>36</v>
      </c>
      <c r="B22" s="72"/>
      <c r="C22" s="18">
        <f>SUM(C16:C21)</f>
        <v>18514052</v>
      </c>
      <c r="D22" s="18">
        <f t="shared" si="0"/>
        <v>100</v>
      </c>
    </row>
    <row r="23" spans="1:4" s="1" customFormat="1" ht="36" customHeight="1" thickTop="1" x14ac:dyDescent="0.35">
      <c r="A23" s="59" t="s">
        <v>38</v>
      </c>
      <c r="B23" s="59"/>
      <c r="C23" s="59"/>
      <c r="D23" s="59"/>
    </row>
    <row r="24" spans="1:4" s="1" customFormat="1" ht="36" customHeight="1" x14ac:dyDescent="0.35">
      <c r="A24" s="73" t="s">
        <v>39</v>
      </c>
      <c r="B24" s="74"/>
      <c r="C24" s="74"/>
      <c r="D24" s="11" t="s">
        <v>42</v>
      </c>
    </row>
    <row r="25" spans="1:4" ht="13.5" x14ac:dyDescent="0.25">
      <c r="A25" s="68" t="s">
        <v>84</v>
      </c>
      <c r="B25" s="49"/>
      <c r="C25" s="49"/>
      <c r="D25" s="27">
        <v>2011</v>
      </c>
    </row>
    <row r="26" spans="1:4" ht="13.5" x14ac:dyDescent="0.25">
      <c r="A26" s="68" t="s">
        <v>85</v>
      </c>
      <c r="B26" s="49"/>
      <c r="C26" s="49"/>
      <c r="D26" s="27">
        <v>860</v>
      </c>
    </row>
    <row r="27" spans="1:4" ht="13.5" x14ac:dyDescent="0.25">
      <c r="A27" s="68" t="s">
        <v>86</v>
      </c>
      <c r="B27" s="49"/>
      <c r="C27" s="49"/>
      <c r="D27" s="27">
        <v>760</v>
      </c>
    </row>
    <row r="28" spans="1:4" ht="13.5" x14ac:dyDescent="0.25">
      <c r="A28" s="68" t="s">
        <v>87</v>
      </c>
      <c r="B28" s="49"/>
      <c r="C28" s="49"/>
      <c r="D28" s="27">
        <v>558</v>
      </c>
    </row>
    <row r="29" spans="1:4" ht="13.5" x14ac:dyDescent="0.25">
      <c r="A29" s="68" t="s">
        <v>88</v>
      </c>
      <c r="B29" s="49"/>
      <c r="C29" s="49"/>
      <c r="D29" s="27">
        <v>454</v>
      </c>
    </row>
    <row r="30" spans="1:4" ht="12.75" hidden="1" customHeight="1" x14ac:dyDescent="0.2">
      <c r="A30" s="69"/>
      <c r="B30" s="70"/>
      <c r="C30" s="70"/>
      <c r="D30" s="12"/>
    </row>
    <row r="31" spans="1:4" ht="12.75" hidden="1" customHeight="1" x14ac:dyDescent="0.2">
      <c r="A31" s="69"/>
      <c r="B31" s="70"/>
      <c r="C31" s="70"/>
      <c r="D31" s="12"/>
    </row>
    <row r="32" spans="1:4" ht="12.75" hidden="1" customHeight="1" x14ac:dyDescent="0.2">
      <c r="A32" s="69"/>
      <c r="B32" s="70"/>
      <c r="C32" s="70"/>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5:D5"/>
    <mergeCell ref="A29:C29"/>
    <mergeCell ref="B1:C1"/>
    <mergeCell ref="B2:C2"/>
    <mergeCell ref="A28:C28"/>
    <mergeCell ref="A23:D23"/>
    <mergeCell ref="A18:B18"/>
    <mergeCell ref="A19:B19"/>
    <mergeCell ref="A20:B20"/>
    <mergeCell ref="A24:C24"/>
    <mergeCell ref="A6:D6"/>
    <mergeCell ref="A10:B10"/>
    <mergeCell ref="A15:B15"/>
    <mergeCell ref="A7:B7"/>
    <mergeCell ref="A27:C27"/>
    <mergeCell ref="A32:C32"/>
    <mergeCell ref="A30:C30"/>
    <mergeCell ref="A31:C31"/>
    <mergeCell ref="A25:C25"/>
    <mergeCell ref="A26:C26"/>
    <mergeCell ref="A22:B22"/>
    <mergeCell ref="A4:D4"/>
    <mergeCell ref="A21:B21"/>
    <mergeCell ref="A16:B16"/>
    <mergeCell ref="A17:B17"/>
    <mergeCell ref="A11:B11"/>
    <mergeCell ref="A12:B12"/>
    <mergeCell ref="A13:B13"/>
    <mergeCell ref="A14:B14"/>
    <mergeCell ref="A8:B8"/>
    <mergeCell ref="A9:B9"/>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2016-11-07T16:06:41Z</cp:lastPrinted>
  <dcterms:created xsi:type="dcterms:W3CDTF">2003-10-04T05:22:12Z</dcterms:created>
  <dcterms:modified xsi:type="dcterms:W3CDTF">2018-06-14T16:13:32Z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i4>30</vt:i4>
  </property>
  <property fmtid="{D5CDD505-2E9C-101B-9397-08002B2CF9AE}" pid="3" name="Refresh">
    <vt:bool>true</vt:bool>
  </property>
  <property fmtid="{D5CDD505-2E9C-101B-9397-08002B2CF9AE}" pid="4" name="Refresh97">
    <vt:bool>false</vt:bool>
  </property>
  <property fmtid="{D5CDD505-2E9C-101B-9397-08002B2CF9AE}" pid="5" name="tabName">
    <vt:lpwstr>State Reports</vt:lpwstr>
  </property>
  <property fmtid="{D5CDD505-2E9C-101B-9397-08002B2CF9AE}" pid="6" name="tabIndex">
    <vt:lpwstr>1150</vt:lpwstr>
  </property>
  <property fmtid="{D5CDD505-2E9C-101B-9397-08002B2CF9AE}" pid="7" name="workpaperIndex">
    <vt:lpwstr/>
  </property>
</Properties>
</file>