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bt Management\Local Government Debt Report\Data\ExcelWorksheets\2016\Oconee\"/>
    </mc:Choice>
  </mc:AlternateContent>
  <workbookProtection workbookPassword="CAA7" lockStructure="1"/>
  <bookViews>
    <workbookView xWindow="-15" yWindow="-15" windowWidth="16845" windowHeight="10290"/>
  </bookViews>
  <sheets>
    <sheet name="General Data" sheetId="6" r:id="rId1"/>
    <sheet name="General Obligation" sheetId="1" r:id="rId2"/>
    <sheet name="Revenue" sheetId="4" r:id="rId3"/>
    <sheet name="County Supplemental Data" sheetId="5" r:id="rId4"/>
  </sheets>
  <calcPr calcId="152511"/>
</workbook>
</file>

<file path=xl/calcChain.xml><?xml version="1.0" encoding="utf-8"?>
<calcChain xmlns="http://schemas.openxmlformats.org/spreadsheetml/2006/main">
  <c r="C12" i="5" l="1"/>
  <c r="C22" i="5"/>
  <c r="D18" i="5" s="1"/>
  <c r="B3" i="5"/>
  <c r="B2" i="5"/>
  <c r="B1" i="5"/>
  <c r="B49" i="4"/>
  <c r="F49" i="4" s="1"/>
  <c r="B41" i="4"/>
  <c r="B50" i="4" s="1"/>
  <c r="F50" i="4" s="1"/>
  <c r="C49" i="4"/>
  <c r="C50" i="4"/>
  <c r="C41" i="4"/>
  <c r="D49" i="4"/>
  <c r="D41" i="4"/>
  <c r="D50" i="4"/>
  <c r="E49" i="4"/>
  <c r="E41" i="4"/>
  <c r="E50" i="4"/>
  <c r="F48" i="4"/>
  <c r="F47" i="4"/>
  <c r="F46" i="4"/>
  <c r="F45" i="4"/>
  <c r="F44" i="4"/>
  <c r="F43" i="4"/>
  <c r="F40" i="4"/>
  <c r="F39" i="4"/>
  <c r="F38" i="4"/>
  <c r="F37" i="4"/>
  <c r="F36" i="4"/>
  <c r="F35" i="4"/>
  <c r="F34" i="4"/>
  <c r="F33" i="4"/>
  <c r="F32" i="4"/>
  <c r="F31" i="4"/>
  <c r="B26" i="4"/>
  <c r="B18" i="4"/>
  <c r="C18" i="4"/>
  <c r="C26" i="4"/>
  <c r="C27" i="4" s="1"/>
  <c r="D18" i="4"/>
  <c r="D27" i="4" s="1"/>
  <c r="D26" i="4"/>
  <c r="E18" i="4"/>
  <c r="E27" i="4" s="1"/>
  <c r="E26" i="4"/>
  <c r="F25" i="4"/>
  <c r="F24" i="4"/>
  <c r="F23" i="4"/>
  <c r="F22" i="4"/>
  <c r="F21" i="4"/>
  <c r="F20" i="4"/>
  <c r="F17" i="4"/>
  <c r="F16" i="4"/>
  <c r="F15" i="4"/>
  <c r="F14" i="4"/>
  <c r="F13" i="4"/>
  <c r="F12" i="4"/>
  <c r="F11" i="4"/>
  <c r="F10" i="4"/>
  <c r="F9" i="4"/>
  <c r="F8" i="4"/>
  <c r="B41" i="1"/>
  <c r="C41" i="1"/>
  <c r="D41" i="1"/>
  <c r="E41" i="1"/>
  <c r="F40" i="1"/>
  <c r="F39" i="1"/>
  <c r="F38" i="1"/>
  <c r="F37" i="1"/>
  <c r="F36" i="1"/>
  <c r="F35" i="1"/>
  <c r="F34" i="1"/>
  <c r="F33" i="1"/>
  <c r="F32" i="1"/>
  <c r="F31" i="1"/>
  <c r="B49" i="1"/>
  <c r="F49" i="1" s="1"/>
  <c r="B50" i="1"/>
  <c r="C49" i="1"/>
  <c r="C50" i="1" s="1"/>
  <c r="D49" i="1"/>
  <c r="D50" i="1"/>
  <c r="E49" i="1"/>
  <c r="E50" i="1" s="1"/>
  <c r="F48" i="1"/>
  <c r="F47" i="1"/>
  <c r="F46" i="1"/>
  <c r="F45" i="1"/>
  <c r="F44" i="1"/>
  <c r="F43" i="1"/>
  <c r="B2" i="4"/>
  <c r="B3" i="4"/>
  <c r="B2" i="1"/>
  <c r="B3" i="1"/>
  <c r="B1" i="4"/>
  <c r="B1" i="1"/>
  <c r="B18" i="1"/>
  <c r="B27" i="1" s="1"/>
  <c r="B26" i="1"/>
  <c r="C18" i="1"/>
  <c r="C26" i="1"/>
  <c r="D18" i="1"/>
  <c r="F25" i="1"/>
  <c r="F24" i="1"/>
  <c r="F23" i="1"/>
  <c r="F22" i="1"/>
  <c r="F21" i="1"/>
  <c r="E18" i="1"/>
  <c r="E26" i="1"/>
  <c r="F9" i="1"/>
  <c r="F10" i="1"/>
  <c r="F11" i="1"/>
  <c r="F12" i="1"/>
  <c r="F13" i="1"/>
  <c r="F14" i="1"/>
  <c r="F15" i="1"/>
  <c r="F16" i="1"/>
  <c r="F17" i="1"/>
  <c r="F8" i="1"/>
  <c r="F41" i="4" l="1"/>
  <c r="F18" i="4"/>
  <c r="B27" i="4"/>
  <c r="F27" i="4" s="1"/>
  <c r="D17" i="5"/>
  <c r="D16" i="5"/>
  <c r="D19" i="5"/>
  <c r="D22" i="5"/>
  <c r="D21" i="5"/>
  <c r="D20" i="5"/>
  <c r="C27" i="1"/>
  <c r="F41" i="1"/>
  <c r="F50" i="1"/>
  <c r="F18" i="1"/>
  <c r="F26" i="4"/>
  <c r="E27" i="1"/>
  <c r="F20" i="1" l="1"/>
  <c r="D26" i="1"/>
  <c r="F26" i="1" s="1"/>
  <c r="D27" i="1"/>
  <c r="F27" i="1" s="1"/>
  <c r="C13" i="5" s="1"/>
  <c r="C14" i="5" s="1"/>
</calcChain>
</file>

<file path=xl/sharedStrings.xml><?xml version="1.0" encoding="utf-8"?>
<sst xmlns="http://schemas.openxmlformats.org/spreadsheetml/2006/main" count="197" uniqueCount="91">
  <si>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</si>
  <si>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</si>
  <si>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</si>
  <si>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</si>
  <si>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</si>
  <si>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</si>
  <si>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</si>
  <si>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</si>
  <si>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</si>
  <si>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</si>
  <si>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</si>
  <si>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</si>
  <si>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</si>
  <si>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</si>
  <si>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</si>
  <si>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</si>
  <si>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</si>
  <si>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</si>
  <si>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</si>
  <si>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</si>
  <si>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</si>
  <si>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</si>
  <si>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</si>
  <si>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</si>
  <si>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</si>
  <si>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</si>
  <si>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</si>
  <si>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</si>
  <si>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</si>
  <si>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</si>
  <si>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</si>
  <si>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</si>
  <si>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</si>
  <si>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</si>
  <si>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</si>
  <si>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</si>
  <si>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</si>
  <si>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</si>
  <si>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</si>
  <si>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</si>
  <si>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</si>
  <si>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</si>
  <si>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</si>
  <si>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</si>
  <si>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</si>
  <si>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</si>
  <si>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</si>
  <si>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</si>
  <si>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</si>
  <si>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</si>
  <si>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</si>
  <si>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</si>
  <si>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</si>
  <si>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</si>
  <si>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</si>
  <si>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</si>
  <si>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</si>
  <si>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</si>
  <si>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</si>
  <si>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</si>
  <si>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</si>
  <si>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</si>
  <si>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</si>
  <si>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</si>
  <si>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</si>
  <si>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</si>
  <si>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</si>
  <si>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</si>
  <si>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</si>
  <si>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</si>
  <si>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</si>
  <si>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</si>
  <si>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</si>
  <si>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</si>
  <si>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</si>
  <si>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</si>
  <si>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</si>
  <si>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</si>
  <si>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</si>
  <si>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OCONEE COUNTY</t>
  </si>
  <si>
    <t>864-638-4162</t>
  </si>
  <si>
    <t>864-718-1013</t>
  </si>
  <si>
    <t>DUKE ENERGY CORPORATION</t>
  </si>
  <si>
    <t>OCONEE COUNTY SCHOOL DISTRICT</t>
  </si>
  <si>
    <t>OCONEE MEMORIAL HOSPITAL</t>
  </si>
  <si>
    <t>BORG WARNER</t>
  </si>
  <si>
    <t>ITRON</t>
  </si>
  <si>
    <t xml:space="preserve">OCONEE </t>
  </si>
  <si>
    <t>Constance F. Bellotte</t>
  </si>
  <si>
    <t>cbellotte@oconeesc.com</t>
  </si>
  <si>
    <t>SEE CORRECTIONS ON GO TAB FOR YR END 6/30/2016.  AMT RETIRED DURING NEXT FISCAL YEAR FOR CAPITAL LEASE PURCHASE SHOULD BE 840,149. INSTEAD OF 497,708. CHANGING PRINCIPAL OUTSTANDING FOR NEXT FISCAL YR TO $5,204,340. THIS AMT MATCHES WHAT WAS BROUGHT FORWARD AS OUTSTANDING AT BEGINNING OF FISCAL YEAR 2017 AND IS CORRECT.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</si>
</sst>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0" fillId="0" borderId="0" xfId="0" applyAlignment="1">
      <alignment horizontal="center" wrapText="1"/>
    </xf>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7" xfId="0" applyFont="1" applyFill="1" applyBorder="1" applyAlignment="1">
      <alignment horizontal="left"/>
    </xf>
    <xf numFmtId="0" fontId="3" fillId="0" borderId="15"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7"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cbellotte@oconee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A17" sqref="A17:F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1" t="s">
        <v>11</v>
      </c>
      <c r="B1" s="51"/>
      <c r="C1" s="51"/>
      <c r="D1" s="51"/>
      <c r="E1" s="51"/>
      <c r="F1" s="19"/>
    </row>
    <row r="2" spans="1:6" ht="36" customHeight="1" x14ac:dyDescent="0.2">
      <c r="A2" s="51"/>
      <c r="B2" s="51"/>
      <c r="C2" s="51"/>
      <c r="D2" s="51"/>
      <c r="E2" s="51"/>
      <c r="F2" s="19"/>
    </row>
    <row r="3" spans="1:6" ht="13.5" customHeight="1" x14ac:dyDescent="0.25">
      <c r="A3" s="21" t="s">
        <v>0</v>
      </c>
      <c r="B3" s="50" t="s">
        <v>87</v>
      </c>
      <c r="C3" s="50"/>
      <c r="D3" s="50"/>
      <c r="E3" s="50"/>
      <c r="F3" s="20"/>
    </row>
    <row r="4" spans="1:6" ht="13.5" customHeight="1" x14ac:dyDescent="0.25">
      <c r="A4" s="21" t="s">
        <v>17</v>
      </c>
      <c r="B4" s="50" t="s">
        <v>79</v>
      </c>
      <c r="C4" s="50"/>
      <c r="D4" s="50"/>
      <c r="E4" s="50"/>
      <c r="F4" s="20"/>
    </row>
    <row r="5" spans="1:6" ht="13.5" customHeight="1" x14ac:dyDescent="0.25">
      <c r="A5" s="22" t="s">
        <v>45</v>
      </c>
      <c r="B5" s="50" t="s">
        <v>0</v>
      </c>
      <c r="C5" s="50"/>
      <c r="D5" s="50"/>
      <c r="E5" s="50"/>
      <c r="F5" s="23"/>
    </row>
    <row r="6" spans="1:6" ht="13.5" x14ac:dyDescent="0.25">
      <c r="A6" s="21" t="s">
        <v>1</v>
      </c>
      <c r="B6" s="52">
        <v>42551</v>
      </c>
      <c r="C6" s="52"/>
      <c r="D6" s="52"/>
      <c r="E6" s="52"/>
      <c r="F6" s="31" t="s">
        <v>0</v>
      </c>
    </row>
    <row r="7" spans="1:6" ht="13.5" x14ac:dyDescent="0.25">
      <c r="A7" s="24" t="s">
        <v>26</v>
      </c>
      <c r="B7" s="50" t="s">
        <v>88</v>
      </c>
      <c r="C7" s="50"/>
      <c r="D7" s="50"/>
      <c r="E7" s="50"/>
      <c r="F7" s="31" t="s">
        <v>43</v>
      </c>
    </row>
    <row r="8" spans="1:6" ht="13.5" x14ac:dyDescent="0.25">
      <c r="A8" s="24" t="s">
        <v>27</v>
      </c>
      <c r="B8" s="54" t="s">
        <v>89</v>
      </c>
      <c r="C8" s="54"/>
      <c r="D8" s="54"/>
      <c r="E8" s="54"/>
      <c r="F8" s="31" t="s">
        <v>44</v>
      </c>
    </row>
    <row r="9" spans="1:6" ht="13.5" x14ac:dyDescent="0.25">
      <c r="A9" s="24" t="s">
        <v>28</v>
      </c>
      <c r="B9" s="53" t="s">
        <v>80</v>
      </c>
      <c r="C9" s="53"/>
      <c r="D9" s="53" t="s">
        <v>81</v>
      </c>
      <c r="E9" s="53"/>
      <c r="F9" s="32" t="s">
        <v>51</v>
      </c>
    </row>
    <row r="10" spans="1:6" ht="14.25" x14ac:dyDescent="0.2">
      <c r="A10" s="20"/>
      <c r="B10" s="25" t="s">
        <v>29</v>
      </c>
      <c r="C10" s="25"/>
      <c r="D10" s="25" t="s">
        <v>30</v>
      </c>
      <c r="E10" s="20"/>
      <c r="F10" s="33"/>
    </row>
    <row r="11" spans="1:6" x14ac:dyDescent="0.2"/>
    <row r="12" spans="1:6" ht="13.5" x14ac:dyDescent="0.25">
      <c r="A12" s="24" t="s">
        <v>46</v>
      </c>
      <c r="B12" s="48" t="s">
        <v>78</v>
      </c>
      <c r="C12" s="49"/>
      <c r="D12" s="49"/>
      <c r="E12" s="49"/>
    </row>
    <row r="13" spans="1:6" x14ac:dyDescent="0.2"/>
    <row r="14" spans="1:6" ht="13.5" x14ac:dyDescent="0.25">
      <c r="A14" s="24" t="s">
        <v>50</v>
      </c>
    </row>
    <row r="15" spans="1:6" x14ac:dyDescent="0.2"/>
    <row r="16" spans="1:6" ht="13.5" x14ac:dyDescent="0.25">
      <c r="A16" s="24" t="s">
        <v>48</v>
      </c>
    </row>
    <row r="17" spans="1:6" x14ac:dyDescent="0.2">
      <c r="A17" s="47" t="s">
        <v>90</v>
      </c>
      <c r="B17" s="47"/>
      <c r="C17" s="47"/>
      <c r="D17" s="47"/>
      <c r="E17" s="47"/>
      <c r="F17" s="47"/>
    </row>
    <row r="18" spans="1:6" x14ac:dyDescent="0.2">
      <c r="A18" s="47"/>
      <c r="B18" s="47"/>
      <c r="C18" s="47"/>
      <c r="D18" s="47"/>
      <c r="E18" s="47"/>
      <c r="F18" s="47"/>
    </row>
    <row r="19" spans="1:6" x14ac:dyDescent="0.2">
      <c r="A19" s="47"/>
      <c r="B19" s="47"/>
      <c r="C19" s="47"/>
      <c r="D19" s="47"/>
      <c r="E19" s="47"/>
      <c r="F19" s="47"/>
    </row>
    <row r="20" spans="1:6" x14ac:dyDescent="0.2">
      <c r="A20" s="47"/>
      <c r="B20" s="47"/>
      <c r="C20" s="47"/>
      <c r="D20" s="47"/>
      <c r="E20" s="47"/>
      <c r="F20" s="47"/>
    </row>
  </sheetData>
  <sheetProtection selectLockedCells="1"/>
  <mergeCells count="11">
    <mergeCell ref="A17:F2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D23" sqref="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 xml:space="preserve">OCONEE </v>
      </c>
      <c r="C1" s="56"/>
      <c r="D1" s="56"/>
      <c r="E1" s="3"/>
      <c r="F1" s="3"/>
    </row>
    <row r="2" spans="1:6" ht="13.5" customHeight="1" x14ac:dyDescent="0.25">
      <c r="A2" s="4" t="s">
        <v>17</v>
      </c>
      <c r="B2" s="56" t="str">
        <f>IF('General Data'!B4:D4&lt;&gt;"",'General Data'!B4:D4,"")</f>
        <v>OCONEE COUNTY</v>
      </c>
      <c r="C2" s="56"/>
      <c r="D2" s="56"/>
      <c r="E2" s="34"/>
      <c r="F2" s="34"/>
    </row>
    <row r="3" spans="1:6" ht="13.5" x14ac:dyDescent="0.25">
      <c r="A3" s="4" t="s">
        <v>1</v>
      </c>
      <c r="B3" s="55">
        <f>IF('General Data'!B6:D6&lt;&gt;"",'General Data'!B6:D6,"")</f>
        <v>42551</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10690000</v>
      </c>
      <c r="C9" s="26">
        <v>0</v>
      </c>
      <c r="D9" s="26">
        <v>1280000</v>
      </c>
      <c r="E9" s="26">
        <v>375000</v>
      </c>
      <c r="F9" s="14">
        <f t="shared" ref="F9:F27" si="0">B9+C9-D9</f>
        <v>9410000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4355000</v>
      </c>
      <c r="C17" s="26">
        <v>0</v>
      </c>
      <c r="D17" s="26">
        <v>905000</v>
      </c>
      <c r="E17" s="26">
        <v>930000</v>
      </c>
      <c r="F17" s="14">
        <f t="shared" si="0"/>
        <v>3450000</v>
      </c>
    </row>
    <row r="18" spans="1:6" ht="18" customHeight="1" thickBot="1" x14ac:dyDescent="0.3">
      <c r="A18" s="9" t="s">
        <v>12</v>
      </c>
      <c r="B18" s="15">
        <f>SUM(B8:B17)</f>
        <v>15045000</v>
      </c>
      <c r="C18" s="15">
        <f>SUM(C8:C17)</f>
        <v>0</v>
      </c>
      <c r="D18" s="15">
        <f>SUM(D8:D17)</f>
        <v>2185000</v>
      </c>
      <c r="E18" s="15">
        <f>SUM(E8:E17)</f>
        <v>1305000</v>
      </c>
      <c r="F18" s="15">
        <f t="shared" si="0"/>
        <v>12860000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1844489</v>
      </c>
      <c r="C22" s="26">
        <v>4200000</v>
      </c>
      <c r="D22" s="26">
        <v>840149</v>
      </c>
      <c r="E22" s="26">
        <v>1318886</v>
      </c>
      <c r="F22" s="14">
        <f t="shared" si="0"/>
        <v>5204340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1844489</v>
      </c>
      <c r="C26" s="15">
        <f>SUM(C20:C25)</f>
        <v>4200000</v>
      </c>
      <c r="D26" s="15">
        <f>SUM(D20:D25)</f>
        <v>840149</v>
      </c>
      <c r="E26" s="15">
        <f>SUM(E20:E25)</f>
        <v>1318886</v>
      </c>
      <c r="F26" s="15">
        <f t="shared" si="0"/>
        <v>5204340</v>
      </c>
    </row>
    <row r="27" spans="1:6" ht="18" customHeight="1" thickTop="1" thickBot="1" x14ac:dyDescent="0.3">
      <c r="A27" s="10" t="s">
        <v>13</v>
      </c>
      <c r="B27" s="16">
        <f>SUM(B18,B26)</f>
        <v>16889489</v>
      </c>
      <c r="C27" s="16">
        <f>SUM(C18,C26)</f>
        <v>4200000</v>
      </c>
      <c r="D27" s="16">
        <f>SUM(D18,D26)</f>
        <v>3025149</v>
      </c>
      <c r="E27" s="16">
        <f>SUM(E18,E26)</f>
        <v>2623886</v>
      </c>
      <c r="F27" s="16">
        <f t="shared" si="0"/>
        <v>18064340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v>0</v>
      </c>
      <c r="C32" s="26">
        <v>900000</v>
      </c>
      <c r="D32" s="26">
        <v>900000</v>
      </c>
      <c r="E32" s="26">
        <v>0</v>
      </c>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900000</v>
      </c>
      <c r="D41" s="15">
        <f>SUM(D31:D40)</f>
        <v>900000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900000</v>
      </c>
      <c r="D50" s="16">
        <f>SUM(D41,D49)</f>
        <v>900000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25" sqref="B25:E2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 xml:space="preserve">OCONEE </v>
      </c>
      <c r="C1" s="56"/>
      <c r="D1" s="56"/>
      <c r="E1" s="3"/>
      <c r="F1" s="3"/>
    </row>
    <row r="2" spans="1:6" ht="13.5" customHeight="1" x14ac:dyDescent="0.25">
      <c r="A2" s="4" t="s">
        <v>17</v>
      </c>
      <c r="B2" s="56" t="str">
        <f>IF('General Data'!B4:D4&lt;&gt;"",'General Data'!B4:D4,"")</f>
        <v>OCONEE COUNTY</v>
      </c>
      <c r="C2" s="56"/>
      <c r="D2" s="56"/>
      <c r="E2" s="63"/>
      <c r="F2" s="63"/>
    </row>
    <row r="3" spans="1:6" ht="13.5" customHeight="1" x14ac:dyDescent="0.25">
      <c r="A3" s="4" t="s">
        <v>1</v>
      </c>
      <c r="B3" s="55">
        <f>IF('General Data'!B6:D6&lt;&gt;"",'General Data'!B6:D6,"")</f>
        <v>42551</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2758000</v>
      </c>
      <c r="C17" s="26">
        <v>0</v>
      </c>
      <c r="D17" s="26">
        <v>242000</v>
      </c>
      <c r="E17" s="26">
        <v>249000</v>
      </c>
      <c r="F17" s="14">
        <f t="shared" si="0"/>
        <v>2516000</v>
      </c>
    </row>
    <row r="18" spans="1:6" ht="18" customHeight="1" thickBot="1" x14ac:dyDescent="0.3">
      <c r="A18" s="9" t="s">
        <v>20</v>
      </c>
      <c r="B18" s="15">
        <f>SUM(B8:B17)</f>
        <v>2758000</v>
      </c>
      <c r="C18" s="15">
        <f>SUM(C8:C17)</f>
        <v>0</v>
      </c>
      <c r="D18" s="15">
        <f>SUM(D8:D17)</f>
        <v>242000</v>
      </c>
      <c r="E18" s="15">
        <f>SUM(E8:E17)</f>
        <v>249000</v>
      </c>
      <c r="F18" s="15">
        <f t="shared" si="0"/>
        <v>2516000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2758000</v>
      </c>
      <c r="C27" s="16">
        <f>SUM(C18,C26)</f>
        <v>0</v>
      </c>
      <c r="D27" s="16">
        <f>SUM(D18,D26)</f>
        <v>242000</v>
      </c>
      <c r="E27" s="16">
        <f>SUM(E18,E26)</f>
        <v>249000</v>
      </c>
      <c r="F27" s="15">
        <f t="shared" si="1"/>
        <v>2516000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5" zoomScale="102" zoomScaleNormal="100" workbookViewId="0">
      <selection activeCell="C16" sqref="C1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 xml:space="preserve">OCONEE </v>
      </c>
      <c r="C1" s="56"/>
      <c r="D1" s="29"/>
    </row>
    <row r="2" spans="1:4" ht="13.5" customHeight="1" x14ac:dyDescent="0.25">
      <c r="A2" s="4" t="s">
        <v>17</v>
      </c>
      <c r="B2" s="56" t="str">
        <f>IF('General Data'!B4:D4&lt;&gt;"",'General Data'!B4:D4,"")</f>
        <v>OCONEE COUNTY</v>
      </c>
      <c r="C2" s="56"/>
      <c r="D2" s="29"/>
    </row>
    <row r="3" spans="1:4" ht="13.5" customHeight="1" x14ac:dyDescent="0.25">
      <c r="A3" s="4" t="s">
        <v>1</v>
      </c>
      <c r="B3" s="28">
        <f>IF('General Data'!B6:D6&lt;&gt;"",'General Data'!B6:D6,"")</f>
        <v>42551</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64" t="s">
        <v>34</v>
      </c>
      <c r="B6" s="64"/>
      <c r="C6" s="64"/>
      <c r="D6" s="64"/>
    </row>
    <row r="7" spans="1:4" s="2" customFormat="1" ht="15" customHeight="1" x14ac:dyDescent="0.35">
      <c r="A7" s="65"/>
      <c r="B7" s="66"/>
      <c r="C7" s="43" t="s">
        <v>40</v>
      </c>
      <c r="D7" s="43" t="s">
        <v>41</v>
      </c>
    </row>
    <row r="8" spans="1:4" s="2" customFormat="1" ht="39.950000000000003" customHeight="1" x14ac:dyDescent="0.35">
      <c r="A8" s="69" t="s">
        <v>35</v>
      </c>
      <c r="B8" s="69"/>
      <c r="C8" s="44"/>
      <c r="D8" s="44"/>
    </row>
    <row r="9" spans="1:4" ht="13.5" x14ac:dyDescent="0.25">
      <c r="A9" s="67" t="s">
        <v>68</v>
      </c>
      <c r="B9" s="68"/>
      <c r="C9" s="27">
        <v>546294072</v>
      </c>
      <c r="D9" s="13"/>
    </row>
    <row r="10" spans="1:4" ht="13.5" x14ac:dyDescent="0.25">
      <c r="A10" s="67" t="s">
        <v>69</v>
      </c>
      <c r="B10" s="68"/>
      <c r="C10" s="13"/>
      <c r="D10" s="27">
        <v>97</v>
      </c>
    </row>
    <row r="11" spans="1:4" ht="36" customHeight="1" x14ac:dyDescent="0.2">
      <c r="A11" s="69" t="s">
        <v>49</v>
      </c>
      <c r="B11" s="69"/>
      <c r="C11" s="45"/>
      <c r="D11" s="45"/>
    </row>
    <row r="12" spans="1:4" ht="13.5" x14ac:dyDescent="0.25">
      <c r="A12" s="67" t="s">
        <v>70</v>
      </c>
      <c r="B12" s="68"/>
      <c r="C12" s="42">
        <f>C9*8%</f>
        <v>43703525.759999998</v>
      </c>
      <c r="D12" s="46"/>
    </row>
    <row r="13" spans="1:4" ht="13.5" x14ac:dyDescent="0.25">
      <c r="A13" s="67" t="s">
        <v>71</v>
      </c>
      <c r="B13" s="68"/>
      <c r="C13" s="42">
        <f>SUM('General Obligation'!F27,'General Obligation'!F50)</f>
        <v>18064340</v>
      </c>
      <c r="D13" s="46"/>
    </row>
    <row r="14" spans="1:4" ht="13.5" x14ac:dyDescent="0.25">
      <c r="A14" s="67" t="s">
        <v>72</v>
      </c>
      <c r="B14" s="68"/>
      <c r="C14" s="42">
        <f>C12-C13</f>
        <v>25639185.759999998</v>
      </c>
      <c r="D14" s="46"/>
    </row>
    <row r="15" spans="1:4" ht="36" customHeight="1" x14ac:dyDescent="0.2">
      <c r="A15" s="69" t="s">
        <v>37</v>
      </c>
      <c r="B15" s="69"/>
      <c r="C15" s="44"/>
      <c r="D15" s="44"/>
    </row>
    <row r="16" spans="1:4" ht="13.5" x14ac:dyDescent="0.25">
      <c r="A16" s="67" t="s">
        <v>73</v>
      </c>
      <c r="B16" s="68"/>
      <c r="C16" s="27">
        <v>32262075</v>
      </c>
      <c r="D16" s="17">
        <f>IF(ISERROR(C16/$C$22*100),"",C16/$C$22*100)</f>
        <v>77.555525800337904</v>
      </c>
    </row>
    <row r="17" spans="1:4" ht="13.5" x14ac:dyDescent="0.25">
      <c r="A17" s="67" t="s">
        <v>74</v>
      </c>
      <c r="B17" s="68"/>
      <c r="C17" s="27">
        <v>3139693</v>
      </c>
      <c r="D17" s="17">
        <f t="shared" ref="D17:D22" si="0">IF(ISERROR(C17/$C$22*100),"",C17/$C$22*100)</f>
        <v>7.5475784327771942</v>
      </c>
    </row>
    <row r="18" spans="1:4" ht="13.5" x14ac:dyDescent="0.25">
      <c r="A18" s="67" t="s">
        <v>75</v>
      </c>
      <c r="B18" s="68"/>
      <c r="C18" s="27">
        <v>168610</v>
      </c>
      <c r="D18" s="17">
        <f t="shared" si="0"/>
        <v>0.40532536128550234</v>
      </c>
    </row>
    <row r="19" spans="1:4" ht="13.5" x14ac:dyDescent="0.25">
      <c r="A19" s="67" t="s">
        <v>76</v>
      </c>
      <c r="B19" s="68"/>
      <c r="C19" s="27">
        <v>247256</v>
      </c>
      <c r="D19" s="17">
        <f t="shared" si="0"/>
        <v>0.59438424488469344</v>
      </c>
    </row>
    <row r="20" spans="1:4" ht="13.5" x14ac:dyDescent="0.25">
      <c r="A20" s="67" t="s">
        <v>77</v>
      </c>
      <c r="B20" s="68"/>
      <c r="C20" s="27">
        <v>508961</v>
      </c>
      <c r="D20" s="17">
        <f t="shared" si="0"/>
        <v>1.2235027649915815</v>
      </c>
    </row>
    <row r="21" spans="1:4" ht="13.5" x14ac:dyDescent="0.25">
      <c r="A21" s="67" t="s">
        <v>61</v>
      </c>
      <c r="B21" s="68"/>
      <c r="C21" s="27">
        <v>5272085</v>
      </c>
      <c r="D21" s="17">
        <f t="shared" si="0"/>
        <v>12.673683395723135</v>
      </c>
    </row>
    <row r="22" spans="1:4" ht="18" customHeight="1" thickBot="1" x14ac:dyDescent="0.3">
      <c r="A22" s="73" t="s">
        <v>36</v>
      </c>
      <c r="B22" s="74"/>
      <c r="C22" s="18">
        <f>SUM(C16:C21)</f>
        <v>41598680</v>
      </c>
      <c r="D22" s="18">
        <f t="shared" si="0"/>
        <v>100</v>
      </c>
    </row>
    <row r="23" spans="1:4" s="1" customFormat="1" ht="36" customHeight="1" thickTop="1" x14ac:dyDescent="0.35">
      <c r="A23" s="60" t="s">
        <v>38</v>
      </c>
      <c r="B23" s="60"/>
      <c r="C23" s="60"/>
      <c r="D23" s="60"/>
    </row>
    <row r="24" spans="1:4" s="1" customFormat="1" ht="36" customHeight="1" x14ac:dyDescent="0.35">
      <c r="A24" s="75" t="s">
        <v>39</v>
      </c>
      <c r="B24" s="76"/>
      <c r="C24" s="76"/>
      <c r="D24" s="11" t="s">
        <v>42</v>
      </c>
    </row>
    <row r="25" spans="1:4" ht="13.5" x14ac:dyDescent="0.25">
      <c r="A25" s="72" t="s">
        <v>82</v>
      </c>
      <c r="B25" s="50"/>
      <c r="C25" s="50"/>
      <c r="D25" s="27">
        <v>3038</v>
      </c>
    </row>
    <row r="26" spans="1:4" ht="13.5" x14ac:dyDescent="0.25">
      <c r="A26" s="72" t="s">
        <v>83</v>
      </c>
      <c r="B26" s="50"/>
      <c r="C26" s="50"/>
      <c r="D26" s="27">
        <v>1605</v>
      </c>
    </row>
    <row r="27" spans="1:4" ht="13.5" x14ac:dyDescent="0.25">
      <c r="A27" s="72" t="s">
        <v>84</v>
      </c>
      <c r="B27" s="50"/>
      <c r="C27" s="50"/>
      <c r="D27" s="27">
        <v>1300</v>
      </c>
    </row>
    <row r="28" spans="1:4" ht="13.5" x14ac:dyDescent="0.25">
      <c r="A28" s="72" t="s">
        <v>85</v>
      </c>
      <c r="B28" s="50"/>
      <c r="C28" s="50"/>
      <c r="D28" s="27">
        <v>828</v>
      </c>
    </row>
    <row r="29" spans="1:4" ht="13.5" x14ac:dyDescent="0.25">
      <c r="A29" s="72" t="s">
        <v>86</v>
      </c>
      <c r="B29" s="50"/>
      <c r="C29" s="50"/>
      <c r="D29" s="27">
        <v>720</v>
      </c>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4:D4"/>
    <mergeCell ref="A32:C32"/>
    <mergeCell ref="A30:C30"/>
    <mergeCell ref="A31:C31"/>
    <mergeCell ref="A25:C25"/>
    <mergeCell ref="A26:C26"/>
    <mergeCell ref="A27:C27"/>
    <mergeCell ref="A6:D6"/>
    <mergeCell ref="A7:B7"/>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Connie Bellotte</dc:creator>
  <cp:lastModifiedBy>Graham, Angela</cp:lastModifiedBy>
  <cp:lastPrinted>2016-11-29T20:46:11Z</cp:lastPrinted>
  <dcterms:created xsi:type="dcterms:W3CDTF">2003-10-04T05:22:12Z</dcterms:created>
  <dcterms:modified xsi:type="dcterms:W3CDTF">2018-03-01T17:40:31Z</dcterms:modified>
</cp:coreProperties>
</file>