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F41" i="4" s="1"/>
  <c r="C49" i="4"/>
  <c r="C50" i="4"/>
  <c r="C41" i="4"/>
  <c r="D49" i="4"/>
  <c r="D41" i="4"/>
  <c r="D50" i="4" s="1"/>
  <c r="E49" i="4"/>
  <c r="E50" i="4" s="1"/>
  <c r="E41" i="4"/>
  <c r="F48" i="4"/>
  <c r="F47" i="4"/>
  <c r="F46" i="4"/>
  <c r="F45" i="4"/>
  <c r="F44" i="4"/>
  <c r="F43" i="4"/>
  <c r="F40" i="4"/>
  <c r="F39" i="4"/>
  <c r="F38" i="4"/>
  <c r="F37" i="4"/>
  <c r="F36" i="4"/>
  <c r="F35" i="4"/>
  <c r="F34" i="4"/>
  <c r="F33" i="4"/>
  <c r="F32" i="4"/>
  <c r="F31" i="4"/>
  <c r="B26" i="4"/>
  <c r="F26" i="4" s="1"/>
  <c r="B18" i="4"/>
  <c r="B27" i="4" s="1"/>
  <c r="F27" i="4" s="1"/>
  <c r="C18" i="4"/>
  <c r="C27" i="4"/>
  <c r="C26" i="4"/>
  <c r="D18" i="4"/>
  <c r="D27" i="4"/>
  <c r="D26" i="4"/>
  <c r="E18" i="4"/>
  <c r="E27" i="4" s="1"/>
  <c r="E26" i="4"/>
  <c r="F25" i="4"/>
  <c r="F24" i="4"/>
  <c r="F23" i="4"/>
  <c r="F22" i="4"/>
  <c r="F21" i="4"/>
  <c r="F20" i="4"/>
  <c r="F17" i="4"/>
  <c r="F16" i="4"/>
  <c r="F15" i="4"/>
  <c r="F14" i="4"/>
  <c r="F13" i="4"/>
  <c r="F12" i="4"/>
  <c r="F11" i="4"/>
  <c r="F10" i="4"/>
  <c r="F9" i="4"/>
  <c r="F8" i="4"/>
  <c r="B41" i="1"/>
  <c r="B50" i="1" s="1"/>
  <c r="F50" i="1" s="1"/>
  <c r="C41" i="1"/>
  <c r="C50" i="1" s="1"/>
  <c r="D41" i="1"/>
  <c r="D50" i="1" s="1"/>
  <c r="E41" i="1"/>
  <c r="E50" i="1" s="1"/>
  <c r="F40" i="1"/>
  <c r="F39" i="1"/>
  <c r="F38" i="1"/>
  <c r="F37" i="1"/>
  <c r="F36" i="1"/>
  <c r="F35" i="1"/>
  <c r="F34" i="1"/>
  <c r="F33" i="1"/>
  <c r="F32" i="1"/>
  <c r="F31" i="1"/>
  <c r="B49" i="1"/>
  <c r="C49" i="1"/>
  <c r="F49" i="1" s="1"/>
  <c r="D49" i="1"/>
  <c r="E49" i="1"/>
  <c r="F48" i="1"/>
  <c r="F47" i="1"/>
  <c r="F46" i="1"/>
  <c r="F45" i="1"/>
  <c r="F44" i="1"/>
  <c r="F43" i="1"/>
  <c r="B2" i="4"/>
  <c r="B3" i="4"/>
  <c r="B2" i="1"/>
  <c r="B3" i="1"/>
  <c r="B1" i="4"/>
  <c r="B1" i="1"/>
  <c r="B18" i="1"/>
  <c r="F18" i="1" s="1"/>
  <c r="B26" i="1"/>
  <c r="F26" i="1" s="1"/>
  <c r="C18" i="1"/>
  <c r="C27" i="1" s="1"/>
  <c r="C26" i="1"/>
  <c r="D18" i="1"/>
  <c r="D27" i="1"/>
  <c r="D26" i="1"/>
  <c r="F25" i="1"/>
  <c r="F24" i="1"/>
  <c r="F23" i="1"/>
  <c r="F22" i="1"/>
  <c r="F21" i="1"/>
  <c r="F20" i="1"/>
  <c r="E18" i="1"/>
  <c r="E27" i="1" s="1"/>
  <c r="E26" i="1"/>
  <c r="F9" i="1"/>
  <c r="F10" i="1"/>
  <c r="F11" i="1"/>
  <c r="F12" i="1"/>
  <c r="F13" i="1"/>
  <c r="F14" i="1"/>
  <c r="F15" i="1"/>
  <c r="F16" i="1"/>
  <c r="F17" i="1"/>
  <c r="F8" i="1"/>
  <c r="F49" i="4"/>
  <c r="D22" i="5"/>
  <c r="D17" i="5"/>
  <c r="D16" i="5"/>
  <c r="D21" i="5"/>
  <c r="D19" i="5"/>
  <c r="D20" i="5"/>
  <c r="B27" i="1"/>
  <c r="F18" i="4"/>
  <c r="B50" i="4"/>
  <c r="F50" i="4" s="1"/>
  <c r="F27" i="1" l="1"/>
  <c r="C13" i="5" s="1"/>
  <c r="C14" i="5" s="1"/>
  <c r="A17" i="6" s="1"/>
  <c r="F41" i="1"/>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<sst xmlns="http://schemas.openxmlformats.org/spreadsheetml/2006/main" count="196" uniqueCount="90">
  <si>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</si>
  <si>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</si>
  <si>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</si>
  <si>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</si>
  <si>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</si>
  <si>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</si>
  <si>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</si>
  <si>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</si>
  <si>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</si>
  <si>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</si>
  <si>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</si>
  <si>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</si>
  <si>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</si>
  <si>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</si>
  <si>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</si>
  <si>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</si>
  <si>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</si>
  <si>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</si>
  <si>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</si>
  <si>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</si>
  <si>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</si>
  <si>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</si>
  <si>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</si>
  <si>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</si>
  <si>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</si>
  <si>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</si>
  <si>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</si>
  <si>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</si>
  <si>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</si>
  <si>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</si>
  <si>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</si>
  <si>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</si>
  <si>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</si>
  <si>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</si>
  <si>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</si>
  <si>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</si>
  <si>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</si>
  <si>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</si>
  <si>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</si>
  <si>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</si>
  <si>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</si>
  <si>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</si>
  <si>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</si>
  <si>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</si>
  <si>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</si>
  <si>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</si>
  <si>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</si>
  <si>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</si>
  <si>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</si>
  <si>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</si>
  <si>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</si>
  <si>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</si>
  <si>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</si>
  <si>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</si>
  <si>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</si>
  <si>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</si>
  <si>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</si>
  <si>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</si>
  <si>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</si>
  <si>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</si>
  <si>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</si>
  <si>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</si>
  <si>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</si>
  <si>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</si>
  <si>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</si>
  <si>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</si>
  <si>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</si>
  <si>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</si>
  <si>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</si>
  <si>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</si>
  <si>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</si>
  <si>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</si>
  <si>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</si>
  <si>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</si>
  <si>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</si>
  <si>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</si>
  <si>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</si>
  <si>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</si>
  <si>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</si>
  <si>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Chesterfield</t>
  </si>
  <si>
    <t>Chesterfield County</t>
  </si>
  <si>
    <t>Michelle Stanley</t>
  </si>
  <si>
    <t>mstanley@shtc.net</t>
  </si>
  <si>
    <t>843-623-5788</t>
  </si>
  <si>
    <t>843-623-3945</t>
  </si>
  <si>
    <t>Schaeffler Group</t>
  </si>
  <si>
    <t>Wal-Mart Dist</t>
  </si>
  <si>
    <t>Conbraco</t>
  </si>
  <si>
    <t>Highland Ind.</t>
  </si>
  <si>
    <t>AO Smith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</si>
</sst>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4BE4D912-1C4C-45D6-AEB8-4432D8FDFEF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95025804-D196-4B85-9435-AB793F95ACBA}"/>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0478384F-91B3-42B0-A040-69DE20DF303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7CA22D82-0C73-46BD-B0CC-F52CA97C312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8E743912-AC1C-43E1-BBA6-D60A137EAA8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stanley@shtc.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0</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2" zoomScale="102" zoomScaleNormal="100" workbookViewId="0">
      <selection activeCell="D43" sqref="D4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Chesterfield</v>
      </c>
      <c r="C1" s="55"/>
      <c r="D1" s="55"/>
      <c r="E1" s="3"/>
      <c r="F1" s="3"/>
    </row>
    <row r="2" spans="1:6" ht="13.5" customHeight="1" x14ac:dyDescent="0.25">
      <c r="A2" s="4" t="s">
        <v>17</v>
      </c>
      <c r="B2" s="55" t="str">
        <f>IF('General Data'!B4:D4&lt;&gt;"",'General Data'!B4:D4,"")</f>
        <v>Chesterfield County</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6694613</v>
      </c>
      <c r="C9" s="26"/>
      <c r="D9" s="26">
        <v>500862</v>
      </c>
      <c r="E9" s="26">
        <v>512347</v>
      </c>
      <c r="F9" s="14">
        <f t="shared" ref="F9:F27" si="0">B9+C9-D9</f>
        <v>6193751</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6694613</v>
      </c>
      <c r="C18" s="15">
        <f>SUM(C8:C17)</f>
        <v>0</v>
      </c>
      <c r="D18" s="15">
        <f>SUM(D8:D17)</f>
        <v>500862</v>
      </c>
      <c r="E18" s="15">
        <f>SUM(E8:E17)</f>
        <v>512347</v>
      </c>
      <c r="F18" s="15">
        <f t="shared" si="0"/>
        <v>6193751</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6694613</v>
      </c>
      <c r="C27" s="16">
        <f>SUM(C18,C26)</f>
        <v>0</v>
      </c>
      <c r="D27" s="16">
        <f>SUM(D18,D26)</f>
        <v>500862</v>
      </c>
      <c r="E27" s="16">
        <f>SUM(E18,E26)</f>
        <v>512347</v>
      </c>
      <c r="F27" s="16">
        <f t="shared" si="0"/>
        <v>6193751</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v>3000000</v>
      </c>
      <c r="D40" s="26">
        <v>3000000</v>
      </c>
      <c r="E40" s="26"/>
      <c r="F40" s="14">
        <f t="shared" si="1"/>
        <v>0</v>
      </c>
    </row>
    <row r="41" spans="1:6" ht="18" customHeight="1" thickBot="1" x14ac:dyDescent="0.3">
      <c r="A41" s="9" t="s">
        <v>8</v>
      </c>
      <c r="B41" s="15">
        <f>SUM(B31:B40)</f>
        <v>0</v>
      </c>
      <c r="C41" s="15">
        <f>SUM(C31:C40)</f>
        <v>3000000</v>
      </c>
      <c r="D41" s="15">
        <f>SUM(D31:D40)</f>
        <v>3000000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3000000</v>
      </c>
      <c r="D50" s="16">
        <f>SUM(D41,D49)</f>
        <v>3000000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34" zoomScale="102" zoomScaleNormal="100" workbookViewId="0">
      <selection activeCell="E10" sqref="E10"/>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Chesterfield</v>
      </c>
      <c r="C1" s="55"/>
      <c r="D1" s="55"/>
      <c r="E1" s="3"/>
      <c r="F1" s="3"/>
    </row>
    <row r="2" spans="1:6" ht="13.5" customHeight="1" x14ac:dyDescent="0.25">
      <c r="A2" s="4" t="s">
        <v>17</v>
      </c>
      <c r="B2" s="55" t="str">
        <f>IF('General Data'!B4:D4&lt;&gt;"",'General Data'!B4:D4,"")</f>
        <v>Chesterfield County</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6800000</v>
      </c>
      <c r="C9" s="26"/>
      <c r="D9" s="26">
        <v>53000</v>
      </c>
      <c r="E9" s="26">
        <v>207000</v>
      </c>
      <c r="F9" s="14">
        <f t="shared" ref="F9:F18" si="0">B9+C9-D9</f>
        <v>6747000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6800000</v>
      </c>
      <c r="C18" s="15">
        <f>SUM(C8:C17)</f>
        <v>0</v>
      </c>
      <c r="D18" s="15">
        <f>SUM(D8:D17)</f>
        <v>53000</v>
      </c>
      <c r="E18" s="15">
        <f>SUM(E8:E17)</f>
        <v>207000</v>
      </c>
      <c r="F18" s="15">
        <f t="shared" si="0"/>
        <v>6747000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6800000</v>
      </c>
      <c r="C27" s="16">
        <f>SUM(C18,C26)</f>
        <v>0</v>
      </c>
      <c r="D27" s="16">
        <f>SUM(D18,D26)</f>
        <v>53000</v>
      </c>
      <c r="E27" s="16">
        <f>SUM(E18,E26)</f>
        <v>207000</v>
      </c>
      <c r="F27" s="15">
        <f t="shared" si="1"/>
        <v>6747000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14"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Chesterfield</v>
      </c>
      <c r="C1" s="55"/>
      <c r="D1" s="29"/>
    </row>
    <row r="2" spans="1:4" ht="13.5" customHeight="1" x14ac:dyDescent="0.25">
      <c r="A2" s="4" t="s">
        <v>17</v>
      </c>
      <c r="B2" s="55" t="str">
        <f>IF('General Data'!B4:D4&lt;&gt;"",'General Data'!B4:D4,"")</f>
        <v>Chesterfield County</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124666751</v>
      </c>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9973340.0800000001</v>
      </c>
      <c r="D12" s="46"/>
    </row>
    <row r="13" spans="1:4" ht="13.5" x14ac:dyDescent="0.25">
      <c r="A13" s="66" t="s">
        <v>71</v>
      </c>
      <c r="B13" s="67"/>
      <c r="C13" s="42">
        <f>SUM('General Obligation'!F27,'General Obligation'!F50)</f>
        <v>6193751</v>
      </c>
      <c r="D13" s="46"/>
    </row>
    <row r="14" spans="1:4" ht="13.5" x14ac:dyDescent="0.25">
      <c r="A14" s="66" t="s">
        <v>72</v>
      </c>
      <c r="B14" s="67"/>
      <c r="C14" s="42">
        <f>C12-C13</f>
        <v>3779589.08</v>
      </c>
      <c r="D14" s="46"/>
    </row>
    <row r="15" spans="1:4" ht="36" customHeight="1" x14ac:dyDescent="0.2">
      <c r="A15" s="70" t="s">
        <v>37</v>
      </c>
      <c r="B15" s="70"/>
      <c r="C15" s="44"/>
      <c r="D15" s="44"/>
    </row>
    <row r="16" spans="1:4" ht="13.5" x14ac:dyDescent="0.25">
      <c r="A16" s="66" t="s">
        <v>73</v>
      </c>
      <c r="B16" s="67"/>
      <c r="C16" s="27">
        <v>11104923</v>
      </c>
      <c r="D16" s="17">
        <f>IF(ISERROR(C16/$C$22*100),"",C16/$C$22*100)</f>
        <v>60.625310328129601</v>
      </c>
    </row>
    <row r="17" spans="1:4" ht="13.5" x14ac:dyDescent="0.25">
      <c r="A17" s="66" t="s">
        <v>74</v>
      </c>
      <c r="B17" s="67"/>
      <c r="C17" s="27">
        <v>3095553</v>
      </c>
      <c r="D17" s="17">
        <f t="shared" ref="D17:D22" si="0">IF(ISERROR(C17/$C$22*100),"",C17/$C$22*100)</f>
        <v>16.899609413065949</v>
      </c>
    </row>
    <row r="18" spans="1:4" ht="13.5" x14ac:dyDescent="0.25">
      <c r="A18" s="66" t="s">
        <v>75</v>
      </c>
      <c r="B18" s="67"/>
      <c r="C18" s="27">
        <v>261098</v>
      </c>
      <c r="D18" s="17">
        <f t="shared" si="0"/>
        <v>1.4254171123972659</v>
      </c>
    </row>
    <row r="19" spans="1:4" ht="13.5" x14ac:dyDescent="0.25">
      <c r="A19" s="66" t="s">
        <v>76</v>
      </c>
      <c r="B19" s="67"/>
      <c r="C19" s="27">
        <v>3497877</v>
      </c>
      <c r="D19" s="17">
        <f t="shared" si="0"/>
        <v>19.09602422408755</v>
      </c>
    </row>
    <row r="20" spans="1:4" ht="13.5" x14ac:dyDescent="0.25">
      <c r="A20" s="66" t="s">
        <v>77</v>
      </c>
      <c r="B20" s="67"/>
      <c r="C20" s="27">
        <v>0</v>
      </c>
      <c r="D20" s="17">
        <f t="shared" si="0"/>
        <v>0</v>
      </c>
    </row>
    <row r="21" spans="1:4" ht="13.5" x14ac:dyDescent="0.25">
      <c r="A21" s="66" t="s">
        <v>61</v>
      </c>
      <c r="B21" s="67"/>
      <c r="C21" s="27">
        <v>357854</v>
      </c>
      <c r="D21" s="17">
        <f t="shared" si="0"/>
        <v>1.9536389223196318</v>
      </c>
    </row>
    <row r="22" spans="1:4" ht="18" customHeight="1" thickBot="1" x14ac:dyDescent="0.3">
      <c r="A22" s="63" t="s">
        <v>36</v>
      </c>
      <c r="B22" s="64"/>
      <c r="C22" s="18">
        <f>SUM(C16:C21)</f>
        <v>18317305</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t="s">
        <v>85</v>
      </c>
      <c r="B25" s="49"/>
      <c r="C25" s="49"/>
      <c r="D25" s="27">
        <v>2011</v>
      </c>
    </row>
    <row r="26" spans="1:4" ht="13.5" x14ac:dyDescent="0.25">
      <c r="A26" s="65" t="s">
        <v>86</v>
      </c>
      <c r="B26" s="49"/>
      <c r="C26" s="49"/>
      <c r="D26" s="27">
        <v>840</v>
      </c>
    </row>
    <row r="27" spans="1:4" ht="13.5" x14ac:dyDescent="0.25">
      <c r="A27" s="65" t="s">
        <v>87</v>
      </c>
      <c r="B27" s="49"/>
      <c r="C27" s="49"/>
      <c r="D27" s="27">
        <v>760</v>
      </c>
    </row>
    <row r="28" spans="1:4" ht="13.5" x14ac:dyDescent="0.25">
      <c r="A28" s="65" t="s">
        <v>88</v>
      </c>
      <c r="B28" s="49"/>
      <c r="C28" s="49"/>
      <c r="D28" s="27">
        <v>558</v>
      </c>
    </row>
    <row r="29" spans="1:4" ht="13.5" x14ac:dyDescent="0.25">
      <c r="A29" s="65" t="s">
        <v>89</v>
      </c>
      <c r="B29" s="49"/>
      <c r="C29" s="49"/>
      <c r="D29" s="27">
        <v>454</v>
      </c>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2017-11-15T21:21:04Z</cp:lastPrinted>
  <dcterms:created xsi:type="dcterms:W3CDTF">2003-10-04T05:22:12Z</dcterms:created>
  <dcterms:modified xsi:type="dcterms:W3CDTF">2018-06-14T20:42:30Z</dcterms:modified>
</cp:coreProperties>
</file>