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480" windowHeight="1198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6" i="5"/>
  <c r="B3" i="5"/>
  <c r="B2" i="5"/>
  <c r="B1" i="5"/>
  <c r="B49" i="4"/>
  <c r="B41" i="4"/>
  <c r="F41" i="4"/>
  <c r="B50" i="4"/>
  <c r="C49" i="4"/>
  <c r="C50" i="4"/>
  <c r="C41" i="4"/>
  <c r="D49" i="4"/>
  <c r="D50" i="4"/>
  <c r="D41" i="4"/>
  <c r="E49" i="4"/>
  <c r="E41" i="4"/>
  <c r="E50" i="4"/>
  <c r="F48" i="4"/>
  <c r="F47" i="4"/>
  <c r="F46" i="4"/>
  <c r="F45" i="4"/>
  <c r="F44" i="4"/>
  <c r="F43" i="4"/>
  <c r="F40" i="4"/>
  <c r="F39" i="4"/>
  <c r="F38" i="4"/>
  <c r="F37" i="4"/>
  <c r="F36" i="4"/>
  <c r="F35" i="4"/>
  <c r="F34" i="4"/>
  <c r="F33" i="4"/>
  <c r="F32" i="4"/>
  <c r="F31" i="4"/>
  <c r="B26" i="4"/>
  <c r="F26" i="4"/>
  <c r="B18" i="4"/>
  <c r="B27" i="4"/>
  <c r="C18" i="4"/>
  <c r="C27" i="4"/>
  <c r="C26" i="4"/>
  <c r="D18" i="4"/>
  <c r="D27" i="4"/>
  <c r="F27" i="4"/>
  <c r="D26" i="4"/>
  <c r="E18" i="4"/>
  <c r="E27" i="4"/>
  <c r="E26" i="4"/>
  <c r="F25" i="4"/>
  <c r="F24" i="4"/>
  <c r="F23" i="4"/>
  <c r="F22" i="4"/>
  <c r="F21" i="4"/>
  <c r="F20" i="4"/>
  <c r="F17" i="4"/>
  <c r="F16" i="4"/>
  <c r="F15" i="4"/>
  <c r="F14" i="4"/>
  <c r="F13" i="4"/>
  <c r="F12" i="4"/>
  <c r="F11" i="4"/>
  <c r="F10" i="4"/>
  <c r="F9" i="4"/>
  <c r="F8" i="4"/>
  <c r="B41" i="1"/>
  <c r="F41" i="1"/>
  <c r="C41" i="1"/>
  <c r="C50" i="1"/>
  <c r="D41" i="1"/>
  <c r="D50" i="1"/>
  <c r="E41" i="1"/>
  <c r="E50" i="1"/>
  <c r="F40" i="1"/>
  <c r="F39" i="1"/>
  <c r="F38" i="1"/>
  <c r="F37" i="1"/>
  <c r="F36" i="1"/>
  <c r="F35" i="1"/>
  <c r="F34" i="1"/>
  <c r="F33" i="1"/>
  <c r="F32" i="1"/>
  <c r="F31" i="1"/>
  <c r="B49" i="1"/>
  <c r="C49" i="1"/>
  <c r="F49" i="1"/>
  <c r="D49" i="1"/>
  <c r="E49" i="1"/>
  <c r="F48" i="1"/>
  <c r="F47" i="1"/>
  <c r="F46" i="1"/>
  <c r="F45" i="1"/>
  <c r="F44" i="1"/>
  <c r="F43" i="1"/>
  <c r="B2" i="4"/>
  <c r="B3" i="4"/>
  <c r="B2" i="1"/>
  <c r="B3" i="1"/>
  <c r="B1" i="4"/>
  <c r="B1" i="1"/>
  <c r="B18" i="1"/>
  <c r="B26" i="1"/>
  <c r="C18" i="1"/>
  <c r="C27" i="1"/>
  <c r="C26" i="1"/>
  <c r="D18" i="1"/>
  <c r="D26" i="1"/>
  <c r="F25" i="1"/>
  <c r="F24" i="1"/>
  <c r="F23" i="1"/>
  <c r="F22" i="1"/>
  <c r="F21" i="1"/>
  <c r="F20" i="1"/>
  <c r="E18" i="1"/>
  <c r="E27" i="1"/>
  <c r="E26" i="1"/>
  <c r="F9" i="1"/>
  <c r="F10" i="1"/>
  <c r="F11" i="1"/>
  <c r="F12" i="1"/>
  <c r="F13" i="1"/>
  <c r="F14" i="1"/>
  <c r="F15" i="1"/>
  <c r="F16" i="1"/>
  <c r="F17" i="1"/>
  <c r="F8" i="1"/>
  <c r="F49" i="4"/>
  <c r="F26" i="1"/>
  <c r="B27" i="1"/>
  <c r="F50" i="4"/>
  <c r="D21" i="5"/>
  <c r="D22" i="5"/>
  <c r="B50" i="1"/>
  <c r="F50" i="1"/>
  <c r="D18" i="5"/>
  <c r="D20" i="5"/>
  <c r="F18" i="4"/>
  <c r="D19" i="5"/>
  <c r="D17" i="5"/>
  <c r="F18" i="1"/>
  <c r="D27" i="1"/>
  <c r="F27" i="1"/>
  <c r="C13" i="5"/>
  <c r="C14" i="5"/>
  <c r="A17" i="6"/>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<sst xmlns="http://schemas.openxmlformats.org/spreadsheetml/2006/main" count="196" uniqueCount="90">
  <si>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</si>
  <si>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</si>
  <si>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</si>
  <si>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</si>
  <si>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</si>
  <si>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</si>
  <si>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</si>
  <si>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</si>
  <si>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</si>
  <si>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</si>
  <si>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</si>
  <si>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</si>
  <si>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</si>
  <si>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</si>
  <si>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</si>
  <si>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</si>
  <si>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</si>
  <si>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</si>
  <si>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</si>
  <si>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</si>
  <si>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</si>
  <si>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</si>
  <si>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</si>
  <si>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</si>
  <si>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</si>
  <si>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</si>
  <si>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</si>
  <si>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</si>
  <si>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</si>
  <si>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</si>
  <si>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</si>
  <si>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</si>
  <si>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</si>
  <si>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</si>
  <si>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</si>
  <si>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</si>
  <si>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</si>
  <si>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</si>
  <si>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</si>
  <si>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</si>
  <si>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</si>
  <si>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</si>
  <si>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</si>
  <si>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</si>
  <si>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</si>
  <si>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</si>
  <si>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</si>
  <si>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</si>
  <si>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</si>
  <si>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</si>
  <si>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</si>
  <si>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</si>
  <si>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</si>
  <si>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</si>
  <si>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</si>
  <si>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</si>
  <si>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</si>
  <si>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</si>
  <si>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</si>
  <si>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</si>
  <si>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</si>
  <si>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</si>
  <si>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</si>
  <si>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</si>
  <si>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</si>
  <si>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</si>
  <si>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</si>
  <si>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</si>
  <si>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</si>
  <si>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</si>
  <si>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</si>
  <si>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</si>
  <si>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</si>
  <si>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</si>
  <si>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</si>
  <si>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</si>
  <si>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</si>
  <si>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</si>
  <si>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</si>
  <si>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DARLINGTON</t>
  </si>
  <si>
    <t>843-398-4160</t>
  </si>
  <si>
    <t>DARLINGTON COUNTY</t>
  </si>
  <si>
    <t>843-398-9704</t>
  </si>
  <si>
    <t>Jeff Robinson</t>
  </si>
  <si>
    <t>jrobinson@darcosc.net</t>
  </si>
  <si>
    <t>Sonoco Products Company</t>
  </si>
  <si>
    <t>Darlington County School District</t>
  </si>
  <si>
    <t>Duke Energy Progress</t>
  </si>
  <si>
    <t>Carolina Pines Regional Medical</t>
  </si>
  <si>
    <t>Georgia Pacific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</si>
</sst>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37" name="Picture 1" descr="scstateseal">
          <a:extLst>
            <a:ext uri="{FF2B5EF4-FFF2-40B4-BE49-F238E27FC236}">
              <a16:creationId xmlns:a16="http://schemas.microsoft.com/office/drawing/2014/main" id="{6C7D03C2-4D8E-4C00-AD0E-87F4915987B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8AC54F7-766E-4A5C-B18E-5AF1497FD26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7" name="Picture 1" descr="scstateseal">
          <a:extLst>
            <a:ext uri="{FF2B5EF4-FFF2-40B4-BE49-F238E27FC236}">
              <a16:creationId xmlns:a16="http://schemas.microsoft.com/office/drawing/2014/main" id="{8C2D1CA0-6C6F-4A85-9191-1C99A88B15E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9" name="Picture 1" descr="scstateseal">
          <a:extLst>
            <a:ext uri="{FF2B5EF4-FFF2-40B4-BE49-F238E27FC236}">
              <a16:creationId xmlns:a16="http://schemas.microsoft.com/office/drawing/2014/main" id="{B0B58BC5-E41A-4801-8174-F0209F985BF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3" name="Picture 1" descr="scstateseal">
          <a:extLst>
            <a:ext uri="{FF2B5EF4-FFF2-40B4-BE49-F238E27FC236}">
              <a16:creationId xmlns:a16="http://schemas.microsoft.com/office/drawing/2014/main" id="{B7FBEF56-5B98-4B47-ACDA-F2AB5E42D4F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jrobinson@darcosc.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81</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83</v>
      </c>
      <c r="C7" s="49"/>
      <c r="D7" s="49"/>
      <c r="E7" s="49"/>
      <c r="F7" s="31" t="s">
        <v>43</v>
      </c>
    </row>
    <row r="8" spans="1:6" ht="13.5" x14ac:dyDescent="0.25">
      <c r="A8" s="24" t="s">
        <v>27</v>
      </c>
      <c r="B8" s="53" t="s">
        <v>84</v>
      </c>
      <c r="C8" s="53"/>
      <c r="D8" s="53"/>
      <c r="E8" s="53"/>
      <c r="F8" s="31" t="s">
        <v>44</v>
      </c>
    </row>
    <row r="9" spans="1:6" ht="13.5" x14ac:dyDescent="0.25">
      <c r="A9" s="24" t="s">
        <v>28</v>
      </c>
      <c r="B9" s="52" t="s">
        <v>80</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E12" sqref="E1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DARLINGTON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2880714</v>
      </c>
      <c r="C9" s="26">
        <v>0</v>
      </c>
      <c r="D9" s="26">
        <v>704492</v>
      </c>
      <c r="E9" s="26">
        <v>714847</v>
      </c>
      <c r="F9" s="14">
        <f t="shared" ref="F9:F27" si="0">B9+C9-D9</f>
        <v>2176222</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2880714</v>
      </c>
      <c r="C18" s="15">
        <f>SUM(C8:C17)</f>
        <v>0</v>
      </c>
      <c r="D18" s="15">
        <f>SUM(D8:D17)</f>
        <v>704492</v>
      </c>
      <c r="E18" s="15">
        <f>SUM(E8:E17)</f>
        <v>714847</v>
      </c>
      <c r="F18" s="15">
        <f t="shared" si="0"/>
        <v>2176222</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0</v>
      </c>
      <c r="C21" s="26">
        <v>0</v>
      </c>
      <c r="D21" s="26">
        <v>0</v>
      </c>
      <c r="E21" s="26">
        <v>0</v>
      </c>
      <c r="F21" s="14">
        <f t="shared" si="0"/>
        <v>0</v>
      </c>
    </row>
    <row r="22" spans="1:6" ht="13.5" x14ac:dyDescent="0.25">
      <c r="A22" s="5" t="s">
        <v>64</v>
      </c>
      <c r="B22" s="26">
        <v>0</v>
      </c>
      <c r="C22" s="26">
        <v>0</v>
      </c>
      <c r="D22" s="26">
        <v>0</v>
      </c>
      <c r="E22" s="26">
        <v>0</v>
      </c>
      <c r="F22" s="14">
        <f t="shared" si="0"/>
        <v>0</v>
      </c>
    </row>
    <row r="23" spans="1:6" ht="13.5" x14ac:dyDescent="0.25">
      <c r="A23" s="5" t="s">
        <v>65</v>
      </c>
      <c r="B23" s="26"/>
      <c r="C23" s="26">
        <v>0</v>
      </c>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2880714</v>
      </c>
      <c r="C27" s="16">
        <f>SUM(C18,C26)</f>
        <v>0</v>
      </c>
      <c r="D27" s="16">
        <f>SUM(D18,D26)</f>
        <v>704492</v>
      </c>
      <c r="E27" s="16">
        <f>SUM(E18,E26)</f>
        <v>714847</v>
      </c>
      <c r="F27" s="16">
        <f t="shared" si="0"/>
        <v>2176222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v>0</v>
      </c>
      <c r="C44" s="26">
        <v>0</v>
      </c>
      <c r="D44" s="26">
        <v>0</v>
      </c>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 zoomScale="102" zoomScaleNormal="100" workbookViewId="0">
      <selection activeCell="E13" sqref="E1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DARLINGTON</v>
      </c>
      <c r="C1" s="55"/>
      <c r="D1" s="55"/>
      <c r="E1" s="3"/>
      <c r="F1" s="3"/>
    </row>
    <row r="2" spans="1:6" ht="13.5" customHeight="1" x14ac:dyDescent="0.25">
      <c r="A2" s="4" t="s">
        <v>17</v>
      </c>
      <c r="B2" s="55" t="str">
        <f>IF('General Data'!B4:D4&lt;&gt;"",'General Data'!B4:D4,"")</f>
        <v>DARLINGTON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550000</v>
      </c>
      <c r="C9" s="26">
        <v>0</v>
      </c>
      <c r="D9" s="26">
        <v>45762</v>
      </c>
      <c r="E9" s="26">
        <v>47652</v>
      </c>
      <c r="F9" s="14">
        <f t="shared" ref="F9:F18" si="0">B9+C9-D9</f>
        <v>504238</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550000</v>
      </c>
      <c r="C18" s="15">
        <f>SUM(C8:C17)</f>
        <v>0</v>
      </c>
      <c r="D18" s="15">
        <f>SUM(D8:D17)</f>
        <v>45762</v>
      </c>
      <c r="E18" s="15">
        <f>SUM(E8:E17)</f>
        <v>47652</v>
      </c>
      <c r="F18" s="15">
        <f t="shared" si="0"/>
        <v>504238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550000</v>
      </c>
      <c r="C27" s="16">
        <f>SUM(C18,C26)</f>
        <v>0</v>
      </c>
      <c r="D27" s="16">
        <f>SUM(D18,D26)</f>
        <v>45762</v>
      </c>
      <c r="E27" s="16">
        <f>SUM(E18,E26)</f>
        <v>47652</v>
      </c>
      <c r="F27" s="15">
        <f t="shared" si="1"/>
        <v>504238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4" zoomScale="102" zoomScaleNormal="100" workbookViewId="0">
      <selection activeCell="A27" sqref="A27:C27"/>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DARLINGTON</v>
      </c>
      <c r="C1" s="55"/>
      <c r="D1" s="29"/>
    </row>
    <row r="2" spans="1:4" ht="13.5" customHeight="1" x14ac:dyDescent="0.25">
      <c r="A2" s="4" t="s">
        <v>17</v>
      </c>
      <c r="B2" s="55" t="str">
        <f>IF('General Data'!B4:D4&lt;&gt;"",'General Data'!B4:D4,"")</f>
        <v>DARLINGTON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1" t="s">
        <v>34</v>
      </c>
      <c r="B6" s="71"/>
      <c r="C6" s="71"/>
      <c r="D6" s="71"/>
    </row>
    <row r="7" spans="1:4" s="2" customFormat="1" ht="15" customHeight="1" x14ac:dyDescent="0.35">
      <c r="A7" s="72"/>
      <c r="B7" s="73"/>
      <c r="C7" s="43" t="s">
        <v>40</v>
      </c>
      <c r="D7" s="43" t="s">
        <v>41</v>
      </c>
    </row>
    <row r="8" spans="1:4" s="2" customFormat="1" ht="39.950000000000003" customHeight="1" x14ac:dyDescent="0.35">
      <c r="A8" s="70" t="s">
        <v>35</v>
      </c>
      <c r="B8" s="70"/>
      <c r="C8" s="44"/>
      <c r="D8" s="44"/>
    </row>
    <row r="9" spans="1:4" ht="13.5" x14ac:dyDescent="0.25">
      <c r="A9" s="64" t="s">
        <v>68</v>
      </c>
      <c r="B9" s="65"/>
      <c r="C9" s="27">
        <v>286295818</v>
      </c>
      <c r="D9" s="13"/>
    </row>
    <row r="10" spans="1:4" ht="13.5" x14ac:dyDescent="0.25">
      <c r="A10" s="64" t="s">
        <v>69</v>
      </c>
      <c r="B10" s="65"/>
      <c r="C10" s="13"/>
      <c r="D10" s="27">
        <v>90</v>
      </c>
    </row>
    <row r="11" spans="1:4" ht="36" customHeight="1" x14ac:dyDescent="0.2">
      <c r="A11" s="70" t="s">
        <v>49</v>
      </c>
      <c r="B11" s="70"/>
      <c r="C11" s="45"/>
      <c r="D11" s="45"/>
    </row>
    <row r="12" spans="1:4" ht="13.5" x14ac:dyDescent="0.25">
      <c r="A12" s="64" t="s">
        <v>70</v>
      </c>
      <c r="B12" s="65"/>
      <c r="C12" s="42">
        <f>C9*8%</f>
        <v>22903665.440000001</v>
      </c>
      <c r="D12" s="46"/>
    </row>
    <row r="13" spans="1:4" ht="13.5" x14ac:dyDescent="0.25">
      <c r="A13" s="64" t="s">
        <v>71</v>
      </c>
      <c r="B13" s="65"/>
      <c r="C13" s="42">
        <f>SUM('General Obligation'!F27,'General Obligation'!F50)</f>
        <v>2176222</v>
      </c>
      <c r="D13" s="46"/>
    </row>
    <row r="14" spans="1:4" ht="13.5" x14ac:dyDescent="0.25">
      <c r="A14" s="64" t="s">
        <v>72</v>
      </c>
      <c r="B14" s="65"/>
      <c r="C14" s="42">
        <f>C12-C13</f>
        <v>20727443.440000001</v>
      </c>
      <c r="D14" s="46"/>
    </row>
    <row r="15" spans="1:4" ht="36" customHeight="1" x14ac:dyDescent="0.2">
      <c r="A15" s="70" t="s">
        <v>37</v>
      </c>
      <c r="B15" s="70"/>
      <c r="C15" s="44"/>
      <c r="D15" s="44"/>
    </row>
    <row r="16" spans="1:4" ht="13.5" x14ac:dyDescent="0.25">
      <c r="A16" s="64" t="s">
        <v>73</v>
      </c>
      <c r="B16" s="65"/>
      <c r="C16" s="27">
        <v>17593707</v>
      </c>
      <c r="D16" s="17">
        <f>IF(ISERROR(C16/$C$22*100),"",C16/$C$22*100)</f>
        <v>49.506219712847326</v>
      </c>
    </row>
    <row r="17" spans="1:4" ht="13.5" x14ac:dyDescent="0.25">
      <c r="A17" s="64" t="s">
        <v>74</v>
      </c>
      <c r="B17" s="65"/>
      <c r="C17" s="27">
        <v>5291818</v>
      </c>
      <c r="D17" s="17">
        <f t="shared" ref="D17:D22" si="0">IF(ISERROR(C17/$C$22*100),"",C17/$C$22*100)</f>
        <v>14.89043239087705</v>
      </c>
    </row>
    <row r="18" spans="1:4" ht="13.5" x14ac:dyDescent="0.25">
      <c r="A18" s="64" t="s">
        <v>75</v>
      </c>
      <c r="B18" s="65"/>
      <c r="C18" s="27">
        <v>1961810</v>
      </c>
      <c r="D18" s="17">
        <f t="shared" si="0"/>
        <v>5.5202577202667413</v>
      </c>
    </row>
    <row r="19" spans="1:4" ht="13.5" x14ac:dyDescent="0.25">
      <c r="A19" s="64" t="s">
        <v>76</v>
      </c>
      <c r="B19" s="65"/>
      <c r="C19" s="27">
        <v>8662906</v>
      </c>
      <c r="D19" s="17">
        <f t="shared" si="0"/>
        <v>24.37620041005249</v>
      </c>
    </row>
    <row r="20" spans="1:4" ht="13.5" x14ac:dyDescent="0.25">
      <c r="A20" s="64" t="s">
        <v>77</v>
      </c>
      <c r="B20" s="65"/>
      <c r="C20" s="27">
        <v>114600</v>
      </c>
      <c r="D20" s="17">
        <f t="shared" si="0"/>
        <v>0.32246829955121475</v>
      </c>
    </row>
    <row r="21" spans="1:4" ht="13.5" x14ac:dyDescent="0.25">
      <c r="A21" s="64" t="s">
        <v>61</v>
      </c>
      <c r="B21" s="65"/>
      <c r="C21" s="27">
        <v>1913536</v>
      </c>
      <c r="D21" s="17">
        <f t="shared" si="0"/>
        <v>5.3844214664051764</v>
      </c>
    </row>
    <row r="22" spans="1:4" ht="18" customHeight="1" thickBot="1" x14ac:dyDescent="0.3">
      <c r="A22" s="74" t="s">
        <v>36</v>
      </c>
      <c r="B22" s="75"/>
      <c r="C22" s="18">
        <f>SUM(C16:C21)</f>
        <v>35538377</v>
      </c>
      <c r="D22" s="18">
        <f t="shared" si="0"/>
        <v>100</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t="s">
        <v>86</v>
      </c>
      <c r="B25" s="49"/>
      <c r="C25" s="49"/>
      <c r="D25" s="27">
        <v>1468</v>
      </c>
    </row>
    <row r="26" spans="1:4" ht="13.5" x14ac:dyDescent="0.25">
      <c r="A26" s="63" t="s">
        <v>85</v>
      </c>
      <c r="B26" s="49"/>
      <c r="C26" s="49"/>
      <c r="D26" s="27">
        <v>1347</v>
      </c>
    </row>
    <row r="27" spans="1:4" ht="13.5" x14ac:dyDescent="0.25">
      <c r="A27" s="63" t="s">
        <v>87</v>
      </c>
      <c r="B27" s="49"/>
      <c r="C27" s="49"/>
      <c r="D27" s="27">
        <v>773</v>
      </c>
    </row>
    <row r="28" spans="1:4" ht="13.5" x14ac:dyDescent="0.25">
      <c r="A28" s="63" t="s">
        <v>88</v>
      </c>
      <c r="B28" s="49"/>
      <c r="C28" s="49"/>
      <c r="D28" s="27">
        <v>700</v>
      </c>
    </row>
    <row r="29" spans="1:4" ht="13.5" x14ac:dyDescent="0.25">
      <c r="A29" s="63" t="s">
        <v>89</v>
      </c>
      <c r="B29" s="49"/>
      <c r="C29" s="49"/>
      <c r="D29" s="27">
        <v>600</v>
      </c>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9:B9"/>
    <mergeCell ref="A22:B22"/>
    <mergeCell ref="A4:D4"/>
    <mergeCell ref="A21:B21"/>
    <mergeCell ref="A16:B16"/>
    <mergeCell ref="A17:B17"/>
    <mergeCell ref="A11:B11"/>
    <mergeCell ref="A12:B12"/>
    <mergeCell ref="A13:B13"/>
    <mergeCell ref="A32:C32"/>
    <mergeCell ref="A30:C30"/>
    <mergeCell ref="A31:C31"/>
    <mergeCell ref="A25:C25"/>
    <mergeCell ref="A26:C26"/>
    <mergeCell ref="A5:D5"/>
    <mergeCell ref="A29:C29"/>
    <mergeCell ref="A8:B8"/>
    <mergeCell ref="A6:D6"/>
    <mergeCell ref="A10:B10"/>
    <mergeCell ref="B1:C1"/>
    <mergeCell ref="B2:C2"/>
    <mergeCell ref="A28:C28"/>
    <mergeCell ref="A23:D23"/>
    <mergeCell ref="A18:B18"/>
    <mergeCell ref="A19:B19"/>
    <mergeCell ref="A20:B20"/>
    <mergeCell ref="A24:C24"/>
    <mergeCell ref="A15:B15"/>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2017-02-16T20:31:10Z</cp:lastPrinted>
  <dcterms:created xsi:type="dcterms:W3CDTF">2003-10-04T05:22:12Z</dcterms:created>
  <dcterms:modified xsi:type="dcterms:W3CDTF">2018-06-18T14:51:02Z</dcterms:modified>
</cp:coreProperties>
</file>