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21" i="5" l="1"/>
  <c r="C19" i="5"/>
  <c r="C16" i="5"/>
  <c r="C12" i="5"/>
  <c r="B3" i="5"/>
  <c r="B2" i="5"/>
  <c r="B1" i="5"/>
  <c r="B49" i="4"/>
  <c r="B41" i="4"/>
  <c r="B50" i="4"/>
  <c r="C49" i="4"/>
  <c r="F49" i="4" s="1"/>
  <c r="C41" i="4"/>
  <c r="D49" i="4"/>
  <c r="D41" i="4"/>
  <c r="D50" i="4" s="1"/>
  <c r="E49" i="4"/>
  <c r="E41" i="4"/>
  <c r="E50" i="4"/>
  <c r="F48" i="4"/>
  <c r="F47" i="4"/>
  <c r="F46" i="4"/>
  <c r="F45" i="4"/>
  <c r="F44" i="4"/>
  <c r="F43" i="4"/>
  <c r="F40" i="4"/>
  <c r="F39" i="4"/>
  <c r="F38" i="4"/>
  <c r="F37" i="4"/>
  <c r="F36" i="4"/>
  <c r="F35" i="4"/>
  <c r="F34" i="4"/>
  <c r="F33" i="4"/>
  <c r="F32" i="4"/>
  <c r="F31" i="4"/>
  <c r="B26" i="4"/>
  <c r="B18" i="4"/>
  <c r="C18" i="4"/>
  <c r="C26" i="4"/>
  <c r="C27" i="4" s="1"/>
  <c r="F27" i="4" s="1"/>
  <c r="D18" i="4"/>
  <c r="D26" i="4"/>
  <c r="E18" i="4"/>
  <c r="E26" i="4"/>
  <c r="F25" i="4"/>
  <c r="F24" i="4"/>
  <c r="F23" i="4"/>
  <c r="F22" i="4"/>
  <c r="F21" i="4"/>
  <c r="F20" i="4"/>
  <c r="F17" i="4"/>
  <c r="F16" i="4"/>
  <c r="F15" i="4"/>
  <c r="F14" i="4"/>
  <c r="F13" i="4"/>
  <c r="F12" i="4"/>
  <c r="F11" i="4"/>
  <c r="F10" i="4"/>
  <c r="F9" i="4"/>
  <c r="F8" i="4"/>
  <c r="B41" i="1"/>
  <c r="C41" i="1"/>
  <c r="C50" i="1" s="1"/>
  <c r="D41" i="1"/>
  <c r="D50"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F18" i="1" s="1"/>
  <c r="B26" i="1"/>
  <c r="C18" i="1"/>
  <c r="C26" i="1"/>
  <c r="C27" i="1" s="1"/>
  <c r="D18" i="1"/>
  <c r="D27" i="1" s="1"/>
  <c r="D26" i="1"/>
  <c r="F26" i="1" s="1"/>
  <c r="F25" i="1"/>
  <c r="F24" i="1"/>
  <c r="F23" i="1"/>
  <c r="F22" i="1"/>
  <c r="F21" i="1"/>
  <c r="F20" i="1"/>
  <c r="E18" i="1"/>
  <c r="E26" i="1"/>
  <c r="E27" i="1" s="1"/>
  <c r="F9" i="1"/>
  <c r="F10" i="1"/>
  <c r="F11" i="1"/>
  <c r="F12" i="1"/>
  <c r="F13" i="1"/>
  <c r="F14" i="1"/>
  <c r="F15" i="1"/>
  <c r="F16" i="1"/>
  <c r="F17" i="1"/>
  <c r="F8" i="1"/>
  <c r="B27" i="4"/>
  <c r="E27" i="4"/>
  <c r="D27" i="4"/>
  <c r="F18" i="4"/>
  <c r="D21" i="5" l="1"/>
  <c r="F26" i="4"/>
  <c r="B50" i="1"/>
  <c r="F50" i="1" s="1"/>
  <c r="C50" i="4"/>
  <c r="F50" i="4" s="1"/>
  <c r="F41" i="1"/>
  <c r="C22" i="5"/>
  <c r="F41" i="4"/>
  <c r="B27" i="1"/>
  <c r="F27" i="1" s="1"/>
  <c r="C13" i="5" s="1"/>
  <c r="C14" i="5" s="1"/>
  <c r="A17" i="6" s="1"/>
  <c r="D17" i="5" l="1"/>
  <c r="D22" i="5"/>
  <c r="D16" i="5"/>
  <c r="D20" i="5"/>
  <c r="D19" i="5"/>
  <c r="D18" i="5"/>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<sst xmlns="http://schemas.openxmlformats.org/spreadsheetml/2006/main" count="196" uniqueCount="90">
  <si>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</si>
  <si>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</si>
  <si>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</si>
  <si>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</si>
  <si>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</si>
  <si>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</si>
  <si>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</si>
  <si>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</si>
  <si>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</si>
  <si>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</si>
  <si>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</si>
  <si>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</si>
  <si>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</si>
  <si>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</si>
  <si>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</si>
  <si>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</si>
  <si>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</si>
  <si>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</si>
  <si>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</si>
  <si>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</si>
  <si>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</si>
  <si>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</si>
  <si>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</si>
  <si>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</si>
  <si>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</si>
  <si>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</si>
  <si>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</si>
  <si>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</si>
  <si>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</si>
  <si>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</si>
  <si>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</si>
  <si>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</si>
  <si>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</si>
  <si>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</si>
  <si>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</si>
  <si>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</si>
  <si>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</si>
  <si>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</si>
  <si>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</si>
  <si>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</si>
  <si>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</si>
  <si>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</si>
  <si>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</si>
  <si>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</si>
  <si>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</si>
  <si>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</si>
  <si>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</si>
  <si>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</si>
  <si>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</si>
  <si>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</si>
  <si>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</si>
  <si>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</si>
  <si>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</si>
  <si>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</si>
  <si>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</si>
  <si>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</si>
  <si>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</si>
  <si>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</si>
  <si>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</si>
  <si>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</si>
  <si>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</si>
  <si>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</si>
  <si>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</si>
  <si>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</si>
  <si>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</si>
  <si>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</si>
  <si>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</si>
  <si>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</si>
  <si>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</si>
  <si>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</si>
  <si>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</si>
  <si>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</si>
  <si>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</si>
  <si>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</si>
  <si>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</si>
  <si>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</si>
  <si>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</si>
  <si>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</si>
  <si>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</si>
  <si>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JASPER</t>
  </si>
  <si>
    <t>JASPER COUNTY</t>
  </si>
  <si>
    <t>RONNIE MALPHRUS</t>
  </si>
  <si>
    <t>rmalphrus@jaspercountysc.gov</t>
  </si>
  <si>
    <t>843-717-3692</t>
  </si>
  <si>
    <t>843-717-3626</t>
  </si>
  <si>
    <t>JASPER COUNTY SCHOOL DISTRICT</t>
  </si>
  <si>
    <t>WALMART</t>
  </si>
  <si>
    <t>BJ COMPREHENSIVE HEALTH</t>
  </si>
  <si>
    <t xml:space="preserve">JASPER COUNTY  </t>
  </si>
  <si>
    <t>PEACOCK AUTO 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</si>
</sst>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7" name="Picture 1" descr="scstateseal">
          <a:extLst>
            <a:ext uri="{FF2B5EF4-FFF2-40B4-BE49-F238E27FC236}">
              <a16:creationId xmlns:a16="http://schemas.microsoft.com/office/drawing/2014/main" id="{5C681C2C-85B9-4890-84B8-0DF6D0AA6BE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B997EE9-1897-43A2-8596-2F3994D1080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5" name="Picture 1" descr="scstateseal">
          <a:extLst>
            <a:ext uri="{FF2B5EF4-FFF2-40B4-BE49-F238E27FC236}">
              <a16:creationId xmlns:a16="http://schemas.microsoft.com/office/drawing/2014/main" id="{872AAE7B-617A-434A-B431-F8C91BDDD5D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7" name="Picture 1" descr="scstateseal">
          <a:extLst>
            <a:ext uri="{FF2B5EF4-FFF2-40B4-BE49-F238E27FC236}">
              <a16:creationId xmlns:a16="http://schemas.microsoft.com/office/drawing/2014/main" id="{B7FA3E85-94C0-4409-B905-B23FB4063E2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1" name="Picture 1" descr="scstateseal">
          <a:extLst>
            <a:ext uri="{FF2B5EF4-FFF2-40B4-BE49-F238E27FC236}">
              <a16:creationId xmlns:a16="http://schemas.microsoft.com/office/drawing/2014/main" id="{18E7F886-6B9E-4B68-84C0-B46566CF39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malphrus@jasper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0" sqref="D1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JASPER</v>
      </c>
      <c r="C1" s="55"/>
      <c r="D1" s="55"/>
      <c r="E1" s="3"/>
      <c r="F1" s="3"/>
    </row>
    <row r="2" spans="1:6" ht="13.5" customHeight="1" x14ac:dyDescent="0.25">
      <c r="A2" s="4" t="s">
        <v>17</v>
      </c>
      <c r="B2" s="55" t="str">
        <f>IF('General Data'!B4:D4&lt;&gt;"",'General Data'!B4:D4,"")</f>
        <v>JASPER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5117851</v>
      </c>
      <c r="C9" s="26">
        <v>314533</v>
      </c>
      <c r="D9" s="26">
        <v>93522</v>
      </c>
      <c r="E9" s="26">
        <v>83865</v>
      </c>
      <c r="F9" s="14">
        <f t="shared" ref="F9:F27" si="0">B9+C9-D9</f>
        <v>5338862</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5117851</v>
      </c>
      <c r="C18" s="15">
        <f>SUM(C8:C17)</f>
        <v>314533</v>
      </c>
      <c r="D18" s="15">
        <f>SUM(D8:D17)</f>
        <v>93522</v>
      </c>
      <c r="E18" s="15">
        <f>SUM(E8:E17)</f>
        <v>83865</v>
      </c>
      <c r="F18" s="15">
        <f t="shared" si="0"/>
        <v>5338862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5117851</v>
      </c>
      <c r="C27" s="16">
        <f>SUM(C18,C26)</f>
        <v>314533</v>
      </c>
      <c r="D27" s="16">
        <f>SUM(D18,D26)</f>
        <v>93522</v>
      </c>
      <c r="E27" s="16">
        <f>SUM(E18,E26)</f>
        <v>83865</v>
      </c>
      <c r="F27" s="16">
        <f t="shared" si="0"/>
        <v>5338862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15" sqref="D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JASPER</v>
      </c>
      <c r="C1" s="55"/>
      <c r="D1" s="55"/>
      <c r="E1" s="3"/>
      <c r="F1" s="3"/>
    </row>
    <row r="2" spans="1:6" ht="13.5" customHeight="1" x14ac:dyDescent="0.25">
      <c r="A2" s="4" t="s">
        <v>17</v>
      </c>
      <c r="B2" s="55" t="str">
        <f>IF('General Data'!B4:D4&lt;&gt;"",'General Data'!B4:D4,"")</f>
        <v>JASPER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13270000</v>
      </c>
      <c r="C9" s="26">
        <v>8446305</v>
      </c>
      <c r="D9" s="26">
        <v>7807507</v>
      </c>
      <c r="E9" s="26">
        <v>425000</v>
      </c>
      <c r="F9" s="14">
        <f t="shared" ref="F9:F18" si="0">B9+C9-D9</f>
        <v>13908798</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13270000</v>
      </c>
      <c r="C18" s="15">
        <f>SUM(C8:C17)</f>
        <v>8446305</v>
      </c>
      <c r="D18" s="15">
        <f>SUM(D8:D17)</f>
        <v>7807507</v>
      </c>
      <c r="E18" s="15">
        <f>SUM(E8:E17)</f>
        <v>425000</v>
      </c>
      <c r="F18" s="15">
        <f t="shared" si="0"/>
        <v>13908798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v>1432493</v>
      </c>
      <c r="C21" s="26">
        <v>0</v>
      </c>
      <c r="D21" s="26">
        <v>57581</v>
      </c>
      <c r="E21" s="26">
        <v>60400</v>
      </c>
      <c r="F21" s="14">
        <f t="shared" ref="F21:F27" si="1">B21+C21-D21</f>
        <v>1374912</v>
      </c>
    </row>
    <row r="22" spans="1:6" ht="13.5" x14ac:dyDescent="0.25">
      <c r="A22" s="5" t="s">
        <v>64</v>
      </c>
      <c r="B22" s="26">
        <v>1809425</v>
      </c>
      <c r="C22" s="26">
        <v>0</v>
      </c>
      <c r="D22" s="26">
        <v>434387</v>
      </c>
      <c r="E22" s="26">
        <v>932166</v>
      </c>
      <c r="F22" s="14">
        <f t="shared" si="1"/>
        <v>1375038</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3241918</v>
      </c>
      <c r="C26" s="15">
        <f>SUM(C20:C25)</f>
        <v>0</v>
      </c>
      <c r="D26" s="15">
        <f>SUM(D20:D25)</f>
        <v>491968</v>
      </c>
      <c r="E26" s="15">
        <f>SUM(E20:E25)</f>
        <v>992566</v>
      </c>
      <c r="F26" s="15">
        <f t="shared" si="1"/>
        <v>2749950</v>
      </c>
    </row>
    <row r="27" spans="1:6" ht="18" customHeight="1" thickTop="1" thickBot="1" x14ac:dyDescent="0.3">
      <c r="A27" s="10" t="s">
        <v>23</v>
      </c>
      <c r="B27" s="16">
        <f>SUM(B18,B26)</f>
        <v>16511918</v>
      </c>
      <c r="C27" s="16">
        <f>SUM(C18,C26)</f>
        <v>8446305</v>
      </c>
      <c r="D27" s="16">
        <f>SUM(D18,D26)</f>
        <v>8299475</v>
      </c>
      <c r="E27" s="16">
        <f>SUM(E18,E26)</f>
        <v>1417566</v>
      </c>
      <c r="F27" s="15">
        <f t="shared" si="1"/>
        <v>16658748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21" sqref="C21"/>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JASPER</v>
      </c>
      <c r="C1" s="55"/>
      <c r="D1" s="29"/>
    </row>
    <row r="2" spans="1:4" ht="13.5" customHeight="1" x14ac:dyDescent="0.25">
      <c r="A2" s="4" t="s">
        <v>17</v>
      </c>
      <c r="B2" s="55" t="str">
        <f>IF('General Data'!B4:D4&lt;&gt;"",'General Data'!B4:D4,"")</f>
        <v>JASPER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137119099</v>
      </c>
      <c r="D9" s="13"/>
    </row>
    <row r="10" spans="1:4" ht="13.5" x14ac:dyDescent="0.25">
      <c r="A10" s="64" t="s">
        <v>69</v>
      </c>
      <c r="B10" s="65"/>
      <c r="C10" s="13"/>
      <c r="D10" s="27">
        <v>95</v>
      </c>
    </row>
    <row r="11" spans="1:4" ht="36" customHeight="1" x14ac:dyDescent="0.2">
      <c r="A11" s="73" t="s">
        <v>49</v>
      </c>
      <c r="B11" s="73"/>
      <c r="C11" s="45"/>
      <c r="D11" s="45"/>
    </row>
    <row r="12" spans="1:4" ht="13.5" x14ac:dyDescent="0.25">
      <c r="A12" s="64" t="s">
        <v>70</v>
      </c>
      <c r="B12" s="65"/>
      <c r="C12" s="42">
        <f>C9*8%</f>
        <v>10969527.92</v>
      </c>
      <c r="D12" s="46"/>
    </row>
    <row r="13" spans="1:4" ht="13.5" x14ac:dyDescent="0.25">
      <c r="A13" s="64" t="s">
        <v>71</v>
      </c>
      <c r="B13" s="65"/>
      <c r="C13" s="42">
        <f>SUM('General Obligation'!F27,'General Obligation'!F50)</f>
        <v>5338862</v>
      </c>
      <c r="D13" s="46"/>
    </row>
    <row r="14" spans="1:4" ht="13.5" x14ac:dyDescent="0.25">
      <c r="A14" s="64" t="s">
        <v>72</v>
      </c>
      <c r="B14" s="65"/>
      <c r="C14" s="42">
        <f>C12-C13</f>
        <v>5630665.9199999999</v>
      </c>
      <c r="D14" s="46"/>
    </row>
    <row r="15" spans="1:4" ht="36" customHeight="1" x14ac:dyDescent="0.2">
      <c r="A15" s="73" t="s">
        <v>37</v>
      </c>
      <c r="B15" s="73"/>
      <c r="C15" s="44"/>
      <c r="D15" s="44"/>
    </row>
    <row r="16" spans="1:4" ht="13.5" x14ac:dyDescent="0.25">
      <c r="A16" s="64" t="s">
        <v>73</v>
      </c>
      <c r="B16" s="65"/>
      <c r="C16" s="27">
        <f>20525184+1470951</f>
        <v>21996135</v>
      </c>
      <c r="D16" s="17">
        <f>IF(ISERROR(C16/$C$22*100),"",C16/$C$22*100)</f>
        <v>61.343376562355679</v>
      </c>
    </row>
    <row r="17" spans="1:4" ht="13.5" x14ac:dyDescent="0.25">
      <c r="A17" s="64" t="s">
        <v>74</v>
      </c>
      <c r="B17" s="65"/>
      <c r="C17" s="27">
        <v>1475717</v>
      </c>
      <c r="D17" s="17">
        <f t="shared" ref="D17:D22" si="0">IF(ISERROR(C17/$C$22*100),"",C17/$C$22*100)</f>
        <v>4.1155168228631913</v>
      </c>
    </row>
    <row r="18" spans="1:4" ht="13.5" x14ac:dyDescent="0.25">
      <c r="A18" s="64" t="s">
        <v>75</v>
      </c>
      <c r="B18" s="65"/>
      <c r="C18" s="27">
        <v>5662908</v>
      </c>
      <c r="D18" s="17">
        <f t="shared" si="0"/>
        <v>15.79286078585972</v>
      </c>
    </row>
    <row r="19" spans="1:4" ht="13.5" x14ac:dyDescent="0.25">
      <c r="A19" s="64" t="s">
        <v>76</v>
      </c>
      <c r="B19" s="65"/>
      <c r="C19" s="27">
        <f>3153242+193856+178785</f>
        <v>3525883</v>
      </c>
      <c r="D19" s="17">
        <f t="shared" si="0"/>
        <v>9.8330715184194109</v>
      </c>
    </row>
    <row r="20" spans="1:4" ht="13.5" x14ac:dyDescent="0.25">
      <c r="A20" s="64" t="s">
        <v>77</v>
      </c>
      <c r="B20" s="65"/>
      <c r="C20" s="27">
        <v>0</v>
      </c>
      <c r="D20" s="17">
        <f t="shared" si="0"/>
        <v>0</v>
      </c>
    </row>
    <row r="21" spans="1:4" ht="13.5" x14ac:dyDescent="0.25">
      <c r="A21" s="64" t="s">
        <v>61</v>
      </c>
      <c r="B21" s="65"/>
      <c r="C21" s="27">
        <f>489874+208613+375934+2601+1831083+288415+229</f>
        <v>3196749</v>
      </c>
      <c r="D21" s="17">
        <f t="shared" si="0"/>
        <v>8.9151743105020032</v>
      </c>
    </row>
    <row r="22" spans="1:4" ht="18" customHeight="1" thickBot="1" x14ac:dyDescent="0.3">
      <c r="A22" s="70" t="s">
        <v>36</v>
      </c>
      <c r="B22" s="71"/>
      <c r="C22" s="18">
        <f>SUM(C16:C21)</f>
        <v>35857392</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85</v>
      </c>
      <c r="B25" s="49"/>
      <c r="C25" s="49"/>
      <c r="D25" s="27">
        <v>420</v>
      </c>
    </row>
    <row r="26" spans="1:4" ht="13.5" x14ac:dyDescent="0.25">
      <c r="A26" s="63" t="s">
        <v>86</v>
      </c>
      <c r="B26" s="49"/>
      <c r="C26" s="49"/>
      <c r="D26" s="27">
        <v>315</v>
      </c>
    </row>
    <row r="27" spans="1:4" ht="13.5" x14ac:dyDescent="0.25">
      <c r="A27" s="63" t="s">
        <v>87</v>
      </c>
      <c r="B27" s="49"/>
      <c r="C27" s="49"/>
      <c r="D27" s="27">
        <v>260</v>
      </c>
    </row>
    <row r="28" spans="1:4" ht="13.5" x14ac:dyDescent="0.25">
      <c r="A28" s="63" t="s">
        <v>89</v>
      </c>
      <c r="B28" s="49"/>
      <c r="C28" s="49"/>
      <c r="D28" s="27">
        <v>258</v>
      </c>
    </row>
    <row r="29" spans="1:4" ht="13.5" x14ac:dyDescent="0.25">
      <c r="A29" s="63" t="s">
        <v>88</v>
      </c>
      <c r="B29" s="49"/>
      <c r="C29" s="49"/>
      <c r="D29" s="27">
        <v>245</v>
      </c>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2018-01-15T22:07:19Z</cp:lastPrinted>
  <dcterms:created xsi:type="dcterms:W3CDTF">2003-10-04T05:22:12Z</dcterms:created>
  <dcterms:modified xsi:type="dcterms:W3CDTF">2018-06-18T14:50:08Z</dcterms:modified>
</cp:coreProperties>
</file>