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50" i="4" s="1"/>
  <c r="B41" i="4"/>
  <c r="C49" i="4"/>
  <c r="C41" i="4"/>
  <c r="C50" i="4"/>
  <c r="D49" i="4"/>
  <c r="D41" i="4"/>
  <c r="F41" i="4" s="1"/>
  <c r="E49" i="4"/>
  <c r="E41" i="4"/>
  <c r="E50" i="4" s="1"/>
  <c r="F48" i="4"/>
  <c r="F47" i="4"/>
  <c r="F46" i="4"/>
  <c r="F45" i="4"/>
  <c r="F44" i="4"/>
  <c r="F43" i="4"/>
  <c r="F40" i="4"/>
  <c r="F39" i="4"/>
  <c r="F38" i="4"/>
  <c r="F37" i="4"/>
  <c r="F36" i="4"/>
  <c r="F35" i="4"/>
  <c r="F34" i="4"/>
  <c r="F33" i="4"/>
  <c r="F32" i="4"/>
  <c r="F31" i="4"/>
  <c r="B26" i="4"/>
  <c r="B18" i="4"/>
  <c r="F18" i="4" s="1"/>
  <c r="C18" i="4"/>
  <c r="C26" i="4"/>
  <c r="C27" i="4"/>
  <c r="D18" i="4"/>
  <c r="D26" i="4"/>
  <c r="E18" i="4"/>
  <c r="E26" i="4"/>
  <c r="F25" i="4"/>
  <c r="F24" i="4"/>
  <c r="F23" i="4"/>
  <c r="F22" i="4"/>
  <c r="F21" i="4"/>
  <c r="F20" i="4"/>
  <c r="F17" i="4"/>
  <c r="F16" i="4"/>
  <c r="F15" i="4"/>
  <c r="F14" i="4"/>
  <c r="F13" i="4"/>
  <c r="F12" i="4"/>
  <c r="F11" i="4"/>
  <c r="F10" i="4"/>
  <c r="F9" i="4"/>
  <c r="F8" i="4"/>
  <c r="B41" i="1"/>
  <c r="C41" i="1"/>
  <c r="D41" i="1"/>
  <c r="D50" i="1" s="1"/>
  <c r="E41" i="1"/>
  <c r="F40" i="1"/>
  <c r="F39" i="1"/>
  <c r="F38" i="1"/>
  <c r="F37" i="1"/>
  <c r="F36" i="1"/>
  <c r="F35" i="1"/>
  <c r="F34" i="1"/>
  <c r="F33" i="1"/>
  <c r="F32" i="1"/>
  <c r="F31" i="1"/>
  <c r="B49" i="1"/>
  <c r="B50" i="1" s="1"/>
  <c r="C49" i="1"/>
  <c r="C50" i="1" s="1"/>
  <c r="D49" i="1"/>
  <c r="E49" i="1"/>
  <c r="E50" i="1"/>
  <c r="F48" i="1"/>
  <c r="F47" i="1"/>
  <c r="F46" i="1"/>
  <c r="F45" i="1"/>
  <c r="F44" i="1"/>
  <c r="F43" i="1"/>
  <c r="B2" i="4"/>
  <c r="B3" i="4"/>
  <c r="B2" i="1"/>
  <c r="B3" i="1"/>
  <c r="B1" i="4"/>
  <c r="B1" i="1"/>
  <c r="B18" i="1"/>
  <c r="F18" i="1" s="1"/>
  <c r="B26" i="1"/>
  <c r="F26" i="1" s="1"/>
  <c r="C18" i="1"/>
  <c r="C26" i="1"/>
  <c r="C27" i="1" s="1"/>
  <c r="F27" i="1" s="1"/>
  <c r="D18" i="1"/>
  <c r="D27" i="1" s="1"/>
  <c r="D26" i="1"/>
  <c r="F25" i="1"/>
  <c r="F24" i="1"/>
  <c r="F23" i="1"/>
  <c r="F22" i="1"/>
  <c r="F21" i="1"/>
  <c r="F20" i="1"/>
  <c r="E18" i="1"/>
  <c r="E27" i="1"/>
  <c r="E26" i="1"/>
  <c r="F9" i="1"/>
  <c r="F10" i="1"/>
  <c r="F11" i="1"/>
  <c r="F12" i="1"/>
  <c r="F13" i="1"/>
  <c r="F14" i="1"/>
  <c r="F15" i="1"/>
  <c r="F16" i="1"/>
  <c r="F17" i="1"/>
  <c r="F8" i="1"/>
  <c r="B27" i="4"/>
  <c r="F27" i="4" s="1"/>
  <c r="D16" i="5"/>
  <c r="F49" i="4"/>
  <c r="D21" i="5"/>
  <c r="E27" i="4"/>
  <c r="D27" i="4"/>
  <c r="B27" i="1"/>
  <c r="D22" i="5"/>
  <c r="D17" i="5"/>
  <c r="F41" i="1"/>
  <c r="D19" i="5"/>
  <c r="F26" i="4"/>
  <c r="F50" i="1" l="1"/>
  <c r="C13" i="5"/>
  <c r="C14" i="5" s="1"/>
  <c r="A17" i="6" s="1"/>
  <c r="D20" i="5"/>
  <c r="D50" i="4"/>
  <c r="F50" i="4" s="1"/>
  <c r="F49" i="1"/>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<sst xmlns="http://schemas.openxmlformats.org/spreadsheetml/2006/main" count="196" uniqueCount="90">
  <si>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</si>
  <si>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</si>
  <si>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</si>
  <si>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</si>
  <si>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</si>
  <si>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</si>
  <si>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</si>
  <si>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</si>
  <si>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</si>
  <si>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</si>
  <si>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</si>
  <si>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</si>
  <si>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</si>
  <si>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</si>
  <si>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</si>
  <si>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</si>
  <si>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</si>
  <si>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</si>
  <si>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</si>
  <si>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</si>
  <si>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</si>
  <si>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</si>
  <si>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</si>
  <si>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</si>
  <si>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</si>
  <si>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</si>
  <si>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</si>
  <si>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</si>
  <si>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</si>
  <si>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</si>
  <si>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</si>
  <si>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</si>
  <si>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</si>
  <si>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</si>
  <si>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</si>
  <si>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</si>
  <si>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</si>
  <si>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</si>
  <si>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</si>
  <si>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</si>
  <si>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</si>
  <si>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</si>
  <si>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</si>
  <si>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</si>
  <si>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</si>
  <si>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</si>
  <si>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</si>
  <si>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</si>
  <si>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</si>
  <si>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</si>
  <si>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</si>
  <si>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</si>
  <si>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</si>
  <si>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</si>
  <si>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</si>
  <si>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</si>
  <si>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</si>
  <si>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</si>
  <si>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</si>
  <si>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</si>
  <si>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</si>
  <si>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</si>
  <si>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</si>
  <si>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</si>
  <si>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</si>
  <si>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</si>
  <si>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</si>
  <si>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</si>
  <si>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</si>
  <si>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</si>
  <si>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</si>
  <si>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</si>
  <si>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</si>
  <si>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</si>
  <si>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</si>
  <si>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</si>
  <si>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</si>
  <si>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</si>
  <si>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</si>
  <si>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Saluda</t>
  </si>
  <si>
    <t>Saluda County</t>
  </si>
  <si>
    <t>Tina M Shealy</t>
  </si>
  <si>
    <t>saluda.treasurer@saludacounty.sc.gov</t>
  </si>
  <si>
    <t>864-445-4500 ext 2252</t>
  </si>
  <si>
    <t>864-445-2532</t>
  </si>
  <si>
    <t>Amick Farms</t>
  </si>
  <si>
    <t>Saluda School District #1</t>
  </si>
  <si>
    <t>Saluda Nursing Center</t>
  </si>
  <si>
    <t>Saluda County Government</t>
  </si>
  <si>
    <t>Gentry's Poultry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</si>
</sst>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DB99468E-3352-48BA-9B24-239BC528B19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B3149308-7045-43CC-9CE1-8CDC26DF551A}"/>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3EEB3191-BFFF-4526-8981-DACDA3BEFB4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8697A4E9-E012-4653-AB6A-35F15FF4156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F07AE99F-CF69-4D05-8E38-AAE8B8788E7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saluda.treasurer@saludacounty.sc.gov"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0</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34" zoomScale="102" zoomScaleNormal="100" workbookViewId="0">
      <selection activeCell="B10" sqref="B1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Saluda</v>
      </c>
      <c r="C1" s="55"/>
      <c r="D1" s="55"/>
      <c r="E1" s="3"/>
      <c r="F1" s="3"/>
    </row>
    <row r="2" spans="1:6" ht="13.5" customHeight="1" x14ac:dyDescent="0.25">
      <c r="A2" s="4" t="s">
        <v>17</v>
      </c>
      <c r="B2" s="55" t="str">
        <f>IF('General Data'!B4:D4&lt;&gt;"",'General Data'!B4:D4,"")</f>
        <v>Saluda County</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801297</v>
      </c>
      <c r="C9" s="26"/>
      <c r="D9" s="26">
        <v>97222</v>
      </c>
      <c r="E9" s="26">
        <v>132222</v>
      </c>
      <c r="F9" s="14">
        <f t="shared" ref="F9:F27" si="0">B9+C9-D9</f>
        <v>704075</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801297</v>
      </c>
      <c r="C18" s="15">
        <f>SUM(C8:C17)</f>
        <v>0</v>
      </c>
      <c r="D18" s="15">
        <f>SUM(D8:D17)</f>
        <v>97222</v>
      </c>
      <c r="E18" s="15">
        <f>SUM(E8:E17)</f>
        <v>132222</v>
      </c>
      <c r="F18" s="15">
        <f t="shared" si="0"/>
        <v>704075</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801297</v>
      </c>
      <c r="C27" s="16">
        <f>SUM(C18,C26)</f>
        <v>0</v>
      </c>
      <c r="D27" s="16">
        <f>SUM(D18,D26)</f>
        <v>97222</v>
      </c>
      <c r="E27" s="16">
        <f>SUM(E18,E26)</f>
        <v>132222</v>
      </c>
      <c r="F27" s="16">
        <f t="shared" si="0"/>
        <v>704075</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31" zoomScale="102" zoomScaleNormal="100" workbookViewId="0">
      <selection activeCell="B24" sqref="B24"/>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Saluda</v>
      </c>
      <c r="C1" s="55"/>
      <c r="D1" s="55"/>
      <c r="E1" s="3"/>
      <c r="F1" s="3"/>
    </row>
    <row r="2" spans="1:6" ht="13.5" customHeight="1" x14ac:dyDescent="0.25">
      <c r="A2" s="4" t="s">
        <v>17</v>
      </c>
      <c r="B2" s="55" t="str">
        <f>IF('General Data'!B4:D4&lt;&gt;"",'General Data'!B4:D4,"")</f>
        <v>Saluda County</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v>1061711</v>
      </c>
      <c r="C22" s="26">
        <v>685191</v>
      </c>
      <c r="D22" s="26">
        <v>443067</v>
      </c>
      <c r="E22" s="26">
        <v>443975</v>
      </c>
      <c r="F22" s="14">
        <f t="shared" si="1"/>
        <v>1303835</v>
      </c>
    </row>
    <row r="23" spans="1:6" ht="13.5" x14ac:dyDescent="0.25">
      <c r="A23" s="5" t="s">
        <v>65</v>
      </c>
      <c r="B23" s="26">
        <v>93101</v>
      </c>
      <c r="C23" s="26">
        <v>28647</v>
      </c>
      <c r="D23" s="26">
        <v>20553</v>
      </c>
      <c r="E23" s="26">
        <v>24950</v>
      </c>
      <c r="F23" s="14">
        <f t="shared" si="1"/>
        <v>101195</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1154812</v>
      </c>
      <c r="C26" s="15">
        <f>SUM(C20:C25)</f>
        <v>713838</v>
      </c>
      <c r="D26" s="15">
        <f>SUM(D20:D25)</f>
        <v>463620</v>
      </c>
      <c r="E26" s="15">
        <f>SUM(E20:E25)</f>
        <v>468925</v>
      </c>
      <c r="F26" s="15">
        <f t="shared" si="1"/>
        <v>1405030</v>
      </c>
    </row>
    <row r="27" spans="1:6" ht="18" customHeight="1" thickTop="1" thickBot="1" x14ac:dyDescent="0.3">
      <c r="A27" s="10" t="s">
        <v>23</v>
      </c>
      <c r="B27" s="16">
        <f>SUM(B18,B26)</f>
        <v>1154812</v>
      </c>
      <c r="C27" s="16">
        <f>SUM(C18,C26)</f>
        <v>713838</v>
      </c>
      <c r="D27" s="16">
        <f>SUM(D18,D26)</f>
        <v>463620</v>
      </c>
      <c r="E27" s="16">
        <f>SUM(E18,E26)</f>
        <v>468925</v>
      </c>
      <c r="F27" s="15">
        <f t="shared" si="1"/>
        <v>1405030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13" zoomScale="102" zoomScaleNormal="100" workbookViewId="0">
      <selection activeCell="C16" sqref="C16"/>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Saluda</v>
      </c>
      <c r="C1" s="55"/>
      <c r="D1" s="29"/>
    </row>
    <row r="2" spans="1:4" ht="13.5" customHeight="1" x14ac:dyDescent="0.25">
      <c r="A2" s="4" t="s">
        <v>17</v>
      </c>
      <c r="B2" s="55" t="str">
        <f>IF('General Data'!B4:D4&lt;&gt;"",'General Data'!B4:D4,"")</f>
        <v>Saluda County</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5" t="s">
        <v>35</v>
      </c>
      <c r="B8" s="65"/>
      <c r="C8" s="44"/>
      <c r="D8" s="44"/>
    </row>
    <row r="9" spans="1:4" ht="13.5" x14ac:dyDescent="0.25">
      <c r="A9" s="63" t="s">
        <v>68</v>
      </c>
      <c r="B9" s="64"/>
      <c r="C9" s="27">
        <v>58345707</v>
      </c>
      <c r="D9" s="13"/>
    </row>
    <row r="10" spans="1:4" ht="13.5" x14ac:dyDescent="0.25">
      <c r="A10" s="63" t="s">
        <v>69</v>
      </c>
      <c r="B10" s="64"/>
      <c r="C10" s="13"/>
      <c r="D10" s="27">
        <v>97</v>
      </c>
    </row>
    <row r="11" spans="1:4" ht="36" customHeight="1" x14ac:dyDescent="0.2">
      <c r="A11" s="65" t="s">
        <v>49</v>
      </c>
      <c r="B11" s="65"/>
      <c r="C11" s="45"/>
      <c r="D11" s="45"/>
    </row>
    <row r="12" spans="1:4" ht="13.5" x14ac:dyDescent="0.25">
      <c r="A12" s="63" t="s">
        <v>70</v>
      </c>
      <c r="B12" s="64"/>
      <c r="C12" s="42">
        <f>C9*8%</f>
        <v>4667656.5600000005</v>
      </c>
      <c r="D12" s="46"/>
    </row>
    <row r="13" spans="1:4" ht="13.5" x14ac:dyDescent="0.25">
      <c r="A13" s="63" t="s">
        <v>71</v>
      </c>
      <c r="B13" s="64"/>
      <c r="C13" s="42">
        <f>SUM('General Obligation'!F27,'General Obligation'!F50)</f>
        <v>704075</v>
      </c>
      <c r="D13" s="46"/>
    </row>
    <row r="14" spans="1:4" ht="13.5" x14ac:dyDescent="0.25">
      <c r="A14" s="63" t="s">
        <v>72</v>
      </c>
      <c r="B14" s="64"/>
      <c r="C14" s="42">
        <f>C12-C13</f>
        <v>3963581.5600000005</v>
      </c>
      <c r="D14" s="46"/>
    </row>
    <row r="15" spans="1:4" ht="36" customHeight="1" x14ac:dyDescent="0.2">
      <c r="A15" s="65" t="s">
        <v>37</v>
      </c>
      <c r="B15" s="65"/>
      <c r="C15" s="44"/>
      <c r="D15" s="44"/>
    </row>
    <row r="16" spans="1:4" ht="13.5" x14ac:dyDescent="0.25">
      <c r="A16" s="63" t="s">
        <v>73</v>
      </c>
      <c r="B16" s="64"/>
      <c r="C16" s="27">
        <v>11949636</v>
      </c>
      <c r="D16" s="17">
        <f>IF(ISERROR(C16/$C$22*100),"",C16/$C$22*100)</f>
        <v>75.633901020500133</v>
      </c>
    </row>
    <row r="17" spans="1:4" ht="13.5" x14ac:dyDescent="0.25">
      <c r="A17" s="63" t="s">
        <v>74</v>
      </c>
      <c r="B17" s="64"/>
      <c r="C17" s="27">
        <v>2655989</v>
      </c>
      <c r="D17" s="17">
        <f t="shared" ref="D17:D22" si="0">IF(ISERROR(C17/$C$22*100),"",C17/$C$22*100)</f>
        <v>16.810788976127569</v>
      </c>
    </row>
    <row r="18" spans="1:4" ht="13.5" x14ac:dyDescent="0.25">
      <c r="A18" s="63" t="s">
        <v>75</v>
      </c>
      <c r="B18" s="64"/>
      <c r="C18" s="27">
        <v>11851</v>
      </c>
      <c r="D18" s="17">
        <f t="shared" si="0"/>
        <v>7.5009595354531902E-2</v>
      </c>
    </row>
    <row r="19" spans="1:4" ht="13.5" x14ac:dyDescent="0.25">
      <c r="A19" s="63" t="s">
        <v>76</v>
      </c>
      <c r="B19" s="64"/>
      <c r="C19" s="27">
        <v>668722</v>
      </c>
      <c r="D19" s="17">
        <f t="shared" si="0"/>
        <v>4.2326020272275144</v>
      </c>
    </row>
    <row r="20" spans="1:4" ht="13.5" x14ac:dyDescent="0.25">
      <c r="A20" s="63" t="s">
        <v>77</v>
      </c>
      <c r="B20" s="64"/>
      <c r="C20" s="27">
        <v>73149</v>
      </c>
      <c r="D20" s="17">
        <f t="shared" si="0"/>
        <v>0.46298851494292914</v>
      </c>
    </row>
    <row r="21" spans="1:4" ht="13.5" x14ac:dyDescent="0.25">
      <c r="A21" s="63" t="s">
        <v>61</v>
      </c>
      <c r="B21" s="64"/>
      <c r="C21" s="27">
        <v>439965</v>
      </c>
      <c r="D21" s="17">
        <f t="shared" si="0"/>
        <v>2.7847098658473226</v>
      </c>
    </row>
    <row r="22" spans="1:4" ht="18" customHeight="1" thickBot="1" x14ac:dyDescent="0.3">
      <c r="A22" s="74" t="s">
        <v>36</v>
      </c>
      <c r="B22" s="75"/>
      <c r="C22" s="18">
        <f>SUM(C16:C21)</f>
        <v>15799312</v>
      </c>
      <c r="D22" s="18">
        <f t="shared" si="0"/>
        <v>100</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t="s">
        <v>85</v>
      </c>
      <c r="B25" s="49"/>
      <c r="C25" s="49"/>
      <c r="D25" s="27">
        <v>2000</v>
      </c>
    </row>
    <row r="26" spans="1:4" ht="13.5" x14ac:dyDescent="0.25">
      <c r="A26" s="71" t="s">
        <v>86</v>
      </c>
      <c r="B26" s="49"/>
      <c r="C26" s="49"/>
      <c r="D26" s="27">
        <v>330</v>
      </c>
    </row>
    <row r="27" spans="1:4" ht="13.5" x14ac:dyDescent="0.25">
      <c r="A27" s="71" t="s">
        <v>87</v>
      </c>
      <c r="B27" s="49"/>
      <c r="C27" s="49"/>
      <c r="D27" s="27">
        <v>205</v>
      </c>
    </row>
    <row r="28" spans="1:4" ht="13.5" x14ac:dyDescent="0.25">
      <c r="A28" s="71" t="s">
        <v>88</v>
      </c>
      <c r="B28" s="49"/>
      <c r="C28" s="49"/>
      <c r="D28" s="27">
        <v>152</v>
      </c>
    </row>
    <row r="29" spans="1:4" ht="13.5" x14ac:dyDescent="0.25">
      <c r="A29" s="71" t="s">
        <v>89</v>
      </c>
      <c r="B29" s="49"/>
      <c r="C29" s="49"/>
      <c r="D29" s="27">
        <v>150</v>
      </c>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2018-06-14T20:22:04Z</dcterms:modified>
</cp:coreProperties>
</file>