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970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50" i="4"/>
  <c r="D41" i="4"/>
  <c r="E49" i="4"/>
  <c r="E41" i="4"/>
  <c r="E50" i="4" s="1"/>
  <c r="F48" i="4"/>
  <c r="F47" i="4"/>
  <c r="F46" i="4"/>
  <c r="F45" i="4"/>
  <c r="F44" i="4"/>
  <c r="F43" i="4"/>
  <c r="F40" i="4"/>
  <c r="F39" i="4"/>
  <c r="F38" i="4"/>
  <c r="F37" i="4"/>
  <c r="F36" i="4"/>
  <c r="F35" i="4"/>
  <c r="F34" i="4"/>
  <c r="F33" i="4"/>
  <c r="F32" i="4"/>
  <c r="F31" i="4"/>
  <c r="B26" i="4"/>
  <c r="B18" i="4"/>
  <c r="B27" i="4"/>
  <c r="C18" i="4"/>
  <c r="F18" i="4" s="1"/>
  <c r="C26" i="4"/>
  <c r="D18" i="4"/>
  <c r="D27" i="4" s="1"/>
  <c r="D26" i="4"/>
  <c r="E18" i="4"/>
  <c r="E26" i="4"/>
  <c r="E27" i="4" s="1"/>
  <c r="F25" i="4"/>
  <c r="F24" i="4"/>
  <c r="F23" i="4"/>
  <c r="F22" i="4"/>
  <c r="F21" i="4"/>
  <c r="F20" i="4"/>
  <c r="F17" i="4"/>
  <c r="F16" i="4"/>
  <c r="F15" i="4"/>
  <c r="F14" i="4"/>
  <c r="F13" i="4"/>
  <c r="F12" i="4"/>
  <c r="F11" i="4"/>
  <c r="F10" i="4"/>
  <c r="F9" i="4"/>
  <c r="F8" i="4"/>
  <c r="B41" i="1"/>
  <c r="B50" i="1"/>
  <c r="F50" i="1" s="1"/>
  <c r="C41" i="1"/>
  <c r="D41" i="1"/>
  <c r="D50" i="1" s="1"/>
  <c r="E41" i="1"/>
  <c r="F40" i="1"/>
  <c r="F39" i="1"/>
  <c r="F38" i="1"/>
  <c r="F37" i="1"/>
  <c r="F36" i="1"/>
  <c r="F35" i="1"/>
  <c r="F34" i="1"/>
  <c r="F33" i="1"/>
  <c r="F32" i="1"/>
  <c r="F31" i="1"/>
  <c r="B49" i="1"/>
  <c r="C49" i="1"/>
  <c r="C50" i="1"/>
  <c r="F49" i="1"/>
  <c r="D49" i="1"/>
  <c r="E49" i="1"/>
  <c r="E50" i="1"/>
  <c r="F48" i="1"/>
  <c r="F47" i="1"/>
  <c r="F46" i="1"/>
  <c r="F45" i="1"/>
  <c r="F44" i="1"/>
  <c r="F43" i="1"/>
  <c r="B2" i="4"/>
  <c r="B3" i="4"/>
  <c r="B2" i="1"/>
  <c r="B3" i="1"/>
  <c r="B1" i="4"/>
  <c r="B1" i="1"/>
  <c r="B18" i="1"/>
  <c r="B27" i="1" s="1"/>
  <c r="F27" i="1" s="1"/>
  <c r="C13" i="5" s="1"/>
  <c r="C14" i="5" s="1"/>
  <c r="A17" i="6" s="1"/>
  <c r="B26" i="1"/>
  <c r="F26" i="1" s="1"/>
  <c r="C18" i="1"/>
  <c r="C27" i="1"/>
  <c r="C26" i="1"/>
  <c r="D18" i="1"/>
  <c r="D27" i="1"/>
  <c r="D26" i="1"/>
  <c r="F25" i="1"/>
  <c r="F24" i="1"/>
  <c r="F23" i="1"/>
  <c r="F22" i="1"/>
  <c r="F21" i="1"/>
  <c r="F20" i="1"/>
  <c r="E18" i="1"/>
  <c r="E27" i="1" s="1"/>
  <c r="E26" i="1"/>
  <c r="F9" i="1"/>
  <c r="F10" i="1"/>
  <c r="F11" i="1"/>
  <c r="F12" i="1"/>
  <c r="F13" i="1"/>
  <c r="F14" i="1"/>
  <c r="F15" i="1"/>
  <c r="F16" i="1"/>
  <c r="F17" i="1"/>
  <c r="F8" i="1"/>
  <c r="D16" i="5"/>
  <c r="D22" i="5"/>
  <c r="D17" i="5"/>
  <c r="D21" i="5"/>
  <c r="D19" i="5"/>
  <c r="D20" i="5"/>
  <c r="F41" i="1"/>
  <c r="F18" i="1"/>
  <c r="F26" i="4"/>
  <c r="F41" i="4"/>
  <c r="F49" i="4"/>
  <c r="F27" i="4" l="1"/>
  <c r="C27"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<sst xmlns="http://schemas.openxmlformats.org/spreadsheetml/2006/main" count="191" uniqueCount="85">
  <si>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</si>
  <si>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</si>
  <si>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</si>
  <si>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</si>
  <si>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</si>
  <si>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</si>
  <si>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</si>
  <si>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</si>
  <si>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</si>
  <si>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</si>
  <si>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</si>
  <si>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</si>
  <si>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</si>
  <si>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</si>
  <si>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</si>
  <si>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</si>
  <si>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</si>
  <si>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</si>
  <si>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</si>
  <si>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</si>
  <si>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</si>
  <si>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</si>
  <si>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</si>
  <si>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</si>
  <si>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</si>
  <si>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</si>
  <si>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</si>
  <si>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</si>
  <si>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</si>
  <si>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</si>
  <si>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</si>
  <si>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</si>
  <si>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</si>
  <si>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</si>
  <si>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</si>
  <si>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</si>
  <si>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</si>
  <si>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</si>
  <si>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</si>
  <si>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</si>
  <si>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</si>
  <si>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</si>
  <si>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</si>
  <si>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</si>
  <si>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</si>
  <si>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</si>
  <si>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</si>
  <si>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</si>
  <si>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</si>
  <si>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</si>
  <si>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</si>
  <si>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</si>
  <si>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</si>
  <si>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</si>
  <si>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</si>
  <si>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</si>
  <si>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</si>
  <si>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</si>
  <si>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</si>
  <si>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</si>
  <si>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</si>
  <si>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</si>
  <si>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</si>
  <si>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</si>
  <si>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</si>
  <si>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</si>
  <si>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</si>
  <si>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</si>
  <si>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</si>
  <si>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</si>
  <si>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</si>
  <si>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</si>
  <si>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</si>
  <si>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</si>
  <si>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</si>
  <si>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</si>
  <si>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</si>
  <si>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</si>
  <si>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</si>
  <si>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</si>
  <si>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Town of West Pelzer</t>
  </si>
  <si>
    <t>Paula Payton</t>
  </si>
  <si>
    <t>ppayton@westpelzer.com</t>
  </si>
  <si>
    <t>864-947-6297</t>
  </si>
  <si>
    <t>864-947-6266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</si>
</sst>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4F0A0B3-A64E-4CB8-A6AD-ECBF92F271D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7E66876-3493-4389-98D6-A944B51E824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A65D275-3ECD-4917-9020-33B3247D45C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3E1A765-F83C-49DF-ABD2-0A6128097C3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800B8F0-49AC-4B18-955D-A240A669D2B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payton@westpelzer.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7" sqref="E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t="s">
        <v>80</v>
      </c>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e">
        <f>IF(AND(#REF!="County",'County Supplemental Data'!C14&lt;0),"General Obligation Debt Exceeds Debt Limitation.  Please provide supporting justification.","")</f>
        <v>#REF!</v>
      </c>
    </row>
    <row r="18" spans="1:1" x14ac:dyDescent="0.2"/>
    <row r="19" spans="1:1" x14ac:dyDescent="0.2"/>
    <row r="20" spans="1:1" x14ac:dyDescent="0.2"/>
  </sheetData>
  <sheetProtection selectLockedCells="1"/>
  <mergeCells count="9">
    <mergeCell ref="B12:E12"/>
    <mergeCell ref="B3:E3"/>
    <mergeCell ref="B5:E5"/>
    <mergeCell ref="A1:E2"/>
    <mergeCell ref="B6:E6"/>
    <mergeCell ref="B9:C9"/>
    <mergeCell ref="D9:E9"/>
    <mergeCell ref="B8:E8"/>
    <mergeCell ref="B7:E7"/>
  </mergeCells>
  <phoneticPr fontId="1" type="noConversion"/>
  <dataValidations count="1">
    <dataValidation type="date" operator="greaterThanOrEqual" allowBlank="1" showInputMessage="1" showErrorMessage="1" errorTitle="Input Error" error="You must enter a date in this field" sqref="B6">
      <formula1>37802</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14" sqref="D1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Data'!B5:D5&lt;&gt;"",'General Data'!B5:D5,"")</f>
        <v>Municipality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v>139000</v>
      </c>
      <c r="D9" s="26">
        <v>7530</v>
      </c>
      <c r="E9" s="26">
        <v>11964</v>
      </c>
      <c r="F9" s="14">
        <f t="shared" ref="F9:F27" si="0">B9+C9-D9</f>
        <v>131470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139000</v>
      </c>
      <c r="D18" s="15">
        <f>SUM(D8:D17)</f>
        <v>7530</v>
      </c>
      <c r="E18" s="15">
        <f>SUM(E8:E17)</f>
        <v>11964</v>
      </c>
      <c r="F18" s="15">
        <f t="shared" si="0"/>
        <v>131470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139000</v>
      </c>
      <c r="D27" s="16">
        <f>SUM(D18,D26)</f>
        <v>7530</v>
      </c>
      <c r="E27" s="16">
        <f>SUM(E18,E26)</f>
        <v>11964</v>
      </c>
      <c r="F27" s="16">
        <f t="shared" si="0"/>
        <v>131470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3" zoomScale="102" zoomScaleNormal="100" workbookViewId="0">
      <selection activeCell="B15" sqref="B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Data'!B5:D5&lt;&gt;"",'General Data'!B5:D5,"")</f>
        <v>Municipality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v>135736</v>
      </c>
      <c r="C11" s="26"/>
      <c r="D11" s="26">
        <v>15951</v>
      </c>
      <c r="E11" s="26">
        <v>15951</v>
      </c>
      <c r="F11" s="14">
        <f t="shared" si="0"/>
        <v>119785</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508814</v>
      </c>
      <c r="C14" s="26">
        <v>1130000</v>
      </c>
      <c r="D14" s="26">
        <v>22553</v>
      </c>
      <c r="E14" s="26">
        <v>60234</v>
      </c>
      <c r="F14" s="14">
        <f t="shared" si="0"/>
        <v>1616261</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644550</v>
      </c>
      <c r="C18" s="15">
        <f>SUM(C8:C17)</f>
        <v>1130000</v>
      </c>
      <c r="D18" s="15">
        <f>SUM(D8:D17)</f>
        <v>38504</v>
      </c>
      <c r="E18" s="15">
        <f>SUM(E8:E17)</f>
        <v>76185</v>
      </c>
      <c r="F18" s="15">
        <f t="shared" si="0"/>
        <v>1736046</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644550</v>
      </c>
      <c r="C27" s="16">
        <f>SUM(C18,C26)</f>
        <v>1130000</v>
      </c>
      <c r="D27" s="16">
        <f>SUM(D18,D26)</f>
        <v>38504</v>
      </c>
      <c r="E27" s="16">
        <f>SUM(E18,E26)</f>
        <v>76185</v>
      </c>
      <c r="F27" s="15">
        <f t="shared" si="1"/>
        <v>1736046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0" zoomScale="102" zoomScaleNormal="100" workbookViewId="0">
      <selection activeCell="C19" sqref="C1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Data'!B5:D5&lt;&gt;"",'General Data'!B5:D5,"")</f>
        <v>Municipality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1690000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135200</v>
      </c>
      <c r="D12" s="46"/>
    </row>
    <row r="13" spans="1:4" ht="13.5" x14ac:dyDescent="0.25">
      <c r="A13" s="66" t="s">
        <v>71</v>
      </c>
      <c r="B13" s="67"/>
      <c r="C13" s="42">
        <f>SUM('General Obligation'!F27,'General Obligation'!F50)</f>
        <v>131470</v>
      </c>
      <c r="D13" s="46"/>
    </row>
    <row r="14" spans="1:4" ht="13.5" x14ac:dyDescent="0.25">
      <c r="A14" s="66" t="s">
        <v>72</v>
      </c>
      <c r="B14" s="67"/>
      <c r="C14" s="42">
        <f>C12-C13</f>
        <v>3730</v>
      </c>
      <c r="D14" s="46"/>
    </row>
    <row r="15" spans="1:4" ht="36" customHeight="1" x14ac:dyDescent="0.2">
      <c r="A15" s="70" t="s">
        <v>37</v>
      </c>
      <c r="B15" s="70"/>
      <c r="C15" s="44"/>
      <c r="D15" s="44"/>
    </row>
    <row r="16" spans="1:4" ht="13.5" x14ac:dyDescent="0.25">
      <c r="A16" s="66" t="s">
        <v>73</v>
      </c>
      <c r="B16" s="67"/>
      <c r="C16" s="27">
        <v>159516</v>
      </c>
      <c r="D16" s="17">
        <f>IF(ISERROR(C16/$C$22*100),"",C16/$C$22*100)</f>
        <v>61.347116782426106</v>
      </c>
    </row>
    <row r="17" spans="1:4" ht="13.5" x14ac:dyDescent="0.25">
      <c r="A17" s="66" t="s">
        <v>74</v>
      </c>
      <c r="B17" s="67"/>
      <c r="C17" s="27">
        <v>75955</v>
      </c>
      <c r="D17" s="17">
        <f t="shared" ref="D17:D22" si="0">IF(ISERROR(C17/$C$22*100),"",C17/$C$22*100)</f>
        <v>29.210989839321289</v>
      </c>
    </row>
    <row r="18" spans="1:4" ht="13.5" x14ac:dyDescent="0.25">
      <c r="A18" s="66" t="s">
        <v>75</v>
      </c>
      <c r="B18" s="67"/>
      <c r="C18" s="27"/>
      <c r="D18" s="17">
        <f t="shared" si="0"/>
        <v>0</v>
      </c>
    </row>
    <row r="19" spans="1:4" ht="13.5" x14ac:dyDescent="0.25">
      <c r="A19" s="66" t="s">
        <v>76</v>
      </c>
      <c r="B19" s="67"/>
      <c r="C19" s="27">
        <v>24551</v>
      </c>
      <c r="D19" s="17">
        <f t="shared" si="0"/>
        <v>9.44189337825261</v>
      </c>
    </row>
    <row r="20" spans="1:4" ht="13.5" x14ac:dyDescent="0.25">
      <c r="A20" s="66" t="s">
        <v>77</v>
      </c>
      <c r="B20" s="67"/>
      <c r="C20" s="27"/>
      <c r="D20" s="17">
        <f t="shared" si="0"/>
        <v>0</v>
      </c>
    </row>
    <row r="21" spans="1:4" ht="13.5" x14ac:dyDescent="0.25">
      <c r="A21" s="66" t="s">
        <v>61</v>
      </c>
      <c r="B21" s="67"/>
      <c r="C21" s="27"/>
      <c r="D21" s="17">
        <f t="shared" si="0"/>
        <v>0</v>
      </c>
    </row>
    <row r="22" spans="1:4" ht="18" customHeight="1" thickBot="1" x14ac:dyDescent="0.3">
      <c r="A22" s="63" t="s">
        <v>36</v>
      </c>
      <c r="B22" s="64"/>
      <c r="C22" s="18">
        <f>SUM(C16:C21)</f>
        <v>260022</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2018-06-14T20:51:03Z</dcterms:modified>
</cp:coreProperties>
</file>