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0940" yWindow="0" windowWidth="17320" windowHeight="22620" tabRatio="757" firstSheet="5" activeTab="6"/>
  </bookViews>
  <sheets>
    <sheet name="Metadata" sheetId="1" r:id="rId1"/>
    <sheet name="LengthWeight" sheetId="2" r:id="rId2"/>
    <sheet name="ProportionMature" sheetId="3" r:id="rId3"/>
    <sheet name="Mortality" sheetId="4" r:id="rId4"/>
    <sheet name="SurveySelectivity" sheetId="5" r:id="rId5"/>
    <sheet name="FisherySelectivity" sheetId="6" r:id="rId6"/>
    <sheet name="Catchability" sheetId="7" r:id="rId7"/>
    <sheet name="Recruitment" sheetId="8" r:id="rId8"/>
    <sheet name="Error" sheetId="9" r:id="rId9"/>
    <sheet name="Control" sheetId="10" r:id="rId10"/>
    <sheet name="Movement" sheetId="11" r:id="rId11"/>
    <sheet name="Sim.Permutations" sheetId="12" r:id="rId12"/>
  </sheets>
  <definedNames>
    <definedName name="solver_adj" localSheetId="1" hidden="1">LengthWeight!$B$41:$B$42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LengthWeight!$B$41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LengthWeight!$M$32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0.0000000001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M2" i="2"/>
  <c r="K3" i="2"/>
  <c r="M3" i="2"/>
  <c r="K4" i="2"/>
  <c r="M4" i="2"/>
  <c r="K5" i="2"/>
  <c r="M5" i="2"/>
  <c r="K6" i="2"/>
  <c r="M6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M32" i="2"/>
  <c r="L2" i="2"/>
  <c r="N2" i="2"/>
  <c r="L3" i="2"/>
  <c r="N3" i="2"/>
  <c r="L4" i="2"/>
  <c r="N4" i="2"/>
  <c r="L5" i="2"/>
  <c r="N5" i="2"/>
  <c r="L6" i="2"/>
  <c r="N6" i="2"/>
  <c r="L7" i="2"/>
  <c r="N7" i="2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4" i="2"/>
  <c r="N24" i="2"/>
  <c r="L25" i="2"/>
  <c r="N25" i="2"/>
  <c r="L26" i="2"/>
  <c r="N26" i="2"/>
  <c r="L27" i="2"/>
  <c r="N27" i="2"/>
  <c r="L28" i="2"/>
  <c r="N28" i="2"/>
  <c r="L29" i="2"/>
  <c r="N29" i="2"/>
  <c r="L30" i="2"/>
  <c r="N30" i="2"/>
  <c r="L31" i="2"/>
  <c r="N31" i="2"/>
  <c r="N32" i="2"/>
  <c r="O3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E2" i="2"/>
  <c r="D2" i="2"/>
  <c r="C52" i="12"/>
  <c r="C53" i="12"/>
  <c r="C45" i="12"/>
  <c r="C46" i="12"/>
  <c r="C47" i="12"/>
  <c r="A29" i="12"/>
  <c r="A30" i="12"/>
  <c r="A31" i="12"/>
  <c r="A32" i="12"/>
  <c r="B35" i="12"/>
  <c r="C38" i="12"/>
  <c r="C39" i="12"/>
  <c r="C40" i="12"/>
  <c r="C41" i="12"/>
  <c r="C42" i="12"/>
  <c r="J49" i="11"/>
  <c r="J48" i="11"/>
  <c r="J47" i="11"/>
  <c r="N46" i="11"/>
  <c r="O46" i="11"/>
  <c r="P46" i="11"/>
  <c r="Q46" i="11"/>
  <c r="R46" i="11"/>
  <c r="S46" i="11"/>
  <c r="V46" i="11"/>
  <c r="W46" i="11"/>
  <c r="X46" i="11"/>
  <c r="Y46" i="11"/>
  <c r="Z46" i="11"/>
  <c r="AA46" i="11"/>
  <c r="J46" i="11"/>
  <c r="N45" i="11"/>
  <c r="O45" i="11"/>
  <c r="P45" i="11"/>
  <c r="Q45" i="11"/>
  <c r="R45" i="11"/>
  <c r="S45" i="11"/>
  <c r="V45" i="11"/>
  <c r="W45" i="11"/>
  <c r="X45" i="11"/>
  <c r="Y45" i="11"/>
  <c r="Z45" i="11"/>
  <c r="AA45" i="11"/>
  <c r="J45" i="11"/>
  <c r="N44" i="11"/>
  <c r="O44" i="11"/>
  <c r="P44" i="11"/>
  <c r="Q44" i="11"/>
  <c r="R44" i="11"/>
  <c r="S44" i="11"/>
  <c r="V44" i="11"/>
  <c r="W44" i="11"/>
  <c r="X44" i="11"/>
  <c r="Y44" i="11"/>
  <c r="Z44" i="11"/>
  <c r="AA44" i="11"/>
  <c r="J44" i="11"/>
  <c r="N43" i="11"/>
  <c r="O43" i="11"/>
  <c r="P43" i="11"/>
  <c r="Q43" i="11"/>
  <c r="R43" i="11"/>
  <c r="S43" i="11"/>
  <c r="V43" i="11"/>
  <c r="W43" i="11"/>
  <c r="X43" i="11"/>
  <c r="Y43" i="11"/>
  <c r="Z43" i="11"/>
  <c r="AA43" i="11"/>
  <c r="J43" i="11"/>
  <c r="N42" i="11"/>
  <c r="O42" i="11"/>
  <c r="P42" i="11"/>
  <c r="Q42" i="11"/>
  <c r="R42" i="11"/>
  <c r="S42" i="11"/>
  <c r="V42" i="11"/>
  <c r="W42" i="11"/>
  <c r="X42" i="11"/>
  <c r="Y42" i="11"/>
  <c r="Z42" i="11"/>
  <c r="AA42" i="11"/>
  <c r="J42" i="11"/>
  <c r="N39" i="11"/>
  <c r="O39" i="11"/>
  <c r="P39" i="11"/>
  <c r="Q39" i="11"/>
  <c r="R39" i="11"/>
  <c r="S39" i="11"/>
  <c r="V39" i="11"/>
  <c r="W39" i="11"/>
  <c r="X39" i="11"/>
  <c r="Y39" i="11"/>
  <c r="Z39" i="11"/>
  <c r="AA39" i="11"/>
  <c r="N38" i="11"/>
  <c r="O38" i="11"/>
  <c r="P38" i="11"/>
  <c r="Q38" i="11"/>
  <c r="R38" i="11"/>
  <c r="S38" i="11"/>
  <c r="V38" i="11"/>
  <c r="W38" i="11"/>
  <c r="X38" i="11"/>
  <c r="Y38" i="11"/>
  <c r="Z38" i="11"/>
  <c r="AA38" i="11"/>
  <c r="N37" i="11"/>
  <c r="O37" i="11"/>
  <c r="P37" i="11"/>
  <c r="Q37" i="11"/>
  <c r="R37" i="11"/>
  <c r="S37" i="11"/>
  <c r="V37" i="11"/>
  <c r="W37" i="11"/>
  <c r="X37" i="11"/>
  <c r="Y37" i="11"/>
  <c r="Z37" i="11"/>
  <c r="AA37" i="11"/>
  <c r="N36" i="11"/>
  <c r="O36" i="11"/>
  <c r="P36" i="11"/>
  <c r="Q36" i="11"/>
  <c r="R36" i="11"/>
  <c r="S36" i="11"/>
  <c r="V36" i="11"/>
  <c r="W36" i="11"/>
  <c r="X36" i="11"/>
  <c r="Y36" i="11"/>
  <c r="Z36" i="11"/>
  <c r="AA36" i="11"/>
  <c r="J36" i="11"/>
  <c r="N35" i="11"/>
  <c r="O35" i="11"/>
  <c r="P35" i="11"/>
  <c r="Q35" i="11"/>
  <c r="R35" i="11"/>
  <c r="S35" i="11"/>
  <c r="V35" i="11"/>
  <c r="W35" i="11"/>
  <c r="X35" i="11"/>
  <c r="Y35" i="11"/>
  <c r="Z35" i="11"/>
  <c r="AA35" i="11"/>
  <c r="J35" i="11"/>
  <c r="J34" i="11"/>
  <c r="J33" i="11"/>
  <c r="N32" i="11"/>
  <c r="O32" i="11"/>
  <c r="P32" i="11"/>
  <c r="Q32" i="11"/>
  <c r="R32" i="11"/>
  <c r="S32" i="11"/>
  <c r="V32" i="11"/>
  <c r="W32" i="11"/>
  <c r="X32" i="11"/>
  <c r="Y32" i="11"/>
  <c r="Z32" i="11"/>
  <c r="AA32" i="11"/>
  <c r="J32" i="11"/>
  <c r="N31" i="11"/>
  <c r="O31" i="11"/>
  <c r="P31" i="11"/>
  <c r="Q31" i="11"/>
  <c r="R31" i="11"/>
  <c r="S31" i="11"/>
  <c r="V31" i="11"/>
  <c r="W31" i="11"/>
  <c r="X31" i="11"/>
  <c r="Y31" i="11"/>
  <c r="Z31" i="11"/>
  <c r="AA31" i="11"/>
  <c r="J31" i="11"/>
  <c r="N30" i="11"/>
  <c r="O30" i="11"/>
  <c r="P30" i="11"/>
  <c r="Q30" i="11"/>
  <c r="R30" i="11"/>
  <c r="S30" i="11"/>
  <c r="V30" i="11"/>
  <c r="W30" i="11"/>
  <c r="X30" i="11"/>
  <c r="Y30" i="11"/>
  <c r="Z30" i="11"/>
  <c r="AA30" i="11"/>
  <c r="J30" i="11"/>
  <c r="N29" i="11"/>
  <c r="O29" i="11"/>
  <c r="P29" i="11"/>
  <c r="Q29" i="11"/>
  <c r="R29" i="11"/>
  <c r="S29" i="11"/>
  <c r="V29" i="11"/>
  <c r="W29" i="11"/>
  <c r="X29" i="11"/>
  <c r="Y29" i="11"/>
  <c r="Z29" i="11"/>
  <c r="AA29" i="11"/>
  <c r="J29" i="11"/>
  <c r="N28" i="11"/>
  <c r="O28" i="11"/>
  <c r="P28" i="11"/>
  <c r="Q28" i="11"/>
  <c r="R28" i="11"/>
  <c r="S28" i="11"/>
  <c r="V28" i="11"/>
  <c r="W28" i="11"/>
  <c r="X28" i="11"/>
  <c r="Y28" i="11"/>
  <c r="Z28" i="11"/>
  <c r="AA28" i="11"/>
  <c r="J28" i="11"/>
  <c r="J27" i="11"/>
  <c r="J26" i="11"/>
  <c r="J25" i="11"/>
  <c r="J24" i="11"/>
  <c r="J23" i="11"/>
  <c r="N22" i="11"/>
  <c r="O22" i="11"/>
  <c r="P22" i="11"/>
  <c r="Q22" i="11"/>
  <c r="R22" i="11"/>
  <c r="S22" i="11"/>
  <c r="V22" i="11"/>
  <c r="W22" i="11"/>
  <c r="X22" i="11"/>
  <c r="Y22" i="11"/>
  <c r="Z22" i="11"/>
  <c r="AA22" i="11"/>
  <c r="J22" i="11"/>
  <c r="N21" i="11"/>
  <c r="O21" i="11"/>
  <c r="P21" i="11"/>
  <c r="Q21" i="11"/>
  <c r="R21" i="11"/>
  <c r="S21" i="11"/>
  <c r="V21" i="11"/>
  <c r="W21" i="11"/>
  <c r="X21" i="11"/>
  <c r="Y21" i="11"/>
  <c r="Z21" i="11"/>
  <c r="AA21" i="11"/>
  <c r="J21" i="11"/>
  <c r="N20" i="11"/>
  <c r="O20" i="11"/>
  <c r="P20" i="11"/>
  <c r="Q20" i="11"/>
  <c r="R20" i="11"/>
  <c r="S20" i="11"/>
  <c r="V20" i="11"/>
  <c r="W20" i="11"/>
  <c r="X20" i="11"/>
  <c r="Y20" i="11"/>
  <c r="Z20" i="11"/>
  <c r="AA20" i="11"/>
  <c r="J20" i="11"/>
  <c r="N19" i="11"/>
  <c r="O19" i="11"/>
  <c r="P19" i="11"/>
  <c r="Q19" i="11"/>
  <c r="R19" i="11"/>
  <c r="S19" i="11"/>
  <c r="V19" i="11"/>
  <c r="W19" i="11"/>
  <c r="X19" i="11"/>
  <c r="Y19" i="11"/>
  <c r="Z19" i="11"/>
  <c r="AA19" i="11"/>
  <c r="J19" i="11"/>
  <c r="N18" i="11"/>
  <c r="O18" i="11"/>
  <c r="P18" i="11"/>
  <c r="Q18" i="11"/>
  <c r="R18" i="11"/>
  <c r="S18" i="11"/>
  <c r="V18" i="11"/>
  <c r="W18" i="11"/>
  <c r="X18" i="11"/>
  <c r="Y18" i="11"/>
  <c r="Z18" i="11"/>
  <c r="AA18" i="11"/>
  <c r="J18" i="11"/>
  <c r="J17" i="11"/>
  <c r="J16" i="11"/>
  <c r="J15" i="11"/>
  <c r="J14" i="11"/>
  <c r="J13" i="11"/>
  <c r="S12" i="11"/>
  <c r="J12" i="11"/>
  <c r="S11" i="11"/>
  <c r="J11" i="11"/>
  <c r="S10" i="11"/>
  <c r="J10" i="11"/>
  <c r="S9" i="11"/>
  <c r="S8" i="11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comments1.xml><?xml version="1.0" encoding="utf-8"?>
<comments xmlns="http://schemas.openxmlformats.org/spreadsheetml/2006/main">
  <authors>
    <author/>
  </authors>
  <commentList>
    <comment ref="C16" authorId="0">
      <text>
        <r>
          <rPr>
            <sz val="11"/>
            <color rgb="FF000000"/>
            <rFont val="Calibri"/>
          </rPr>
          <t>No Trawl effort in these areas.
	-Curry Cunningham - NOAA Federal</t>
        </r>
      </text>
    </comment>
  </commentList>
</comments>
</file>

<file path=xl/sharedStrings.xml><?xml version="1.0" encoding="utf-8"?>
<sst xmlns="http://schemas.openxmlformats.org/spreadsheetml/2006/main" count="455" uniqueCount="241">
  <si>
    <t>General information</t>
  </si>
  <si>
    <t>Species</t>
  </si>
  <si>
    <t>Sablefish</t>
  </si>
  <si>
    <t>Maturity data</t>
  </si>
  <si>
    <t>These values are from the Hanselman et al. stock assessment (see 2017 SAFE report) and are also used in the Fenske et al. spatial model</t>
  </si>
  <si>
    <t>Age</t>
  </si>
  <si>
    <t>LengthFemale_early</t>
  </si>
  <si>
    <t>LengthMale_early</t>
  </si>
  <si>
    <t>LengthFemale_current</t>
  </si>
  <si>
    <t>LengthMale_current</t>
  </si>
  <si>
    <t>WeightFemale</t>
  </si>
  <si>
    <t>WeightMale</t>
  </si>
  <si>
    <t>Notes</t>
  </si>
  <si>
    <t>Selectivity</t>
  </si>
  <si>
    <t>These are all output from the spatial model (base), will need to fill in details about how the three areas (where applicable) were made into six</t>
  </si>
  <si>
    <t>LengthWeight parameters</t>
  </si>
  <si>
    <t>VonBertalanffy parameters are from sablefish 2017 SAFE report, for 1996-current, parameters for 'early' period are in SAFE but not reported here</t>
  </si>
  <si>
    <t>the at-age values for lengthweight are calculated from the parameters in the SAFE for each time period</t>
  </si>
  <si>
    <t>Mortality</t>
  </si>
  <si>
    <t>Catchability</t>
  </si>
  <si>
    <t>These are all outputs from the spatial model (base)</t>
  </si>
  <si>
    <t>Recruitment</t>
  </si>
  <si>
    <t>document things here</t>
  </si>
  <si>
    <t>Movement</t>
  </si>
  <si>
    <t xml:space="preserve">length (cm) at age and weight (kg) at age for sablefish </t>
  </si>
  <si>
    <t>weight at age used for all years</t>
  </si>
  <si>
    <t>NOT spatially explicit!!</t>
  </si>
  <si>
    <t xml:space="preserve">Age </t>
  </si>
  <si>
    <t>PropMature</t>
  </si>
  <si>
    <t>same for all areas. For this and other data inputs, should age begin at 1 or 2 (model age)?</t>
  </si>
  <si>
    <t>Female</t>
  </si>
  <si>
    <t>Male</t>
  </si>
  <si>
    <t>FemaleBlock1</t>
  </si>
  <si>
    <t>FemaleBlock2</t>
  </si>
  <si>
    <t>FemaleBlock3</t>
  </si>
  <si>
    <t>FemaleBlock4</t>
  </si>
  <si>
    <t>MaleBlock1</t>
  </si>
  <si>
    <t>MaleBlock2</t>
  </si>
  <si>
    <t>MaleBlock3</t>
  </si>
  <si>
    <t>MaleBlock4</t>
  </si>
  <si>
    <t>Do we want this to have the potential for time blocks?</t>
  </si>
  <si>
    <t>like this ---------------------------------------&gt;</t>
  </si>
  <si>
    <t>or do it like Curry's halibut example?</t>
  </si>
  <si>
    <t>Par</t>
  </si>
  <si>
    <t>m</t>
  </si>
  <si>
    <t>natural mortality</t>
  </si>
  <si>
    <t>k</t>
  </si>
  <si>
    <t>?</t>
  </si>
  <si>
    <t>what is k?</t>
  </si>
  <si>
    <t>c</t>
  </si>
  <si>
    <t>what is c? a shape parameter? when c=0, M is constant across ages</t>
  </si>
  <si>
    <t>A</t>
  </si>
  <si>
    <t>model age or 'real' age?</t>
  </si>
  <si>
    <t>age 31 and greater accumulated here</t>
  </si>
  <si>
    <t>OR - as parameters: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</si>
  <si>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</si>
  <si>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</si>
  <si>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</si>
  <si>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</si>
  <si>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</si>
  <si>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</si>
  <si>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USLongline</t>
  </si>
  <si>
    <t>USJPLL</t>
  </si>
  <si>
    <t>Note</t>
  </si>
  <si>
    <t>&lt;- do we need to include historical surveys? I don't really think so for forward projections, but do we need it for getting the population set up right? If so, that is the USJPLL</t>
  </si>
  <si>
    <t>Female_a50</t>
  </si>
  <si>
    <t>these are not spatial for the survey.  They could be, in theory, but it's hard to think of a good justification</t>
  </si>
  <si>
    <t>Female_delta</t>
  </si>
  <si>
    <t>at present, the LL survey selectivity is logistic (asymptotic). Dome shape could be explored.</t>
  </si>
  <si>
    <t>Female_amax</t>
  </si>
  <si>
    <t>NA</t>
  </si>
  <si>
    <t>Male_a50</t>
  </si>
  <si>
    <t>Male_delta</t>
  </si>
  <si>
    <t>Area</t>
  </si>
  <si>
    <t>Male_amax</t>
  </si>
  <si>
    <t>USFixedgear_preIFQ</t>
  </si>
  <si>
    <t>What is best here? Values or Nas?</t>
  </si>
  <si>
    <t>PlusAge</t>
  </si>
  <si>
    <t>this is the + group age in the model, assuming age-two start. Sablefish age 2-31+ are modeled, which is 30 age groups…what value needs to be put here - 30 or 31?</t>
  </si>
  <si>
    <t>USFixedgear_postIFQ</t>
  </si>
  <si>
    <t>USTrawl</t>
  </si>
  <si>
    <t>Foreign</t>
  </si>
  <si>
    <t>USFixedgear_preIFQ is sex specific, not spatial, and deltas are fixed in EM (not estimated)</t>
  </si>
  <si>
    <t>USFixedgear_postIFQ is sex specific, and semi-spatial. Male and Female deltas are not spatial and not estimated.</t>
  </si>
  <si>
    <t>USTrawl is sex specific but not spatial, and dome shaped in EM so the a50 is really amax?</t>
  </si>
  <si>
    <t>Foreign is not sex specific or spatial and selectivity is not estimated</t>
  </si>
  <si>
    <t>4?</t>
  </si>
  <si>
    <t>5?</t>
  </si>
  <si>
    <t>6?</t>
  </si>
  <si>
    <t>this is the age in the model, assuming age-two start. Sablefish age 2-31+ are modeled, which is 30 age groups…what value needs to be put here - 30 or 31?</t>
  </si>
  <si>
    <t>&lt;- will need to reformat in a way better for reading in…this is just to get the info on the page for now</t>
  </si>
  <si>
    <t>Need to consider having six-area selectivity and where to get those values from.</t>
  </si>
  <si>
    <t xml:space="preserve">&lt;- do we need to include historical fisheries like the Foreign fishery?  Also, we might want to consider breaking out </t>
  </si>
  <si>
    <t>US fixed gear into the Longline and Pot components separately. We should meet with Dana at some point to discuss.</t>
  </si>
  <si>
    <t>&lt;- do we want more flexibility for number of areas? How to build that in?</t>
  </si>
  <si>
    <t>and what values to use?</t>
  </si>
  <si>
    <t>BOLD means fixed param in EM</t>
  </si>
  <si>
    <t>Not sure if we need this, these are all estimated for sablefish</t>
  </si>
  <si>
    <t>USLLsurv</t>
  </si>
  <si>
    <t>USJPLLsurv</t>
  </si>
  <si>
    <t>ForeignFish</t>
  </si>
  <si>
    <t>USLLFish_preIFQ</t>
  </si>
  <si>
    <t>USFish_postIFQ</t>
  </si>
  <si>
    <t>Q_area1</t>
  </si>
  <si>
    <t>right now, areas 1, 2, and 3 are: 1-bering aleutians west GOA, 2-central goa, 3-east GOA</t>
  </si>
  <si>
    <t>Q_area2</t>
  </si>
  <si>
    <t>Q_area3</t>
  </si>
  <si>
    <t>Q_area4</t>
  </si>
  <si>
    <t>&lt;- will need to make assumptions to fill these in…</t>
  </si>
  <si>
    <t>Q_area5</t>
  </si>
  <si>
    <t>Q_area6</t>
  </si>
  <si>
    <t>B-H</t>
  </si>
  <si>
    <t>Ricker</t>
  </si>
  <si>
    <t>Mean</t>
  </si>
  <si>
    <t>steep</t>
  </si>
  <si>
    <t>&lt;- not sure what to fill in here.</t>
  </si>
  <si>
    <t>SigmaR</t>
  </si>
  <si>
    <t>Do we want an option where we randomly draw a rec dev from the distribution of observed/estimated from EM values?</t>
  </si>
  <si>
    <t>R0</t>
  </si>
  <si>
    <t>This sheet is a starting point (unformatted) for specifying observation error for the OM (and where we need to add it)</t>
  </si>
  <si>
    <t>bs</t>
  </si>
  <si>
    <t>ai</t>
  </si>
  <si>
    <t>wg</t>
  </si>
  <si>
    <t>cg</t>
  </si>
  <si>
    <t>w yak</t>
  </si>
  <si>
    <t>e yak - se</t>
  </si>
  <si>
    <t>Longline survey</t>
  </si>
  <si>
    <t>area 1</t>
  </si>
  <si>
    <t>area 2</t>
  </si>
  <si>
    <t xml:space="preserve"> area 3 </t>
  </si>
  <si>
    <t xml:space="preserve">area 4 </t>
  </si>
  <si>
    <t>area 5</t>
  </si>
  <si>
    <t>area 6</t>
  </si>
  <si>
    <t>note</t>
  </si>
  <si>
    <t>RPN abundance index CV (constant or by year?)</t>
  </si>
  <si>
    <t>values are the mean CV (%) for areas from RE_RPNS_realCVs2015 worksheet, bs and ai are same &amp; based on BSAI combined value; wyak and eyak are also same and based on EG value from spreadsheet</t>
  </si>
  <si>
    <t>age comp sample sizes (constant over by year?)</t>
  </si>
  <si>
    <t>values are from summary_sample_sizes worksheet; BS and AI are duplicated based on BSAI, Eyak and Wyak are duplicated based on EG; values by area result in an overall average of 20 for the original 4 areas may want to restandardize to 20 or recalculate sample sizes for 6 areas instead of 4</t>
  </si>
  <si>
    <t>length comp female sample sizes (constant or by year?)</t>
  </si>
  <si>
    <t>values are from summary_sample_sizes worksheet; BS and AI are duplicated based on BSAI, Eyak and Wyak are duplicated based on EG; values by area result in an overall average of 20 for the original 4 areas may want to restandardize to 20 or recalculate sample sizes for 6 areas instead of 5</t>
  </si>
  <si>
    <t>length comp male sample sizes (constant or by year?)</t>
  </si>
  <si>
    <t>values are from summary_sample_sizes worksheet; BS and AI are duplicated based on BSAI, Eyak and Wyak are duplicated based on EG; values by area result in an overall average of 20 for the original 4 areas may want to restandardize to 20 or recalculate sample sizes for 6 areas instead of 6</t>
  </si>
  <si>
    <t>Fixed gear fishery</t>
  </si>
  <si>
    <t>RPW abundance index CV (constant or by year?)</t>
  </si>
  <si>
    <t>% values assumed for SE as done in dat file for EM</t>
  </si>
  <si>
    <t>age comp sample sizes (...)</t>
  </si>
  <si>
    <t>length comp female sample sizes (...)</t>
  </si>
  <si>
    <t>length comp male sample sizes (...)</t>
  </si>
  <si>
    <t>Trawl gear fishery</t>
  </si>
  <si>
    <t>length comp sample sizes</t>
  </si>
  <si>
    <t>might need to think about this more...Trawl gear is pretty local to CG and maybe a tiny bit in other areas - how much do we want to mimic this in data generation?</t>
  </si>
  <si>
    <t>where else do we need to think about adding error?</t>
  </si>
  <si>
    <t>do we need this?</t>
  </si>
  <si>
    <t>Here's a bunch of alternatives for OM</t>
  </si>
  <si>
    <t>THIS SHEET IS TEMPORARY (PROBABLY)</t>
  </si>
  <si>
    <t>OM Movement options</t>
  </si>
  <si>
    <t>The DATA</t>
  </si>
  <si>
    <t>No movement</t>
  </si>
  <si>
    <t>To</t>
  </si>
  <si>
    <t>from paper (hanselman et al move it or lose it)</t>
  </si>
  <si>
    <t>BS</t>
  </si>
  <si>
    <t>AI</t>
  </si>
  <si>
    <t>WG</t>
  </si>
  <si>
    <t>CG</t>
  </si>
  <si>
    <t>EG</t>
  </si>
  <si>
    <t>row_sum</t>
  </si>
  <si>
    <t>small (&lt;57) age 2-4</t>
  </si>
  <si>
    <t>From</t>
  </si>
  <si>
    <t>BC</t>
  </si>
  <si>
    <t>CL</t>
  </si>
  <si>
    <t>CH</t>
  </si>
  <si>
    <t>*No Movement</t>
  </si>
  <si>
    <t>single movement matrix</t>
  </si>
  <si>
    <t>5 area, excludes AK state and BC, renormalized, assumes immigration and emigration cancel out</t>
  </si>
  <si>
    <t>MED (57-66 cm) ages 5-7</t>
  </si>
  <si>
    <t>*Age independent</t>
  </si>
  <si>
    <t>length based movement matrix</t>
  </si>
  <si>
    <t>5 area…</t>
  </si>
  <si>
    <t>Small</t>
  </si>
  <si>
    <t>large (&gt;66 cm) ages 8+</t>
  </si>
  <si>
    <t>Med</t>
  </si>
  <si>
    <t>Dana's rerun for a single movement group (not by length group)</t>
  </si>
  <si>
    <t>Annual</t>
  </si>
  <si>
    <t>movement</t>
  </si>
  <si>
    <t>probability</t>
  </si>
  <si>
    <t>bc</t>
  </si>
  <si>
    <t>cl</t>
  </si>
  <si>
    <t>ch</t>
  </si>
  <si>
    <t>eg</t>
  </si>
  <si>
    <t>Large</t>
  </si>
  <si>
    <t>*Age specific</t>
  </si>
  <si>
    <t>how to do one that acknowledges movement out of AK Fed areas??</t>
  </si>
  <si>
    <t>Simulation Permutations</t>
  </si>
  <si>
    <t># options</t>
  </si>
  <si>
    <t>M</t>
  </si>
  <si>
    <t>1 - (only examining 1 method to start - non-spatial, time invariant M...could be estimated in EM or fixed)</t>
  </si>
  <si>
    <t>Recruitment apportionment</t>
  </si>
  <si>
    <t>1 - (only examining 1 method to start)</t>
  </si>
  <si>
    <t>Yield ratio</t>
  </si>
  <si>
    <t>1 - (only examining yield ratio = 1 to start)</t>
  </si>
  <si>
    <t>1 - time trend OM-EM match</t>
  </si>
  <si>
    <t>2 - time trend OM-EM mismatch</t>
  </si>
  <si>
    <t>3 - no trend, OM-EM match</t>
  </si>
  <si>
    <t>4 - no trend, OM-EM mismatch</t>
  </si>
  <si>
    <t>1 - Single movement matrix OM-EM match</t>
  </si>
  <si>
    <t>2 - single movement matrix but OM-EM mismatch (diff movem.matrices)</t>
  </si>
  <si>
    <t>3 - OM age variant movement, EM single matrix (OM-EM mismatch)</t>
  </si>
  <si>
    <t>4 - OM time block where movement changes direction, EM single matrix (OM-EM mismatch)</t>
  </si>
  <si>
    <t>5 - OM time block where movement magnitude changes, EM single matrix (OM-EM mismatch)</t>
  </si>
  <si>
    <t>*********</t>
  </si>
  <si>
    <t>To here, the above options leave us with 20 models to then apply the following tiers of apportionment options...</t>
  </si>
  <si>
    <t>Apportionment</t>
  </si>
  <si>
    <t>Tier</t>
  </si>
  <si>
    <t>Tier 1</t>
  </si>
  <si>
    <t>Tier 2</t>
  </si>
  <si>
    <t>Tier 3</t>
  </si>
  <si>
    <t>Tier 4</t>
  </si>
  <si>
    <t>Resulting in:</t>
  </si>
  <si>
    <t>models for tier 1</t>
  </si>
  <si>
    <t>models for tier 2</t>
  </si>
  <si>
    <t>models for tier 3</t>
  </si>
  <si>
    <t>models for tier 4</t>
  </si>
  <si>
    <t>simulations, each with 100 loops through different recruitment vectors, for ~100 years of forward projecting (so 100 romps through the EM)</t>
  </si>
  <si>
    <t>if the 3-area EM takes 7 minutes to run and all the other steps are negligible,</t>
  </si>
  <si>
    <t>that means...</t>
  </si>
  <si>
    <t>minutes</t>
  </si>
  <si>
    <t>hours of computer time if done end to end</t>
  </si>
  <si>
    <t>days</t>
  </si>
  <si>
    <t>weeks</t>
  </si>
  <si>
    <t>years</t>
  </si>
  <si>
    <t>simulation of 100 loops through recruitment vectors for 100 years of EM romps</t>
  </si>
  <si>
    <t>hours</t>
  </si>
  <si>
    <t>So we will still need to cut back on run time and number of loops/years or make EM faster (or maybe it will be once this gets going), or find more computing power</t>
  </si>
  <si>
    <t>simulation of 100 'years'</t>
  </si>
  <si>
    <t>a</t>
  </si>
  <si>
    <t>b</t>
  </si>
  <si>
    <t>Pred_WeightFemale</t>
  </si>
  <si>
    <t>ln_SQ_Female</t>
  </si>
  <si>
    <t>ln_SQ_Male</t>
  </si>
  <si>
    <t>Sum:</t>
  </si>
  <si>
    <t>Pred_WeightMale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</si>
</sst>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0"/>
      <name val="Droid Sans Mono"/>
    </font>
    <font>
      <sz val="11"/>
      <color rgb="FFFF0000"/>
      <name val="Calibri"/>
    </font>
    <font>
      <sz val="11"/>
      <color rgb="FFFF0000"/>
      <name val="Calibri"/>
    </font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8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5" borderId="1" xfId="0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64" fontId="0" fillId="0" borderId="0" xfId="0" applyNumberFormat="1" applyFont="1"/>
    <xf numFmtId="164" fontId="0" fillId="4" borderId="1" xfId="0" applyNumberFormat="1" applyFont="1" applyFill="1" applyBorder="1"/>
    <xf numFmtId="164" fontId="0" fillId="4" borderId="6" xfId="0" applyNumberFormat="1" applyFont="1" applyFill="1" applyBorder="1"/>
    <xf numFmtId="164" fontId="2" fillId="0" borderId="0" xfId="0" applyNumberFormat="1" applyFont="1"/>
    <xf numFmtId="164" fontId="0" fillId="4" borderId="8" xfId="0" applyNumberFormat="1" applyFont="1" applyFill="1" applyBorder="1"/>
    <xf numFmtId="164" fontId="0" fillId="4" borderId="9" xfId="0" applyNumberFormat="1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right"/>
    </xf>
    <xf numFmtId="11" fontId="0" fillId="6" borderId="1" xfId="0" applyNumberFormat="1" applyFont="1" applyFill="1" applyBorder="1"/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1" fontId="0" fillId="0" borderId="0" xfId="0" applyNumberFormat="1" applyFont="1"/>
    <xf numFmtId="11" fontId="0" fillId="0" borderId="0" xfId="0" applyNumberFormat="1" applyFont="1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LengthWeight!$A$2:$A$31</c:f>
              <c:numCache>
                <c:formatCode>General</c:formatCode>
                <c:ptCount val="3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</c:numCache>
            </c:numRef>
          </c:xVal>
          <c:yVal>
            <c:numRef>
              <c:f>LengthWeight!$F$2:$F$31</c:f>
              <c:numCache>
                <c:formatCode>General</c:formatCode>
                <c:ptCount val="30"/>
                <c:pt idx="0">
                  <c:v>0.971715586</c:v>
                </c:pt>
                <c:pt idx="1">
                  <c:v>1.456610048</c:v>
                </c:pt>
                <c:pt idx="2">
                  <c:v>1.877666845</c:v>
                </c:pt>
                <c:pt idx="3">
                  <c:v>2.216248989</c:v>
                </c:pt>
                <c:pt idx="4">
                  <c:v>2.476126923</c:v>
                </c:pt>
                <c:pt idx="5">
                  <c:v>2.669769481</c:v>
                </c:pt>
                <c:pt idx="6">
                  <c:v>2.811274969</c:v>
                </c:pt>
                <c:pt idx="7">
                  <c:v>2.913338963</c:v>
                </c:pt>
                <c:pt idx="8">
                  <c:v>2.986303936</c:v>
                </c:pt>
                <c:pt idx="9">
                  <c:v>3.038149188</c:v>
                </c:pt>
                <c:pt idx="10">
                  <c:v>3.074833056</c:v>
                </c:pt>
                <c:pt idx="11">
                  <c:v>3.100713565</c:v>
                </c:pt>
                <c:pt idx="12">
                  <c:v>3.118935223</c:v>
                </c:pt>
                <c:pt idx="13">
                  <c:v>3.131746354</c:v>
                </c:pt>
                <c:pt idx="14">
                  <c:v>3.140744588</c:v>
                </c:pt>
                <c:pt idx="15">
                  <c:v>3.147060361</c:v>
                </c:pt>
                <c:pt idx="16">
                  <c:v>3.151491197</c:v>
                </c:pt>
                <c:pt idx="17">
                  <c:v>3.1545986</c:v>
                </c:pt>
                <c:pt idx="18">
                  <c:v>3.156777345</c:v>
                </c:pt>
                <c:pt idx="19">
                  <c:v>3.158304712</c:v>
                </c:pt>
                <c:pt idx="20">
                  <c:v>3.159375318</c:v>
                </c:pt>
                <c:pt idx="21">
                  <c:v>3.160125696</c:v>
                </c:pt>
                <c:pt idx="22">
                  <c:v>3.1606516</c:v>
                </c:pt>
                <c:pt idx="23">
                  <c:v>3.161020166</c:v>
                </c:pt>
                <c:pt idx="24">
                  <c:v>3.161278459</c:v>
                </c:pt>
                <c:pt idx="25">
                  <c:v>3.161459467</c:v>
                </c:pt>
                <c:pt idx="26">
                  <c:v>3.161586315</c:v>
                </c:pt>
                <c:pt idx="27">
                  <c:v>3.161675206</c:v>
                </c:pt>
                <c:pt idx="28">
                  <c:v>3.161737498</c:v>
                </c:pt>
                <c:pt idx="29">
                  <c:v>3.161781151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LengthWeight!$A$2:$A$31</c:f>
              <c:numCache>
                <c:formatCode>General</c:formatCode>
                <c:ptCount val="3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</c:numCache>
            </c:numRef>
          </c:xVal>
          <c:yVal>
            <c:numRef>
              <c:f>LengthWeight!$K$2:$K$31</c:f>
              <c:numCache>
                <c:formatCode>0.00E+00</c:formatCode>
                <c:ptCount val="30"/>
                <c:pt idx="0">
                  <c:v>0.634835557700113</c:v>
                </c:pt>
                <c:pt idx="1">
                  <c:v>0.976955341093392</c:v>
                </c:pt>
                <c:pt idx="2">
                  <c:v>1.329666023649776</c:v>
                </c:pt>
                <c:pt idx="3">
                  <c:v>1.669146391829048</c:v>
                </c:pt>
                <c:pt idx="4">
                  <c:v>1.981011423264929</c:v>
                </c:pt>
                <c:pt idx="5">
                  <c:v>2.258209923063576</c:v>
                </c:pt>
                <c:pt idx="6">
                  <c:v>2.498738424402896</c:v>
                </c:pt>
                <c:pt idx="7">
                  <c:v>2.703739046116655</c:v>
                </c:pt>
                <c:pt idx="8">
                  <c:v>2.876102716353564</c:v>
                </c:pt>
                <c:pt idx="9">
                  <c:v>3.019524131784565</c:v>
                </c:pt>
                <c:pt idx="10">
                  <c:v>3.137905199362808</c:v>
                </c:pt>
                <c:pt idx="11">
                  <c:v>3.235005813256691</c:v>
                </c:pt>
                <c:pt idx="12">
                  <c:v>3.314260067684048</c:v>
                </c:pt>
                <c:pt idx="13">
                  <c:v>3.378697576123011</c:v>
                </c:pt>
                <c:pt idx="14">
                  <c:v>3.430928035058938</c:v>
                </c:pt>
                <c:pt idx="15">
                  <c:v>3.473161260967678</c:v>
                </c:pt>
                <c:pt idx="16">
                  <c:v>3.50724499298861</c:v>
                </c:pt>
                <c:pt idx="17">
                  <c:v>3.534709625928057</c:v>
                </c:pt>
                <c:pt idx="18">
                  <c:v>3.556813569343602</c:v>
                </c:pt>
                <c:pt idx="19">
                  <c:v>3.574585823834954</c:v>
                </c:pt>
                <c:pt idx="20">
                  <c:v>3.588864157215145</c:v>
                </c:pt>
                <c:pt idx="21">
                  <c:v>3.600328330426219</c:v>
                </c:pt>
                <c:pt idx="22">
                  <c:v>3.609528426760899</c:v>
                </c:pt>
                <c:pt idx="23">
                  <c:v>3.616908652603769</c:v>
                </c:pt>
                <c:pt idx="24">
                  <c:v>3.622827117562315</c:v>
                </c:pt>
                <c:pt idx="25">
                  <c:v>3.627572139561937</c:v>
                </c:pt>
                <c:pt idx="26">
                  <c:v>3.631375602041438</c:v>
                </c:pt>
                <c:pt idx="27">
                  <c:v>3.634423843870784</c:v>
                </c:pt>
                <c:pt idx="28">
                  <c:v>3.636866504708332</c:v>
                </c:pt>
                <c:pt idx="29">
                  <c:v>3.638823688747879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61608"/>
        <c:axId val="2038468392"/>
      </c:scatterChart>
      <c:valAx>
        <c:axId val="203846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8468392"/>
        <c:crosses val="autoZero"/>
        <c:crossBetween val="midCat"/>
      </c:valAx>
      <c:valAx>
        <c:axId val="203846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@ 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846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LengthWeight!$A$2:$A$31</c:f>
              <c:numCache>
                <c:formatCode>General</c:formatCode>
                <c:ptCount val="3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</c:numCache>
            </c:numRef>
          </c:xVal>
          <c:yVal>
            <c:numRef>
              <c:f>LengthWeight!$G$2:$G$31</c:f>
              <c:numCache>
                <c:formatCode>General</c:formatCode>
                <c:ptCount val="30"/>
                <c:pt idx="0">
                  <c:v>0.916819778</c:v>
                </c:pt>
                <c:pt idx="1">
                  <c:v>1.477123278</c:v>
                </c:pt>
                <c:pt idx="2">
                  <c:v>2.052195835</c:v>
                </c:pt>
                <c:pt idx="3">
                  <c:v>2.598202155</c:v>
                </c:pt>
                <c:pt idx="4">
                  <c:v>3.090971733</c:v>
                </c:pt>
                <c:pt idx="5">
                  <c:v>3.520478614</c:v>
                </c:pt>
                <c:pt idx="6">
                  <c:v>3.885686957</c:v>
                </c:pt>
                <c:pt idx="7">
                  <c:v>4.190661834</c:v>
                </c:pt>
                <c:pt idx="8">
                  <c:v>4.441940672</c:v>
                </c:pt>
                <c:pt idx="9">
                  <c:v>4.646893835</c:v>
                </c:pt>
                <c:pt idx="10">
                  <c:v>4.812779804</c:v>
                </c:pt>
                <c:pt idx="11">
                  <c:v>4.946254777</c:v>
                </c:pt>
                <c:pt idx="12">
                  <c:v>5.053162923</c:v>
                </c:pt>
                <c:pt idx="13">
                  <c:v>5.138490103</c:v>
                </c:pt>
                <c:pt idx="14">
                  <c:v>5.20640581</c:v>
                </c:pt>
                <c:pt idx="15">
                  <c:v>5.260347147</c:v>
                </c:pt>
                <c:pt idx="16">
                  <c:v>5.303117714</c:v>
                </c:pt>
                <c:pt idx="17">
                  <c:v>5.336986373</c:v>
                </c:pt>
                <c:pt idx="18">
                  <c:v>5.363778285</c:v>
                </c:pt>
                <c:pt idx="19">
                  <c:v>5.384954987</c:v>
                </c:pt>
                <c:pt idx="20">
                  <c:v>5.401682719</c:v>
                </c:pt>
                <c:pt idx="21">
                  <c:v>5.414889559</c:v>
                </c:pt>
                <c:pt idx="22">
                  <c:v>5.425312496</c:v>
                </c:pt>
                <c:pt idx="23">
                  <c:v>5.433535815</c:v>
                </c:pt>
                <c:pt idx="24">
                  <c:v>5.440022136</c:v>
                </c:pt>
                <c:pt idx="25">
                  <c:v>5.445137382</c:v>
                </c:pt>
                <c:pt idx="26">
                  <c:v>5.449170763</c:v>
                </c:pt>
                <c:pt idx="27">
                  <c:v>5.452350711</c:v>
                </c:pt>
                <c:pt idx="28">
                  <c:v>5.454857574</c:v>
                </c:pt>
                <c:pt idx="29">
                  <c:v>5.456833673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LengthWeight!$A$2:$A$31</c:f>
              <c:numCache>
                <c:formatCode>General</c:formatCode>
                <c:ptCount val="3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</c:numCache>
            </c:numRef>
          </c:xVal>
          <c:yVal>
            <c:numRef>
              <c:f>LengthWeight!$L$2:$L$31</c:f>
              <c:numCache>
                <c:formatCode>0.00E+00</c:formatCode>
                <c:ptCount val="30"/>
                <c:pt idx="0">
                  <c:v>1.475588843298056</c:v>
                </c:pt>
                <c:pt idx="1">
                  <c:v>2.025835642440298</c:v>
                </c:pt>
                <c:pt idx="2">
                  <c:v>2.520276226981916</c:v>
                </c:pt>
                <c:pt idx="3">
                  <c:v>2.940738271904614</c:v>
                </c:pt>
                <c:pt idx="4">
                  <c:v>3.285401040005752</c:v>
                </c:pt>
                <c:pt idx="5">
                  <c:v>3.560874694644833</c:v>
                </c:pt>
                <c:pt idx="6">
                  <c:v>3.777159309588681</c:v>
                </c:pt>
                <c:pt idx="7">
                  <c:v>3.944818218755255</c:v>
                </c:pt>
                <c:pt idx="8">
                  <c:v>4.073586693103206</c:v>
                </c:pt>
                <c:pt idx="9">
                  <c:v>4.171819383092493</c:v>
                </c:pt>
                <c:pt idx="10">
                  <c:v>4.246385819631203</c:v>
                </c:pt>
                <c:pt idx="11">
                  <c:v>4.302780219596984</c:v>
                </c:pt>
                <c:pt idx="12">
                  <c:v>4.345315249327027</c:v>
                </c:pt>
                <c:pt idx="13">
                  <c:v>4.377332167205403</c:v>
                </c:pt>
                <c:pt idx="14">
                  <c:v>4.401395670843597</c:v>
                </c:pt>
                <c:pt idx="15">
                  <c:v>4.419461221649744</c:v>
                </c:pt>
                <c:pt idx="16">
                  <c:v>4.433012499339708</c:v>
                </c:pt>
                <c:pt idx="17">
                  <c:v>4.443171197077124</c:v>
                </c:pt>
                <c:pt idx="18">
                  <c:v>4.450783099446561</c:v>
                </c:pt>
                <c:pt idx="19">
                  <c:v>4.456484702185899</c:v>
                </c:pt>
                <c:pt idx="20">
                  <c:v>4.460754305225586</c:v>
                </c:pt>
                <c:pt idx="21">
                  <c:v>4.463950942791899</c:v>
                </c:pt>
                <c:pt idx="22">
                  <c:v>4.46634390585715</c:v>
                </c:pt>
                <c:pt idx="23">
                  <c:v>4.46813505291045</c:v>
                </c:pt>
                <c:pt idx="24">
                  <c:v>4.469475627771792</c:v>
                </c:pt>
                <c:pt idx="25">
                  <c:v>4.470478912963808</c:v>
                </c:pt>
                <c:pt idx="26">
                  <c:v>4.47122973655507</c:v>
                </c:pt>
                <c:pt idx="27">
                  <c:v>4.471791607514637</c:v>
                </c:pt>
                <c:pt idx="28">
                  <c:v>4.472212067010665</c:v>
                </c:pt>
                <c:pt idx="29">
                  <c:v>4.472526699409874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97768"/>
        <c:axId val="2131903160"/>
      </c:scatterChart>
      <c:valAx>
        <c:axId val="213189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903160"/>
        <c:crosses val="autoZero"/>
        <c:crossBetween val="midCat"/>
      </c:valAx>
      <c:valAx>
        <c:axId val="2131903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@ 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89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3</xdr:row>
      <xdr:rowOff>50800</xdr:rowOff>
    </xdr:from>
    <xdr:to>
      <xdr:col>9</xdr:col>
      <xdr:colOff>425450</xdr:colOff>
      <xdr:row>18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1377950</xdr:colOff>
      <xdr:row>21</xdr:row>
      <xdr:rowOff>88900</xdr:rowOff>
    </xdr:from>
    <xdr:to>
      <xdr:col>10</xdr:col>
      <xdr:colOff>133350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baseColWidth="10" defaultColWidth="14.5" defaultRowHeight="15" customHeight="1" x14ac:dyDescent="0"/>
  <cols>
    <col min="1" max="26" width="8.6640625" customWidth="1"/>
  </cols>
  <sheetData>
    <row r="1" spans="1:2" ht="15" customHeight="1">
      <c r="A1" s="1" t="s">
        <v>0</v>
      </c>
    </row>
    <row r="3" spans="1:2" ht="15" customHeight="1">
      <c r="A3" s="1" t="s">
        <v>1</v>
      </c>
      <c r="B3" t="s">
        <v>2</v>
      </c>
    </row>
    <row r="5" spans="1:2" ht="15" customHeight="1">
      <c r="A5" s="1" t="s">
        <v>3</v>
      </c>
    </row>
    <row r="6" spans="1:2" ht="15" customHeight="1">
      <c r="A6" s="2" t="s">
        <v>4</v>
      </c>
    </row>
    <row r="8" spans="1:2" ht="15" customHeight="1">
      <c r="A8" s="1" t="s">
        <v>13</v>
      </c>
    </row>
    <row r="9" spans="1:2" ht="15" customHeight="1">
      <c r="A9" s="2" t="s">
        <v>14</v>
      </c>
    </row>
    <row r="11" spans="1:2" ht="15" customHeight="1">
      <c r="A11" s="1" t="s">
        <v>15</v>
      </c>
    </row>
    <row r="12" spans="1:2" ht="15" customHeight="1">
      <c r="A12" t="s">
        <v>16</v>
      </c>
    </row>
    <row r="13" spans="1:2" ht="15" customHeight="1">
      <c r="A13" t="s">
        <v>17</v>
      </c>
    </row>
    <row r="15" spans="1:2" ht="15" customHeight="1">
      <c r="A15" s="1" t="s">
        <v>18</v>
      </c>
    </row>
    <row r="17" spans="1:1" ht="15" customHeight="1">
      <c r="A17" s="1" t="s">
        <v>19</v>
      </c>
    </row>
    <row r="18" spans="1:1" ht="15" customHeight="1">
      <c r="A18" t="s">
        <v>20</v>
      </c>
    </row>
    <row r="20" spans="1:1" ht="15" customHeight="1">
      <c r="A20" s="1" t="s">
        <v>21</v>
      </c>
    </row>
    <row r="21" spans="1:1" ht="15" customHeight="1">
      <c r="A21" t="s">
        <v>22</v>
      </c>
    </row>
    <row r="23" spans="1:1" ht="15" customHeight="1">
      <c r="A23" s="1" t="s">
        <v>23</v>
      </c>
    </row>
    <row r="24" spans="1:1" ht="15" customHeight="1">
      <c r="A24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" customHeight="1" x14ac:dyDescent="0"/>
  <cols>
    <col min="1" max="26" width="8.6640625" customWidth="1"/>
  </cols>
  <sheetData>
    <row r="1" spans="1:1" ht="15" customHeight="1">
      <c r="A1" s="2" t="s">
        <v>152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/>
  </sheetViews>
  <sheetFormatPr baseColWidth="10" defaultColWidth="14.5" defaultRowHeight="15" customHeight="1" x14ac:dyDescent="0"/>
  <cols>
    <col min="1" max="21" width="8.6640625" customWidth="1"/>
    <col min="22" max="26" width="9.5" customWidth="1"/>
    <col min="27" max="27" width="8.6640625" customWidth="1"/>
  </cols>
  <sheetData>
    <row r="1" spans="1:19" ht="15" customHeight="1">
      <c r="A1" t="s">
        <v>153</v>
      </c>
    </row>
    <row r="2" spans="1:19" ht="15" customHeight="1">
      <c r="A2" t="s">
        <v>154</v>
      </c>
    </row>
    <row r="5" spans="1:19" ht="15" customHeight="1">
      <c r="M5" t="s">
        <v>155</v>
      </c>
    </row>
    <row r="6" spans="1:19" ht="15" customHeight="1">
      <c r="A6" s="19" t="s">
        <v>156</v>
      </c>
      <c r="B6" s="19"/>
      <c r="C6" s="19"/>
      <c r="D6" s="19"/>
      <c r="E6" s="19"/>
      <c r="F6" s="19"/>
      <c r="G6" s="19"/>
      <c r="H6" s="19"/>
      <c r="I6" s="19"/>
      <c r="J6" s="19"/>
      <c r="K6" s="19"/>
      <c r="M6" s="20" t="s">
        <v>157</v>
      </c>
      <c r="N6" s="21"/>
      <c r="O6" s="21"/>
      <c r="P6" s="21" t="s">
        <v>158</v>
      </c>
      <c r="Q6" s="21"/>
      <c r="R6" s="22"/>
    </row>
    <row r="7" spans="1:19" ht="15" customHeight="1">
      <c r="A7" s="23" t="s">
        <v>159</v>
      </c>
      <c r="B7" s="23"/>
      <c r="C7" s="23"/>
      <c r="D7" s="23"/>
      <c r="E7" s="23"/>
      <c r="F7" s="23"/>
      <c r="G7" s="23"/>
      <c r="H7" s="23"/>
      <c r="I7" s="23"/>
      <c r="J7" s="23"/>
      <c r="K7" s="23"/>
      <c r="M7" s="24"/>
      <c r="N7" s="25" t="s">
        <v>160</v>
      </c>
      <c r="O7" s="25" t="s">
        <v>161</v>
      </c>
      <c r="P7" s="25" t="s">
        <v>162</v>
      </c>
      <c r="Q7" s="25" t="s">
        <v>163</v>
      </c>
      <c r="R7" s="26" t="s">
        <v>164</v>
      </c>
      <c r="S7" s="9" t="s">
        <v>165</v>
      </c>
    </row>
    <row r="8" spans="1:19" ht="15" customHeight="1">
      <c r="A8" s="23" t="s">
        <v>166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t="s">
        <v>167</v>
      </c>
      <c r="M8" s="24" t="s">
        <v>160</v>
      </c>
      <c r="N8" s="25">
        <v>1</v>
      </c>
      <c r="O8" s="25">
        <v>0</v>
      </c>
      <c r="P8" s="25">
        <v>0</v>
      </c>
      <c r="Q8" s="25">
        <v>0</v>
      </c>
      <c r="R8" s="26">
        <v>0</v>
      </c>
      <c r="S8">
        <f t="shared" ref="S8:S12" si="0">SUM(N8:R8)</f>
        <v>1</v>
      </c>
    </row>
    <row r="9" spans="1:19" ht="15" customHeight="1">
      <c r="A9" s="23"/>
      <c r="B9" s="23" t="s">
        <v>168</v>
      </c>
      <c r="C9" s="23" t="s">
        <v>169</v>
      </c>
      <c r="D9" s="23" t="s">
        <v>170</v>
      </c>
      <c r="E9" s="23" t="s">
        <v>164</v>
      </c>
      <c r="F9" s="23" t="s">
        <v>163</v>
      </c>
      <c r="G9" s="23" t="s">
        <v>162</v>
      </c>
      <c r="H9" s="23" t="s">
        <v>160</v>
      </c>
      <c r="I9" s="23" t="s">
        <v>161</v>
      </c>
      <c r="J9" s="23" t="s">
        <v>165</v>
      </c>
      <c r="K9" s="23"/>
      <c r="M9" s="24" t="s">
        <v>161</v>
      </c>
      <c r="N9" s="25">
        <v>0</v>
      </c>
      <c r="O9" s="25">
        <v>1</v>
      </c>
      <c r="P9" s="25">
        <v>0</v>
      </c>
      <c r="Q9" s="25">
        <v>0</v>
      </c>
      <c r="R9" s="26">
        <v>0</v>
      </c>
      <c r="S9">
        <f t="shared" si="0"/>
        <v>1</v>
      </c>
    </row>
    <row r="10" spans="1:19" ht="15" customHeight="1">
      <c r="A10" s="23" t="s">
        <v>169</v>
      </c>
      <c r="B10" s="23">
        <v>0.02</v>
      </c>
      <c r="C10" s="23">
        <v>0.69699999999999995</v>
      </c>
      <c r="D10" s="23">
        <v>1.4E-2</v>
      </c>
      <c r="E10" s="23">
        <v>0.186</v>
      </c>
      <c r="F10" s="23">
        <v>6.0999999999999999E-2</v>
      </c>
      <c r="G10" s="23">
        <v>1.7999999999999999E-2</v>
      </c>
      <c r="H10" s="23">
        <v>2E-3</v>
      </c>
      <c r="I10" s="23">
        <v>2E-3</v>
      </c>
      <c r="J10" s="23">
        <f t="shared" ref="J10:J36" si="1">SUM(B10:I10)</f>
        <v>1</v>
      </c>
      <c r="K10" s="23"/>
      <c r="M10" s="24" t="s">
        <v>162</v>
      </c>
      <c r="N10" s="25">
        <v>0</v>
      </c>
      <c r="O10" s="25">
        <v>0</v>
      </c>
      <c r="P10" s="25">
        <v>1</v>
      </c>
      <c r="Q10" s="25">
        <v>0</v>
      </c>
      <c r="R10" s="26">
        <v>0</v>
      </c>
      <c r="S10">
        <f t="shared" si="0"/>
        <v>1</v>
      </c>
    </row>
    <row r="11" spans="1:19" ht="15" customHeight="1">
      <c r="A11" s="23" t="s">
        <v>170</v>
      </c>
      <c r="B11" s="23">
        <v>1.2E-2</v>
      </c>
      <c r="C11" s="23">
        <v>2E-3</v>
      </c>
      <c r="D11" s="23">
        <v>0.89600000000000002</v>
      </c>
      <c r="E11" s="23">
        <v>6.3E-2</v>
      </c>
      <c r="F11" s="23">
        <v>0.02</v>
      </c>
      <c r="G11" s="23">
        <v>6.0000000000000001E-3</v>
      </c>
      <c r="H11" s="23">
        <v>1E-3</v>
      </c>
      <c r="I11" s="23">
        <v>0</v>
      </c>
      <c r="J11" s="23">
        <f t="shared" si="1"/>
        <v>1</v>
      </c>
      <c r="K11" s="23"/>
      <c r="M11" s="24" t="s">
        <v>163</v>
      </c>
      <c r="N11" s="25">
        <v>0</v>
      </c>
      <c r="O11" s="25">
        <v>0</v>
      </c>
      <c r="P11" s="25">
        <v>0</v>
      </c>
      <c r="Q11" s="25">
        <v>1</v>
      </c>
      <c r="R11" s="26">
        <v>0</v>
      </c>
      <c r="S11">
        <f t="shared" si="0"/>
        <v>1</v>
      </c>
    </row>
    <row r="12" spans="1:19" ht="15" customHeight="1">
      <c r="A12" s="23" t="s">
        <v>164</v>
      </c>
      <c r="B12" s="23">
        <v>2.5000000000000001E-2</v>
      </c>
      <c r="C12" s="23">
        <v>1E-3</v>
      </c>
      <c r="D12" s="23">
        <v>0.01</v>
      </c>
      <c r="E12" s="23">
        <v>0.503</v>
      </c>
      <c r="F12" s="23">
        <v>0.29399999999999998</v>
      </c>
      <c r="G12" s="23">
        <v>0.127</v>
      </c>
      <c r="H12" s="23">
        <v>2.1000000000000001E-2</v>
      </c>
      <c r="I12" s="23">
        <v>1.9E-2</v>
      </c>
      <c r="J12" s="23">
        <f t="shared" si="1"/>
        <v>1</v>
      </c>
      <c r="K12" s="23"/>
      <c r="M12" s="27" t="s">
        <v>164</v>
      </c>
      <c r="N12" s="28">
        <v>0</v>
      </c>
      <c r="O12" s="28">
        <v>0</v>
      </c>
      <c r="P12" s="28">
        <v>0</v>
      </c>
      <c r="Q12" s="28">
        <v>0</v>
      </c>
      <c r="R12" s="29">
        <v>1</v>
      </c>
      <c r="S12">
        <f t="shared" si="0"/>
        <v>1</v>
      </c>
    </row>
    <row r="13" spans="1:19" ht="15" customHeight="1">
      <c r="A13" s="23" t="s">
        <v>163</v>
      </c>
      <c r="B13" s="23">
        <v>0.01</v>
      </c>
      <c r="C13" s="23">
        <v>0</v>
      </c>
      <c r="D13" s="23">
        <v>4.0000000000000001E-3</v>
      </c>
      <c r="E13" s="23">
        <v>0.372</v>
      </c>
      <c r="F13" s="23">
        <v>0.32500000000000001</v>
      </c>
      <c r="G13" s="23">
        <v>0.18</v>
      </c>
      <c r="H13" s="23">
        <v>5.7000000000000002E-2</v>
      </c>
      <c r="I13" s="23">
        <v>5.2999999999999999E-2</v>
      </c>
      <c r="J13" s="23">
        <f t="shared" si="1"/>
        <v>1.0010000000000001</v>
      </c>
      <c r="K13" s="23"/>
      <c r="M13" s="8" t="s">
        <v>171</v>
      </c>
    </row>
    <row r="14" spans="1:19" ht="15" customHeight="1">
      <c r="A14" s="23" t="s">
        <v>162</v>
      </c>
      <c r="B14" s="23">
        <v>5.0000000000000001E-3</v>
      </c>
      <c r="C14" s="23">
        <v>0</v>
      </c>
      <c r="D14" s="23">
        <v>2E-3</v>
      </c>
      <c r="E14" s="23">
        <v>0.27100000000000002</v>
      </c>
      <c r="F14" s="23">
        <v>0.30399999999999999</v>
      </c>
      <c r="G14" s="23">
        <v>0.19600000000000001</v>
      </c>
      <c r="H14" s="23">
        <v>0.112</v>
      </c>
      <c r="I14" s="23">
        <v>0.11</v>
      </c>
      <c r="J14" s="23">
        <f t="shared" si="1"/>
        <v>1</v>
      </c>
      <c r="K14" s="23"/>
    </row>
    <row r="15" spans="1:19" ht="15" customHeight="1">
      <c r="A15" s="23" t="s">
        <v>160</v>
      </c>
      <c r="B15" s="23">
        <v>1E-3</v>
      </c>
      <c r="C15" s="23">
        <v>0</v>
      </c>
      <c r="D15" s="23">
        <v>0</v>
      </c>
      <c r="E15" s="23">
        <v>7.0000000000000007E-2</v>
      </c>
      <c r="F15" s="23">
        <v>0.14799999999999999</v>
      </c>
      <c r="G15" s="23">
        <v>0.17199999999999999</v>
      </c>
      <c r="H15" s="23">
        <v>0.56699999999999995</v>
      </c>
      <c r="I15" s="23">
        <v>4.2000000000000003E-2</v>
      </c>
      <c r="J15" s="23">
        <f t="shared" si="1"/>
        <v>1</v>
      </c>
      <c r="K15" s="23"/>
      <c r="M15" t="s">
        <v>172</v>
      </c>
    </row>
    <row r="16" spans="1:19" ht="15" customHeight="1">
      <c r="A16" s="23" t="s">
        <v>161</v>
      </c>
      <c r="B16" s="23">
        <v>0</v>
      </c>
      <c r="C16" s="23">
        <v>0</v>
      </c>
      <c r="D16" s="23">
        <v>0</v>
      </c>
      <c r="E16" s="23">
        <v>3.7999999999999999E-2</v>
      </c>
      <c r="F16" s="23">
        <v>8.5000000000000006E-2</v>
      </c>
      <c r="G16" s="23">
        <v>0.105</v>
      </c>
      <c r="H16" s="23">
        <v>4.9000000000000002E-2</v>
      </c>
      <c r="I16" s="23">
        <v>0.72199999999999998</v>
      </c>
      <c r="J16" s="23">
        <f t="shared" si="1"/>
        <v>0.99899999999999989</v>
      </c>
      <c r="K16" s="23"/>
      <c r="M16" t="s">
        <v>173</v>
      </c>
    </row>
    <row r="17" spans="1:27" ht="15" customHeight="1">
      <c r="A17" s="23"/>
      <c r="B17" s="23"/>
      <c r="C17" s="23"/>
      <c r="D17" s="23"/>
      <c r="E17" s="23"/>
      <c r="F17" s="23"/>
      <c r="G17" s="23"/>
      <c r="H17" s="23"/>
      <c r="I17" s="23"/>
      <c r="J17" s="23">
        <f t="shared" si="1"/>
        <v>0</v>
      </c>
      <c r="K17" s="23"/>
      <c r="N17" s="9" t="s">
        <v>160</v>
      </c>
      <c r="O17" s="9" t="s">
        <v>161</v>
      </c>
      <c r="P17" s="9" t="s">
        <v>162</v>
      </c>
      <c r="Q17" s="9" t="s">
        <v>163</v>
      </c>
      <c r="R17" s="9" t="s">
        <v>164</v>
      </c>
      <c r="S17" s="9" t="s">
        <v>165</v>
      </c>
      <c r="U17" s="20"/>
      <c r="V17" s="21" t="s">
        <v>160</v>
      </c>
      <c r="W17" s="21" t="s">
        <v>161</v>
      </c>
      <c r="X17" s="21" t="s">
        <v>162</v>
      </c>
      <c r="Y17" s="21" t="s">
        <v>163</v>
      </c>
      <c r="Z17" s="22" t="s">
        <v>164</v>
      </c>
      <c r="AA17" s="9" t="s">
        <v>165</v>
      </c>
    </row>
    <row r="18" spans="1:27" ht="15" customHeight="1">
      <c r="A18" s="23" t="s">
        <v>174</v>
      </c>
      <c r="B18" s="23"/>
      <c r="C18" s="23"/>
      <c r="D18" s="23"/>
      <c r="E18" s="23"/>
      <c r="F18" s="23"/>
      <c r="G18" s="23"/>
      <c r="H18" s="23"/>
      <c r="I18" s="23"/>
      <c r="J18" s="23">
        <f t="shared" si="1"/>
        <v>0</v>
      </c>
      <c r="K18" s="23"/>
      <c r="L18" t="s">
        <v>167</v>
      </c>
      <c r="M18" s="9" t="s">
        <v>160</v>
      </c>
      <c r="N18" s="30">
        <f t="shared" ref="N18:O18" si="2">H48</f>
        <v>0.47897400000000001</v>
      </c>
      <c r="O18" s="30">
        <f t="shared" si="2"/>
        <v>7.6863100000000004E-2</v>
      </c>
      <c r="P18" s="30">
        <f t="shared" ref="P18:P19" si="3">G48</f>
        <v>0.126582</v>
      </c>
      <c r="Q18" s="30">
        <f t="shared" ref="Q18:Q19" si="4">F48</f>
        <v>0.204067</v>
      </c>
      <c r="R18" s="30">
        <f t="shared" ref="R18:R19" si="5">E48</f>
        <v>0.111402</v>
      </c>
      <c r="S18" s="30">
        <f t="shared" ref="S18:S22" si="6">SUM(N18:R18)</f>
        <v>0.99788809999999994</v>
      </c>
      <c r="U18" s="24" t="s">
        <v>160</v>
      </c>
      <c r="V18" s="31">
        <f t="shared" ref="V18:Z18" si="7">N18/$S18</f>
        <v>0.47998768599405089</v>
      </c>
      <c r="W18" s="31">
        <f t="shared" si="7"/>
        <v>7.7025770725194551E-2</v>
      </c>
      <c r="X18" s="31">
        <f t="shared" si="7"/>
        <v>0.12684989429175478</v>
      </c>
      <c r="Y18" s="31">
        <f t="shared" si="7"/>
        <v>0.20449888118717921</v>
      </c>
      <c r="Z18" s="32">
        <f t="shared" si="7"/>
        <v>0.11163776780182068</v>
      </c>
      <c r="AA18" s="33">
        <f t="shared" ref="AA18:AA22" si="8">SUM(V18:Z18)</f>
        <v>1</v>
      </c>
    </row>
    <row r="19" spans="1:27" ht="15" customHeight="1">
      <c r="A19" s="23"/>
      <c r="B19" s="23" t="s">
        <v>168</v>
      </c>
      <c r="C19" s="23" t="s">
        <v>169</v>
      </c>
      <c r="D19" s="23" t="s">
        <v>170</v>
      </c>
      <c r="E19" s="23" t="s">
        <v>164</v>
      </c>
      <c r="F19" s="23" t="s">
        <v>163</v>
      </c>
      <c r="G19" s="23" t="s">
        <v>162</v>
      </c>
      <c r="H19" s="23" t="s">
        <v>160</v>
      </c>
      <c r="I19" s="23" t="s">
        <v>161</v>
      </c>
      <c r="J19" s="23">
        <f t="shared" si="1"/>
        <v>0</v>
      </c>
      <c r="K19" s="23"/>
      <c r="M19" s="9" t="s">
        <v>161</v>
      </c>
      <c r="N19" s="30">
        <f t="shared" ref="N19:O19" si="9">H49</f>
        <v>5.4613200000000001E-2</v>
      </c>
      <c r="O19" s="30">
        <f t="shared" si="9"/>
        <v>0.53165200000000001</v>
      </c>
      <c r="P19" s="30">
        <f t="shared" si="3"/>
        <v>0.11910999999999999</v>
      </c>
      <c r="Q19" s="30">
        <f t="shared" si="4"/>
        <v>0.19028700000000001</v>
      </c>
      <c r="R19" s="30">
        <f t="shared" si="5"/>
        <v>0.102412</v>
      </c>
      <c r="S19" s="30">
        <f t="shared" si="6"/>
        <v>0.99807420000000002</v>
      </c>
      <c r="U19" s="24" t="s">
        <v>161</v>
      </c>
      <c r="V19" s="31">
        <f t="shared" ref="V19:Z19" si="10">N19/$S19</f>
        <v>5.4718577035655261E-2</v>
      </c>
      <c r="W19" s="31">
        <f t="shared" si="10"/>
        <v>0.53267783096687604</v>
      </c>
      <c r="X19" s="31">
        <f t="shared" si="10"/>
        <v>0.11933982463428069</v>
      </c>
      <c r="Y19" s="31">
        <f t="shared" si="10"/>
        <v>0.1906541617847651</v>
      </c>
      <c r="Z19" s="32">
        <f t="shared" si="10"/>
        <v>0.10260960557842293</v>
      </c>
      <c r="AA19" s="33">
        <f t="shared" si="8"/>
        <v>1.0000000000000002</v>
      </c>
    </row>
    <row r="20" spans="1:27" ht="15" customHeight="1">
      <c r="A20" s="23" t="s">
        <v>169</v>
      </c>
      <c r="B20" s="23">
        <v>5.8000000000000003E-2</v>
      </c>
      <c r="C20" s="23">
        <v>0.72299999999999998</v>
      </c>
      <c r="D20" s="23">
        <v>1.7999999999999999E-2</v>
      </c>
      <c r="E20" s="23">
        <v>0.154</v>
      </c>
      <c r="F20" s="23">
        <v>3.5999999999999997E-2</v>
      </c>
      <c r="G20" s="23">
        <v>8.0000000000000002E-3</v>
      </c>
      <c r="H20" s="23">
        <v>1E-3</v>
      </c>
      <c r="I20" s="23">
        <v>1E-3</v>
      </c>
      <c r="J20" s="23">
        <f t="shared" si="1"/>
        <v>0.99900000000000011</v>
      </c>
      <c r="K20" s="23"/>
      <c r="M20" s="9" t="s">
        <v>162</v>
      </c>
      <c r="N20" s="30">
        <f t="shared" ref="N20:O20" si="11">H47</f>
        <v>8.8036400000000001E-2</v>
      </c>
      <c r="O20" s="30">
        <f t="shared" si="11"/>
        <v>0.124305</v>
      </c>
      <c r="P20" s="30">
        <f>G47</f>
        <v>0.14916599999999999</v>
      </c>
      <c r="Q20" s="30">
        <f>F47</f>
        <v>0.30473099999999997</v>
      </c>
      <c r="R20" s="30">
        <f>E47</f>
        <v>0.32274599999999998</v>
      </c>
      <c r="S20" s="30">
        <f t="shared" si="6"/>
        <v>0.98898439999999999</v>
      </c>
      <c r="U20" s="24" t="s">
        <v>162</v>
      </c>
      <c r="V20" s="31">
        <f t="shared" ref="V20:Z20" si="12">N20/$S20</f>
        <v>8.901697539415182E-2</v>
      </c>
      <c r="W20" s="31">
        <f t="shared" si="12"/>
        <v>0.12568954576027691</v>
      </c>
      <c r="X20" s="31">
        <f t="shared" si="12"/>
        <v>0.15082745491233229</v>
      </c>
      <c r="Y20" s="31">
        <f t="shared" si="12"/>
        <v>0.30812518377438508</v>
      </c>
      <c r="Z20" s="32">
        <f t="shared" si="12"/>
        <v>0.32634084015885384</v>
      </c>
      <c r="AA20" s="33">
        <f t="shared" si="8"/>
        <v>1</v>
      </c>
    </row>
    <row r="21" spans="1:27" ht="15" customHeight="1">
      <c r="A21" s="23" t="s">
        <v>170</v>
      </c>
      <c r="B21" s="23">
        <v>2.3E-2</v>
      </c>
      <c r="C21" s="23">
        <v>1E-3</v>
      </c>
      <c r="D21" s="23">
        <v>0.85699999999999998</v>
      </c>
      <c r="E21" s="23">
        <v>9.1999999999999998E-2</v>
      </c>
      <c r="F21" s="23">
        <v>2.1000000000000001E-2</v>
      </c>
      <c r="G21" s="23">
        <v>5.0000000000000001E-3</v>
      </c>
      <c r="H21" s="23">
        <v>0</v>
      </c>
      <c r="I21" s="23">
        <v>1E-3</v>
      </c>
      <c r="J21" s="23">
        <f t="shared" si="1"/>
        <v>1</v>
      </c>
      <c r="K21" s="23"/>
      <c r="M21" s="9" t="s">
        <v>163</v>
      </c>
      <c r="N21" s="30">
        <f t="shared" ref="N21:O21" si="13">H46</f>
        <v>6.8730799999999995E-2</v>
      </c>
      <c r="O21" s="30">
        <f t="shared" si="13"/>
        <v>9.6360899999999999E-2</v>
      </c>
      <c r="P21" s="30">
        <f>G46</f>
        <v>0.14773900000000001</v>
      </c>
      <c r="Q21" s="30">
        <f>F46</f>
        <v>0.30965700000000002</v>
      </c>
      <c r="R21" s="30">
        <f>E46</f>
        <v>0.36302000000000001</v>
      </c>
      <c r="S21" s="30">
        <f t="shared" si="6"/>
        <v>0.98550769999999999</v>
      </c>
      <c r="U21" s="24" t="s">
        <v>163</v>
      </c>
      <c r="V21" s="31">
        <f t="shared" ref="V21:Z21" si="14">N21/$S21</f>
        <v>6.9741514957214437E-2</v>
      </c>
      <c r="W21" s="31">
        <f t="shared" si="14"/>
        <v>9.7777927052218869E-2</v>
      </c>
      <c r="X21" s="31">
        <f t="shared" si="14"/>
        <v>0.1499115633495304</v>
      </c>
      <c r="Y21" s="31">
        <f t="shared" si="14"/>
        <v>0.31421063478245781</v>
      </c>
      <c r="Z21" s="32">
        <f t="shared" si="14"/>
        <v>0.36835835985857851</v>
      </c>
      <c r="AA21" s="33">
        <f t="shared" si="8"/>
        <v>1</v>
      </c>
    </row>
    <row r="22" spans="1:27" ht="15" customHeight="1">
      <c r="A22" s="23" t="s">
        <v>164</v>
      </c>
      <c r="B22" s="23">
        <v>2.5000000000000001E-2</v>
      </c>
      <c r="C22" s="23">
        <v>1E-3</v>
      </c>
      <c r="D22" s="23">
        <v>1.4999999999999999E-2</v>
      </c>
      <c r="E22" s="23">
        <v>0.58399999999999996</v>
      </c>
      <c r="F22" s="23">
        <v>0.26100000000000001</v>
      </c>
      <c r="G22" s="23">
        <v>7.9000000000000001E-2</v>
      </c>
      <c r="H22" s="23">
        <v>1.4E-2</v>
      </c>
      <c r="I22" s="23">
        <v>2.1000000000000001E-2</v>
      </c>
      <c r="J22" s="23">
        <f t="shared" si="1"/>
        <v>1</v>
      </c>
      <c r="K22" s="23"/>
      <c r="M22" s="9" t="s">
        <v>164</v>
      </c>
      <c r="N22" s="30">
        <f t="shared" ref="N22:O22" si="15">H45</f>
        <v>2.6244900000000002E-2</v>
      </c>
      <c r="O22" s="30">
        <f t="shared" si="15"/>
        <v>3.6388499999999997E-2</v>
      </c>
      <c r="P22" s="30">
        <f>G45</f>
        <v>0.109641</v>
      </c>
      <c r="Q22" s="30">
        <f>F45</f>
        <v>0.25436799999999998</v>
      </c>
      <c r="R22" s="30">
        <f>E45</f>
        <v>0.531358</v>
      </c>
      <c r="S22" s="30">
        <f t="shared" si="6"/>
        <v>0.95800039999999997</v>
      </c>
      <c r="U22" s="27" t="s">
        <v>164</v>
      </c>
      <c r="V22" s="34">
        <f t="shared" ref="V22:Z22" si="16">N22/$S22</f>
        <v>2.7395500043632552E-2</v>
      </c>
      <c r="W22" s="34">
        <f t="shared" si="16"/>
        <v>3.7983804599664051E-2</v>
      </c>
      <c r="X22" s="34">
        <f t="shared" si="16"/>
        <v>0.11444776014707302</v>
      </c>
      <c r="Y22" s="34">
        <f t="shared" si="16"/>
        <v>0.26551972212120162</v>
      </c>
      <c r="Z22" s="35">
        <f t="shared" si="16"/>
        <v>0.55465321308842874</v>
      </c>
      <c r="AA22" s="33">
        <f t="shared" si="8"/>
        <v>1</v>
      </c>
    </row>
    <row r="23" spans="1:27" ht="15" customHeight="1">
      <c r="A23" s="23" t="s">
        <v>163</v>
      </c>
      <c r="B23" s="23">
        <v>8.0000000000000002E-3</v>
      </c>
      <c r="C23" s="23">
        <v>0</v>
      </c>
      <c r="D23" s="23">
        <v>5.0000000000000001E-3</v>
      </c>
      <c r="E23" s="23">
        <v>0.36899999999999999</v>
      </c>
      <c r="F23" s="23">
        <v>0.35599999999999998</v>
      </c>
      <c r="G23" s="23">
        <v>0.13900000000000001</v>
      </c>
      <c r="H23" s="23">
        <v>4.9000000000000002E-2</v>
      </c>
      <c r="I23" s="23">
        <v>7.4999999999999997E-2</v>
      </c>
      <c r="J23" s="23">
        <f t="shared" si="1"/>
        <v>1.0010000000000001</v>
      </c>
      <c r="K23" s="23"/>
      <c r="U23" s="8" t="s">
        <v>175</v>
      </c>
    </row>
    <row r="24" spans="1:27" ht="15" customHeight="1">
      <c r="A24" s="23" t="s">
        <v>162</v>
      </c>
      <c r="B24" s="23">
        <v>4.0000000000000001E-3</v>
      </c>
      <c r="C24" s="23">
        <v>0</v>
      </c>
      <c r="D24" s="23">
        <v>3.0000000000000001E-3</v>
      </c>
      <c r="E24" s="23">
        <v>0.27100000000000002</v>
      </c>
      <c r="F24" s="23">
        <v>0.33900000000000002</v>
      </c>
      <c r="G24" s="23">
        <v>0.151</v>
      </c>
      <c r="H24" s="23">
        <v>9.0999999999999998E-2</v>
      </c>
      <c r="I24" s="23">
        <v>0.14000000000000001</v>
      </c>
      <c r="J24" s="23">
        <f t="shared" si="1"/>
        <v>0.999</v>
      </c>
      <c r="K24" s="23"/>
    </row>
    <row r="25" spans="1:27" ht="15" customHeight="1">
      <c r="A25" s="23" t="s">
        <v>160</v>
      </c>
      <c r="B25" s="23">
        <v>1E-3</v>
      </c>
      <c r="C25" s="23">
        <v>0</v>
      </c>
      <c r="D25" s="23">
        <v>0</v>
      </c>
      <c r="E25" s="23">
        <v>8.1000000000000003E-2</v>
      </c>
      <c r="F25" s="23">
        <v>0.2</v>
      </c>
      <c r="G25" s="23">
        <v>0.151</v>
      </c>
      <c r="H25" s="23">
        <v>0.502</v>
      </c>
      <c r="I25" s="23">
        <v>6.5000000000000002E-2</v>
      </c>
      <c r="J25" s="23">
        <f t="shared" si="1"/>
        <v>1</v>
      </c>
      <c r="K25" s="23"/>
      <c r="M25" t="s">
        <v>176</v>
      </c>
    </row>
    <row r="26" spans="1:27" ht="15" customHeight="1">
      <c r="A26" s="23" t="s">
        <v>161</v>
      </c>
      <c r="B26" s="23">
        <v>1E-3</v>
      </c>
      <c r="C26" s="23">
        <v>0</v>
      </c>
      <c r="D26" s="23">
        <v>0</v>
      </c>
      <c r="E26" s="23">
        <v>7.2999999999999995E-2</v>
      </c>
      <c r="F26" s="23">
        <v>0.183</v>
      </c>
      <c r="G26" s="23">
        <v>0.14099999999999999</v>
      </c>
      <c r="H26" s="23">
        <v>5.3999999999999999E-2</v>
      </c>
      <c r="I26" s="23">
        <v>0.54800000000000004</v>
      </c>
      <c r="J26" s="23">
        <f t="shared" si="1"/>
        <v>1</v>
      </c>
      <c r="K26" s="23"/>
      <c r="M26" t="s">
        <v>177</v>
      </c>
    </row>
    <row r="27" spans="1:27" ht="15" customHeight="1">
      <c r="A27" s="23"/>
      <c r="B27" s="23"/>
      <c r="C27" s="23"/>
      <c r="D27" s="23"/>
      <c r="E27" s="23"/>
      <c r="F27" s="23"/>
      <c r="G27" s="23"/>
      <c r="H27" s="23"/>
      <c r="I27" s="23"/>
      <c r="J27" s="23">
        <f t="shared" si="1"/>
        <v>0</v>
      </c>
      <c r="K27" s="23"/>
      <c r="M27" t="s">
        <v>178</v>
      </c>
      <c r="N27" s="9" t="s">
        <v>160</v>
      </c>
      <c r="O27" s="9" t="s">
        <v>161</v>
      </c>
      <c r="P27" s="9" t="s">
        <v>162</v>
      </c>
      <c r="Q27" s="9" t="s">
        <v>163</v>
      </c>
      <c r="R27" s="9" t="s">
        <v>164</v>
      </c>
      <c r="S27" s="9" t="s">
        <v>165</v>
      </c>
      <c r="U27" s="20" t="s">
        <v>178</v>
      </c>
      <c r="V27" s="21" t="s">
        <v>160</v>
      </c>
      <c r="W27" s="21" t="s">
        <v>161</v>
      </c>
      <c r="X27" s="21" t="s">
        <v>162</v>
      </c>
      <c r="Y27" s="21" t="s">
        <v>163</v>
      </c>
      <c r="Z27" s="22" t="s">
        <v>164</v>
      </c>
      <c r="AA27" s="9" t="s">
        <v>165</v>
      </c>
    </row>
    <row r="28" spans="1:27" ht="15" customHeight="1">
      <c r="A28" s="23" t="s">
        <v>179</v>
      </c>
      <c r="B28" s="23"/>
      <c r="C28" s="23"/>
      <c r="D28" s="23"/>
      <c r="E28" s="23"/>
      <c r="F28" s="23"/>
      <c r="G28" s="23"/>
      <c r="H28" s="23"/>
      <c r="I28" s="23"/>
      <c r="J28" s="23">
        <f t="shared" si="1"/>
        <v>0</v>
      </c>
      <c r="K28" s="23"/>
      <c r="M28" s="9" t="s">
        <v>160</v>
      </c>
      <c r="N28">
        <f t="shared" ref="N28:O28" si="17">H15</f>
        <v>0.56699999999999995</v>
      </c>
      <c r="O28">
        <f t="shared" si="17"/>
        <v>4.2000000000000003E-2</v>
      </c>
      <c r="P28">
        <f t="shared" ref="P28:P29" si="18">G15</f>
        <v>0.17199999999999999</v>
      </c>
      <c r="Q28">
        <f t="shared" ref="Q28:Q29" si="19">F15</f>
        <v>0.14799999999999999</v>
      </c>
      <c r="R28">
        <f t="shared" ref="R28:R29" si="20">E15</f>
        <v>7.0000000000000007E-2</v>
      </c>
      <c r="S28">
        <f t="shared" ref="S28:S32" si="21">SUM(N28:R28)</f>
        <v>0.99899999999999989</v>
      </c>
      <c r="U28" s="24" t="s">
        <v>160</v>
      </c>
      <c r="V28" s="31">
        <f t="shared" ref="V28:Z28" si="22">N28/$S28</f>
        <v>0.56756756756756754</v>
      </c>
      <c r="W28" s="31">
        <f t="shared" si="22"/>
        <v>4.2042042042042052E-2</v>
      </c>
      <c r="X28" s="31">
        <f t="shared" si="22"/>
        <v>0.17217217217217218</v>
      </c>
      <c r="Y28" s="31">
        <f t="shared" si="22"/>
        <v>0.14814814814814817</v>
      </c>
      <c r="Z28" s="32">
        <f t="shared" si="22"/>
        <v>7.0070070070070087E-2</v>
      </c>
      <c r="AA28" s="33">
        <f t="shared" ref="AA28:AA32" si="23">SUM(V28:Z28)</f>
        <v>1</v>
      </c>
    </row>
    <row r="29" spans="1:27" ht="15" customHeight="1">
      <c r="A29" s="23"/>
      <c r="B29" s="23" t="s">
        <v>168</v>
      </c>
      <c r="C29" s="23" t="s">
        <v>169</v>
      </c>
      <c r="D29" s="23" t="s">
        <v>170</v>
      </c>
      <c r="E29" s="23" t="s">
        <v>164</v>
      </c>
      <c r="F29" s="23" t="s">
        <v>163</v>
      </c>
      <c r="G29" s="23" t="s">
        <v>162</v>
      </c>
      <c r="H29" s="23" t="s">
        <v>160</v>
      </c>
      <c r="I29" s="23" t="s">
        <v>161</v>
      </c>
      <c r="J29" s="23">
        <f t="shared" si="1"/>
        <v>0</v>
      </c>
      <c r="K29" s="23"/>
      <c r="M29" s="9" t="s">
        <v>161</v>
      </c>
      <c r="N29">
        <f t="shared" ref="N29:O29" si="24">H16</f>
        <v>4.9000000000000002E-2</v>
      </c>
      <c r="O29">
        <f t="shared" si="24"/>
        <v>0.72199999999999998</v>
      </c>
      <c r="P29">
        <f t="shared" si="18"/>
        <v>0.105</v>
      </c>
      <c r="Q29">
        <f t="shared" si="19"/>
        <v>8.5000000000000006E-2</v>
      </c>
      <c r="R29">
        <f t="shared" si="20"/>
        <v>3.7999999999999999E-2</v>
      </c>
      <c r="S29">
        <f t="shared" si="21"/>
        <v>0.999</v>
      </c>
      <c r="U29" s="24" t="s">
        <v>161</v>
      </c>
      <c r="V29" s="31">
        <f t="shared" ref="V29:Z29" si="25">N29/$S29</f>
        <v>4.9049049049049054E-2</v>
      </c>
      <c r="W29" s="31">
        <f t="shared" si="25"/>
        <v>0.72272272272272264</v>
      </c>
      <c r="X29" s="31">
        <f t="shared" si="25"/>
        <v>0.1051051051051051</v>
      </c>
      <c r="Y29" s="31">
        <f t="shared" si="25"/>
        <v>8.5085085085085096E-2</v>
      </c>
      <c r="Z29" s="32">
        <f t="shared" si="25"/>
        <v>3.8038038038038034E-2</v>
      </c>
      <c r="AA29" s="33">
        <f t="shared" si="23"/>
        <v>0.99999999999999989</v>
      </c>
    </row>
    <row r="30" spans="1:27" ht="15" customHeight="1">
      <c r="A30" s="23" t="s">
        <v>169</v>
      </c>
      <c r="B30" s="23">
        <v>0.108</v>
      </c>
      <c r="C30" s="23">
        <v>0.67800000000000005</v>
      </c>
      <c r="D30" s="23">
        <v>3.5999999999999997E-2</v>
      </c>
      <c r="E30" s="23">
        <v>0.127</v>
      </c>
      <c r="F30" s="23">
        <v>3.5999999999999997E-2</v>
      </c>
      <c r="G30" s="23">
        <v>1.0999999999999999E-2</v>
      </c>
      <c r="H30" s="23">
        <v>2E-3</v>
      </c>
      <c r="I30" s="23">
        <v>2E-3</v>
      </c>
      <c r="J30" s="23">
        <f t="shared" si="1"/>
        <v>1</v>
      </c>
      <c r="K30" s="23"/>
      <c r="M30" s="9" t="s">
        <v>162</v>
      </c>
      <c r="N30">
        <f t="shared" ref="N30:O30" si="26">H14</f>
        <v>0.112</v>
      </c>
      <c r="O30">
        <f t="shared" si="26"/>
        <v>0.11</v>
      </c>
      <c r="P30">
        <f>G14</f>
        <v>0.19600000000000001</v>
      </c>
      <c r="Q30">
        <f>F14</f>
        <v>0.30399999999999999</v>
      </c>
      <c r="R30">
        <f>E14</f>
        <v>0.27100000000000002</v>
      </c>
      <c r="S30">
        <f t="shared" si="21"/>
        <v>0.99299999999999999</v>
      </c>
      <c r="U30" s="24" t="s">
        <v>162</v>
      </c>
      <c r="V30" s="31">
        <f t="shared" ref="V30:Z30" si="27">N30/$S30</f>
        <v>0.11278952668680765</v>
      </c>
      <c r="W30" s="31">
        <f t="shared" si="27"/>
        <v>0.1107754279959718</v>
      </c>
      <c r="X30" s="31">
        <f t="shared" si="27"/>
        <v>0.1973816717019134</v>
      </c>
      <c r="Y30" s="31">
        <f t="shared" si="27"/>
        <v>0.30614300100704933</v>
      </c>
      <c r="Z30" s="32">
        <f t="shared" si="27"/>
        <v>0.27291037260825785</v>
      </c>
      <c r="AA30" s="33">
        <f t="shared" si="23"/>
        <v>1</v>
      </c>
    </row>
    <row r="31" spans="1:27" ht="15" customHeight="1">
      <c r="A31" s="23" t="s">
        <v>170</v>
      </c>
      <c r="B31" s="23">
        <v>1.6E-2</v>
      </c>
      <c r="C31" s="23">
        <v>2E-3</v>
      </c>
      <c r="D31" s="23">
        <v>0.90300000000000002</v>
      </c>
      <c r="E31" s="23">
        <v>5.7000000000000002E-2</v>
      </c>
      <c r="F31" s="23">
        <v>1.6E-2</v>
      </c>
      <c r="G31" s="23">
        <v>5.0000000000000001E-3</v>
      </c>
      <c r="H31" s="23">
        <v>1E-3</v>
      </c>
      <c r="I31" s="23">
        <v>1E-3</v>
      </c>
      <c r="J31" s="23">
        <f t="shared" si="1"/>
        <v>1.0009999999999999</v>
      </c>
      <c r="K31" s="23"/>
      <c r="M31" s="9" t="s">
        <v>163</v>
      </c>
      <c r="N31">
        <f t="shared" ref="N31:O31" si="28">H13</f>
        <v>5.7000000000000002E-2</v>
      </c>
      <c r="O31">
        <f t="shared" si="28"/>
        <v>5.2999999999999999E-2</v>
      </c>
      <c r="P31">
        <f>G13</f>
        <v>0.18</v>
      </c>
      <c r="Q31">
        <f>F13</f>
        <v>0.32500000000000001</v>
      </c>
      <c r="R31">
        <f>E13</f>
        <v>0.372</v>
      </c>
      <c r="S31">
        <f t="shared" si="21"/>
        <v>0.98699999999999999</v>
      </c>
      <c r="U31" s="24" t="s">
        <v>163</v>
      </c>
      <c r="V31" s="31">
        <f t="shared" ref="V31:Z31" si="29">N31/$S31</f>
        <v>5.7750759878419454E-2</v>
      </c>
      <c r="W31" s="31">
        <f t="shared" si="29"/>
        <v>5.3698074974670718E-2</v>
      </c>
      <c r="X31" s="31">
        <f t="shared" si="29"/>
        <v>0.18237082066869301</v>
      </c>
      <c r="Y31" s="31">
        <f t="shared" si="29"/>
        <v>0.3292806484295846</v>
      </c>
      <c r="Z31" s="32">
        <f t="shared" si="29"/>
        <v>0.37689969604863222</v>
      </c>
      <c r="AA31" s="33">
        <f t="shared" si="23"/>
        <v>1</v>
      </c>
    </row>
    <row r="32" spans="1:27" ht="15" customHeight="1">
      <c r="A32" s="23" t="s">
        <v>164</v>
      </c>
      <c r="B32" s="23">
        <v>2.3E-2</v>
      </c>
      <c r="C32" s="23">
        <v>0</v>
      </c>
      <c r="D32" s="23">
        <v>1.4E-2</v>
      </c>
      <c r="E32" s="23">
        <v>0.55000000000000004</v>
      </c>
      <c r="F32" s="23">
        <v>0.27200000000000002</v>
      </c>
      <c r="G32" s="23">
        <v>9.4E-2</v>
      </c>
      <c r="H32" s="23">
        <v>2.3E-2</v>
      </c>
      <c r="I32" s="23">
        <v>2.4E-2</v>
      </c>
      <c r="J32" s="23">
        <f t="shared" si="1"/>
        <v>1</v>
      </c>
      <c r="K32" s="23"/>
      <c r="M32" s="9" t="s">
        <v>164</v>
      </c>
      <c r="N32">
        <f t="shared" ref="N32:O32" si="30">H12</f>
        <v>2.1000000000000001E-2</v>
      </c>
      <c r="O32">
        <f t="shared" si="30"/>
        <v>1.9E-2</v>
      </c>
      <c r="P32">
        <f>G12</f>
        <v>0.127</v>
      </c>
      <c r="Q32">
        <f>F12</f>
        <v>0.29399999999999998</v>
      </c>
      <c r="R32">
        <f>E12</f>
        <v>0.503</v>
      </c>
      <c r="S32">
        <f t="shared" si="21"/>
        <v>0.96399999999999997</v>
      </c>
      <c r="U32" s="24" t="s">
        <v>164</v>
      </c>
      <c r="V32" s="31">
        <f t="shared" ref="V32:Z32" si="31">N32/$S32</f>
        <v>2.1784232365145231E-2</v>
      </c>
      <c r="W32" s="31">
        <f t="shared" si="31"/>
        <v>1.970954356846473E-2</v>
      </c>
      <c r="X32" s="31">
        <f t="shared" si="31"/>
        <v>0.13174273858921162</v>
      </c>
      <c r="Y32" s="31">
        <f t="shared" si="31"/>
        <v>0.30497925311203317</v>
      </c>
      <c r="Z32" s="32">
        <f t="shared" si="31"/>
        <v>0.52178423236514526</v>
      </c>
      <c r="AA32" s="33">
        <f t="shared" si="23"/>
        <v>1</v>
      </c>
    </row>
    <row r="33" spans="1:27" ht="15" customHeight="1">
      <c r="A33" s="23" t="s">
        <v>163</v>
      </c>
      <c r="B33" s="23">
        <v>0.01</v>
      </c>
      <c r="C33" s="23">
        <v>0</v>
      </c>
      <c r="D33" s="23">
        <v>6.0000000000000001E-3</v>
      </c>
      <c r="E33" s="23">
        <v>0.45800000000000002</v>
      </c>
      <c r="F33" s="23">
        <v>0.30599999999999999</v>
      </c>
      <c r="G33" s="23">
        <v>0.114</v>
      </c>
      <c r="H33" s="23">
        <v>0.05</v>
      </c>
      <c r="I33" s="23">
        <v>5.5E-2</v>
      </c>
      <c r="J33" s="23">
        <f t="shared" si="1"/>
        <v>0.99900000000000011</v>
      </c>
      <c r="K33" s="23"/>
      <c r="U33" s="24"/>
      <c r="V33" s="25"/>
      <c r="W33" s="25"/>
      <c r="X33" s="25"/>
      <c r="Y33" s="25"/>
      <c r="Z33" s="26"/>
    </row>
    <row r="34" spans="1:27" ht="15" customHeight="1">
      <c r="A34" s="23" t="s">
        <v>162</v>
      </c>
      <c r="B34" s="23">
        <v>8.0000000000000002E-3</v>
      </c>
      <c r="C34" s="23">
        <v>0</v>
      </c>
      <c r="D34" s="23">
        <v>5.0000000000000001E-3</v>
      </c>
      <c r="E34" s="23">
        <v>0.42299999999999999</v>
      </c>
      <c r="F34" s="23">
        <v>0.30399999999999999</v>
      </c>
      <c r="G34" s="23">
        <v>0.11700000000000001</v>
      </c>
      <c r="H34" s="23">
        <v>6.7000000000000004E-2</v>
      </c>
      <c r="I34" s="23">
        <v>7.5999999999999998E-2</v>
      </c>
      <c r="J34" s="23">
        <f t="shared" si="1"/>
        <v>0.99999999999999989</v>
      </c>
      <c r="K34" s="23"/>
      <c r="M34" t="s">
        <v>180</v>
      </c>
      <c r="N34" s="9" t="s">
        <v>160</v>
      </c>
      <c r="O34" s="9" t="s">
        <v>161</v>
      </c>
      <c r="P34" s="9" t="s">
        <v>162</v>
      </c>
      <c r="Q34" s="9" t="s">
        <v>163</v>
      </c>
      <c r="R34" s="9" t="s">
        <v>164</v>
      </c>
      <c r="S34" s="9" t="s">
        <v>165</v>
      </c>
      <c r="U34" s="24" t="s">
        <v>180</v>
      </c>
      <c r="V34" s="25" t="s">
        <v>160</v>
      </c>
      <c r="W34" s="25" t="s">
        <v>161</v>
      </c>
      <c r="X34" s="25" t="s">
        <v>162</v>
      </c>
      <c r="Y34" s="25" t="s">
        <v>163</v>
      </c>
      <c r="Z34" s="26" t="s">
        <v>164</v>
      </c>
      <c r="AA34" s="9" t="s">
        <v>165</v>
      </c>
    </row>
    <row r="35" spans="1:27" ht="15" customHeight="1">
      <c r="A35" s="23" t="s">
        <v>160</v>
      </c>
      <c r="B35" s="23">
        <v>2E-3</v>
      </c>
      <c r="C35" s="23">
        <v>0</v>
      </c>
      <c r="D35" s="23">
        <v>1E-3</v>
      </c>
      <c r="E35" s="23">
        <v>0.17199999999999999</v>
      </c>
      <c r="F35" s="23">
        <v>0.22700000000000001</v>
      </c>
      <c r="G35" s="23">
        <v>0.115</v>
      </c>
      <c r="H35" s="23">
        <v>0.39500000000000002</v>
      </c>
      <c r="I35" s="23">
        <v>8.6999999999999994E-2</v>
      </c>
      <c r="J35" s="23">
        <f t="shared" si="1"/>
        <v>0.999</v>
      </c>
      <c r="K35" s="23"/>
      <c r="M35" s="9" t="s">
        <v>160</v>
      </c>
      <c r="N35">
        <f t="shared" ref="N35:O35" si="32">H25</f>
        <v>0.502</v>
      </c>
      <c r="O35">
        <f t="shared" si="32"/>
        <v>6.5000000000000002E-2</v>
      </c>
      <c r="P35">
        <f t="shared" ref="P35:P36" si="33">G25</f>
        <v>0.151</v>
      </c>
      <c r="Q35">
        <f t="shared" ref="Q35:Q36" si="34">F25</f>
        <v>0.2</v>
      </c>
      <c r="R35">
        <f t="shared" ref="R35:R36" si="35">E25</f>
        <v>8.1000000000000003E-2</v>
      </c>
      <c r="S35">
        <f t="shared" ref="S35:S39" si="36">SUM(N35:R35)</f>
        <v>0.99899999999999989</v>
      </c>
      <c r="U35" s="24" t="s">
        <v>160</v>
      </c>
      <c r="V35" s="31">
        <f t="shared" ref="V35:Z35" si="37">N35/$S35</f>
        <v>0.50250250250250261</v>
      </c>
      <c r="W35" s="31">
        <f t="shared" si="37"/>
        <v>6.506506506506507E-2</v>
      </c>
      <c r="X35" s="31">
        <f t="shared" si="37"/>
        <v>0.15115115115115116</v>
      </c>
      <c r="Y35" s="31">
        <f t="shared" si="37"/>
        <v>0.20020020020020024</v>
      </c>
      <c r="Z35" s="32">
        <f t="shared" si="37"/>
        <v>8.1081081081081099E-2</v>
      </c>
      <c r="AA35" s="33">
        <f t="shared" ref="AA35:AA39" si="38">SUM(V35:Z35)</f>
        <v>1.0000000000000002</v>
      </c>
    </row>
    <row r="36" spans="1:27" ht="15" customHeight="1">
      <c r="A36" s="23" t="s">
        <v>161</v>
      </c>
      <c r="B36" s="23">
        <v>2E-3</v>
      </c>
      <c r="C36" s="23">
        <v>0</v>
      </c>
      <c r="D36" s="23">
        <v>1E-3</v>
      </c>
      <c r="E36" s="23">
        <v>0.153</v>
      </c>
      <c r="F36" s="23">
        <v>0.20699999999999999</v>
      </c>
      <c r="G36" s="23">
        <v>0.106</v>
      </c>
      <c r="H36" s="23">
        <v>0.03</v>
      </c>
      <c r="I36" s="23">
        <v>0.501</v>
      </c>
      <c r="J36" s="23">
        <f t="shared" si="1"/>
        <v>1</v>
      </c>
      <c r="K36" s="23"/>
      <c r="M36" s="9" t="s">
        <v>161</v>
      </c>
      <c r="N36">
        <f t="shared" ref="N36:O36" si="39">H26</f>
        <v>5.3999999999999999E-2</v>
      </c>
      <c r="O36">
        <f t="shared" si="39"/>
        <v>0.54800000000000004</v>
      </c>
      <c r="P36">
        <f t="shared" si="33"/>
        <v>0.14099999999999999</v>
      </c>
      <c r="Q36">
        <f t="shared" si="34"/>
        <v>0.183</v>
      </c>
      <c r="R36">
        <f t="shared" si="35"/>
        <v>7.2999999999999995E-2</v>
      </c>
      <c r="S36">
        <f t="shared" si="36"/>
        <v>0.99900000000000011</v>
      </c>
      <c r="U36" s="24" t="s">
        <v>161</v>
      </c>
      <c r="V36" s="31">
        <f t="shared" ref="V36:Z36" si="40">N36/$S36</f>
        <v>5.405405405405405E-2</v>
      </c>
      <c r="W36" s="31">
        <f t="shared" si="40"/>
        <v>0.54854854854854851</v>
      </c>
      <c r="X36" s="31">
        <f t="shared" si="40"/>
        <v>0.14114114114114112</v>
      </c>
      <c r="Y36" s="31">
        <f t="shared" si="40"/>
        <v>0.18318318318318316</v>
      </c>
      <c r="Z36" s="32">
        <f t="shared" si="40"/>
        <v>7.3073073073073064E-2</v>
      </c>
      <c r="AA36" s="33">
        <f t="shared" si="38"/>
        <v>1</v>
      </c>
    </row>
    <row r="37" spans="1:27" ht="1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M37" s="9" t="s">
        <v>162</v>
      </c>
      <c r="N37">
        <f t="shared" ref="N37:O37" si="41">H24</f>
        <v>9.0999999999999998E-2</v>
      </c>
      <c r="O37">
        <f t="shared" si="41"/>
        <v>0.14000000000000001</v>
      </c>
      <c r="P37">
        <f>G24</f>
        <v>0.151</v>
      </c>
      <c r="Q37">
        <f>F24</f>
        <v>0.33900000000000002</v>
      </c>
      <c r="R37">
        <f>E24</f>
        <v>0.27100000000000002</v>
      </c>
      <c r="S37">
        <f t="shared" si="36"/>
        <v>0.9920000000000001</v>
      </c>
      <c r="U37" s="24" t="s">
        <v>162</v>
      </c>
      <c r="V37" s="31">
        <f t="shared" ref="V37:Z37" si="42">N37/$S37</f>
        <v>9.1733870967741923E-2</v>
      </c>
      <c r="W37" s="31">
        <f t="shared" si="42"/>
        <v>0.1411290322580645</v>
      </c>
      <c r="X37" s="31">
        <f t="shared" si="42"/>
        <v>0.15221774193548385</v>
      </c>
      <c r="Y37" s="31">
        <f t="shared" si="42"/>
        <v>0.34173387096774194</v>
      </c>
      <c r="Z37" s="32">
        <f t="shared" si="42"/>
        <v>0.27318548387096775</v>
      </c>
      <c r="AA37" s="33">
        <f t="shared" si="38"/>
        <v>1</v>
      </c>
    </row>
    <row r="38" spans="1:27" ht="1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M38" s="9" t="s">
        <v>163</v>
      </c>
      <c r="N38">
        <f t="shared" ref="N38:O38" si="43">H23</f>
        <v>4.9000000000000002E-2</v>
      </c>
      <c r="O38">
        <f t="shared" si="43"/>
        <v>7.4999999999999997E-2</v>
      </c>
      <c r="P38">
        <f>G23</f>
        <v>0.13900000000000001</v>
      </c>
      <c r="Q38">
        <f>F23</f>
        <v>0.35599999999999998</v>
      </c>
      <c r="R38">
        <f>E23</f>
        <v>0.36899999999999999</v>
      </c>
      <c r="S38">
        <f t="shared" si="36"/>
        <v>0.98799999999999999</v>
      </c>
      <c r="U38" s="24" t="s">
        <v>163</v>
      </c>
      <c r="V38" s="31">
        <f t="shared" ref="V38:Z38" si="44">N38/$S38</f>
        <v>4.9595141700404861E-2</v>
      </c>
      <c r="W38" s="31">
        <f t="shared" si="44"/>
        <v>7.5910931174089064E-2</v>
      </c>
      <c r="X38" s="31">
        <f t="shared" si="44"/>
        <v>0.14068825910931176</v>
      </c>
      <c r="Y38" s="31">
        <f t="shared" si="44"/>
        <v>0.36032388663967613</v>
      </c>
      <c r="Z38" s="32">
        <f t="shared" si="44"/>
        <v>0.37348178137651822</v>
      </c>
      <c r="AA38" s="33">
        <f t="shared" si="38"/>
        <v>1</v>
      </c>
    </row>
    <row r="39" spans="1:27" ht="15" customHeight="1">
      <c r="A39" s="36" t="s">
        <v>181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M39" s="9" t="s">
        <v>164</v>
      </c>
      <c r="N39">
        <f t="shared" ref="N39:O39" si="45">H22</f>
        <v>1.4E-2</v>
      </c>
      <c r="O39">
        <f t="shared" si="45"/>
        <v>2.1000000000000001E-2</v>
      </c>
      <c r="P39">
        <f>G22</f>
        <v>7.9000000000000001E-2</v>
      </c>
      <c r="Q39">
        <f>F22</f>
        <v>0.26100000000000001</v>
      </c>
      <c r="R39">
        <f>E22</f>
        <v>0.58399999999999996</v>
      </c>
      <c r="S39">
        <f t="shared" si="36"/>
        <v>0.95899999999999996</v>
      </c>
      <c r="U39" s="24" t="s">
        <v>164</v>
      </c>
      <c r="V39" s="31">
        <f t="shared" ref="V39:Z39" si="46">N39/$S39</f>
        <v>1.4598540145985403E-2</v>
      </c>
      <c r="W39" s="31">
        <f t="shared" si="46"/>
        <v>2.1897810218978103E-2</v>
      </c>
      <c r="X39" s="31">
        <f t="shared" si="46"/>
        <v>8.237747653806049E-2</v>
      </c>
      <c r="Y39" s="31">
        <f t="shared" si="46"/>
        <v>0.2721584984358707</v>
      </c>
      <c r="Z39" s="32">
        <f t="shared" si="46"/>
        <v>0.60896767466110535</v>
      </c>
      <c r="AA39" s="33">
        <f t="shared" si="38"/>
        <v>1</v>
      </c>
    </row>
    <row r="40" spans="1:27" ht="15" customHeight="1">
      <c r="A40" s="36" t="s">
        <v>182</v>
      </c>
      <c r="B40" s="36" t="s">
        <v>183</v>
      </c>
      <c r="C40" s="36" t="s">
        <v>184</v>
      </c>
      <c r="D40" s="36"/>
      <c r="E40" s="36"/>
      <c r="F40" s="36"/>
      <c r="G40" s="36"/>
      <c r="H40" s="36"/>
      <c r="I40" s="36"/>
      <c r="J40" s="36"/>
      <c r="K40" s="36"/>
      <c r="U40" s="24"/>
      <c r="V40" s="25"/>
      <c r="W40" s="25"/>
      <c r="X40" s="25"/>
      <c r="Y40" s="25"/>
      <c r="Z40" s="26"/>
    </row>
    <row r="41" spans="1:27" ht="15" customHeight="1">
      <c r="A41" s="36"/>
      <c r="B41" s="37" t="s">
        <v>185</v>
      </c>
      <c r="C41" s="37" t="s">
        <v>186</v>
      </c>
      <c r="D41" s="37" t="s">
        <v>187</v>
      </c>
      <c r="E41" s="37" t="s">
        <v>188</v>
      </c>
      <c r="F41" s="37" t="s">
        <v>123</v>
      </c>
      <c r="G41" s="37" t="s">
        <v>122</v>
      </c>
      <c r="H41" s="37" t="s">
        <v>120</v>
      </c>
      <c r="I41" s="37" t="s">
        <v>121</v>
      </c>
      <c r="J41" s="36"/>
      <c r="K41" s="36"/>
      <c r="M41" t="s">
        <v>189</v>
      </c>
      <c r="N41" s="9" t="s">
        <v>160</v>
      </c>
      <c r="O41" s="9" t="s">
        <v>161</v>
      </c>
      <c r="P41" s="9" t="s">
        <v>162</v>
      </c>
      <c r="Q41" s="9" t="s">
        <v>163</v>
      </c>
      <c r="R41" s="9" t="s">
        <v>164</v>
      </c>
      <c r="S41" s="9" t="s">
        <v>165</v>
      </c>
      <c r="U41" s="24" t="s">
        <v>189</v>
      </c>
      <c r="V41" s="25" t="s">
        <v>160</v>
      </c>
      <c r="W41" s="25" t="s">
        <v>161</v>
      </c>
      <c r="X41" s="25" t="s">
        <v>162</v>
      </c>
      <c r="Y41" s="25" t="s">
        <v>163</v>
      </c>
      <c r="Z41" s="26" t="s">
        <v>164</v>
      </c>
      <c r="AA41" s="9" t="s">
        <v>165</v>
      </c>
    </row>
    <row r="42" spans="1:27" ht="15" customHeight="1">
      <c r="A42" s="36" t="s">
        <v>185</v>
      </c>
      <c r="B42" s="36">
        <v>1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f t="shared" ref="J42:J49" si="47">SUM(B42:I42)</f>
        <v>1</v>
      </c>
      <c r="K42" s="36"/>
      <c r="M42" s="9" t="s">
        <v>160</v>
      </c>
      <c r="N42">
        <f t="shared" ref="N42:O42" si="48">H35</f>
        <v>0.39500000000000002</v>
      </c>
      <c r="O42">
        <f t="shared" si="48"/>
        <v>8.6999999999999994E-2</v>
      </c>
      <c r="P42">
        <f t="shared" ref="P42:P43" si="49">G35</f>
        <v>0.115</v>
      </c>
      <c r="Q42">
        <f t="shared" ref="Q42:Q43" si="50">F35</f>
        <v>0.22700000000000001</v>
      </c>
      <c r="R42">
        <f t="shared" ref="R42:R43" si="51">E35</f>
        <v>0.17199999999999999</v>
      </c>
      <c r="S42">
        <f t="shared" ref="S42:S46" si="52">SUM(N42:R42)</f>
        <v>0.996</v>
      </c>
      <c r="U42" s="24" t="s">
        <v>160</v>
      </c>
      <c r="V42" s="31">
        <f t="shared" ref="V42:Z42" si="53">N42/$S42</f>
        <v>0.39658634538152615</v>
      </c>
      <c r="W42" s="31">
        <f t="shared" si="53"/>
        <v>8.7349397590361436E-2</v>
      </c>
      <c r="X42" s="31">
        <f t="shared" si="53"/>
        <v>0.11546184738955824</v>
      </c>
      <c r="Y42" s="31">
        <f t="shared" si="53"/>
        <v>0.22791164658634538</v>
      </c>
      <c r="Z42" s="32">
        <f t="shared" si="53"/>
        <v>0.17269076305220882</v>
      </c>
      <c r="AA42" s="33">
        <f t="shared" ref="AA42:AA46" si="54">SUM(V42:Z42)</f>
        <v>1</v>
      </c>
    </row>
    <row r="43" spans="1:27" ht="15" customHeight="1">
      <c r="A43" s="36" t="s">
        <v>186</v>
      </c>
      <c r="B43" s="36">
        <v>3.47931E-2</v>
      </c>
      <c r="C43" s="36">
        <v>0.70740999999999998</v>
      </c>
      <c r="D43" s="36">
        <v>2.10902E-2</v>
      </c>
      <c r="E43" s="36">
        <v>0.17165800000000001</v>
      </c>
      <c r="F43" s="36">
        <v>4.3529900000000003E-2</v>
      </c>
      <c r="G43" s="36">
        <v>1.6242300000000001E-2</v>
      </c>
      <c r="H43" s="36">
        <v>2.2189800000000002E-3</v>
      </c>
      <c r="I43" s="36">
        <v>3.0568700000000002E-3</v>
      </c>
      <c r="J43" s="36">
        <f t="shared" si="47"/>
        <v>0.99999934999999995</v>
      </c>
      <c r="K43" s="36"/>
      <c r="M43" s="9" t="s">
        <v>161</v>
      </c>
      <c r="N43">
        <f t="shared" ref="N43:O43" si="55">H36</f>
        <v>0.03</v>
      </c>
      <c r="O43">
        <f t="shared" si="55"/>
        <v>0.501</v>
      </c>
      <c r="P43">
        <f t="shared" si="49"/>
        <v>0.106</v>
      </c>
      <c r="Q43">
        <f t="shared" si="50"/>
        <v>0.20699999999999999</v>
      </c>
      <c r="R43">
        <f t="shared" si="51"/>
        <v>0.153</v>
      </c>
      <c r="S43">
        <f t="shared" si="52"/>
        <v>0.997</v>
      </c>
      <c r="U43" s="24" t="s">
        <v>161</v>
      </c>
      <c r="V43" s="31">
        <f t="shared" ref="V43:Z43" si="56">N43/$S43</f>
        <v>3.0090270812437311E-2</v>
      </c>
      <c r="W43" s="31">
        <f t="shared" si="56"/>
        <v>0.50250752256770315</v>
      </c>
      <c r="X43" s="31">
        <f t="shared" si="56"/>
        <v>0.10631895687061184</v>
      </c>
      <c r="Y43" s="31">
        <f t="shared" si="56"/>
        <v>0.20762286860581744</v>
      </c>
      <c r="Z43" s="32">
        <f t="shared" si="56"/>
        <v>0.1534603811434303</v>
      </c>
      <c r="AA43" s="33">
        <f t="shared" si="54"/>
        <v>1</v>
      </c>
    </row>
    <row r="44" spans="1:27" ht="15" customHeight="1">
      <c r="A44" s="36" t="s">
        <v>187</v>
      </c>
      <c r="B44" s="36">
        <v>1.51535E-2</v>
      </c>
      <c r="C44" s="36">
        <v>1.5692E-3</v>
      </c>
      <c r="D44" s="36">
        <v>0.88055499999999998</v>
      </c>
      <c r="E44" s="36">
        <v>7.5297799999999998E-2</v>
      </c>
      <c r="F44" s="36">
        <v>1.8438300000000001E-2</v>
      </c>
      <c r="G44" s="36">
        <v>6.8174400000000001E-3</v>
      </c>
      <c r="H44" s="36">
        <v>9.1213700000000004E-4</v>
      </c>
      <c r="I44" s="36">
        <v>1.2563800000000001E-3</v>
      </c>
      <c r="J44" s="36">
        <f t="shared" si="47"/>
        <v>0.99999975699999988</v>
      </c>
      <c r="K44" s="36"/>
      <c r="M44" s="9" t="s">
        <v>162</v>
      </c>
      <c r="N44">
        <f t="shared" ref="N44:O44" si="57">H34</f>
        <v>6.7000000000000004E-2</v>
      </c>
      <c r="O44">
        <f t="shared" si="57"/>
        <v>7.5999999999999998E-2</v>
      </c>
      <c r="P44">
        <f>G34</f>
        <v>0.11700000000000001</v>
      </c>
      <c r="Q44">
        <f>F34</f>
        <v>0.30399999999999999</v>
      </c>
      <c r="R44">
        <f>E34</f>
        <v>0.42299999999999999</v>
      </c>
      <c r="S44">
        <f t="shared" si="52"/>
        <v>0.9870000000000001</v>
      </c>
      <c r="U44" s="24" t="s">
        <v>162</v>
      </c>
      <c r="V44" s="31">
        <f t="shared" ref="V44:Z44" si="58">N44/$S44</f>
        <v>6.7882472137791278E-2</v>
      </c>
      <c r="W44" s="31">
        <f t="shared" si="58"/>
        <v>7.7001013171225929E-2</v>
      </c>
      <c r="X44" s="31">
        <f t="shared" si="58"/>
        <v>0.11854103343465044</v>
      </c>
      <c r="Y44" s="31">
        <f t="shared" si="58"/>
        <v>0.30800405268490372</v>
      </c>
      <c r="Z44" s="32">
        <f t="shared" si="58"/>
        <v>0.42857142857142849</v>
      </c>
      <c r="AA44" s="33">
        <f t="shared" si="54"/>
        <v>0.99999999999999989</v>
      </c>
    </row>
    <row r="45" spans="1:27" ht="15" customHeight="1">
      <c r="A45" s="36" t="s">
        <v>188</v>
      </c>
      <c r="B45" s="36">
        <v>2.5450299999999999E-2</v>
      </c>
      <c r="C45" s="36">
        <v>1.08891E-3</v>
      </c>
      <c r="D45" s="36">
        <v>1.54606E-2</v>
      </c>
      <c r="E45" s="36">
        <v>0.531358</v>
      </c>
      <c r="F45" s="36">
        <v>0.25436799999999998</v>
      </c>
      <c r="G45" s="36">
        <v>0.109641</v>
      </c>
      <c r="H45" s="36">
        <v>2.6244900000000002E-2</v>
      </c>
      <c r="I45" s="36">
        <v>3.6388499999999997E-2</v>
      </c>
      <c r="J45" s="36">
        <f t="shared" si="47"/>
        <v>1.0000002100000001</v>
      </c>
      <c r="K45" s="36"/>
      <c r="M45" s="9" t="s">
        <v>163</v>
      </c>
      <c r="N45">
        <f t="shared" ref="N45:O45" si="59">H33</f>
        <v>0.05</v>
      </c>
      <c r="O45">
        <f t="shared" si="59"/>
        <v>5.5E-2</v>
      </c>
      <c r="P45">
        <f>G33</f>
        <v>0.114</v>
      </c>
      <c r="Q45">
        <f>F33</f>
        <v>0.30599999999999999</v>
      </c>
      <c r="R45">
        <f>E33</f>
        <v>0.45800000000000002</v>
      </c>
      <c r="S45">
        <f t="shared" si="52"/>
        <v>0.9830000000000001</v>
      </c>
      <c r="U45" s="24" t="s">
        <v>163</v>
      </c>
      <c r="V45" s="31">
        <f t="shared" ref="V45:Z45" si="60">N45/$S45</f>
        <v>5.0864699898270596E-2</v>
      </c>
      <c r="W45" s="31">
        <f t="shared" si="60"/>
        <v>5.5951169888097653E-2</v>
      </c>
      <c r="X45" s="31">
        <f t="shared" si="60"/>
        <v>0.11597151576805696</v>
      </c>
      <c r="Y45" s="31">
        <f t="shared" si="60"/>
        <v>0.31129196337741605</v>
      </c>
      <c r="Z45" s="32">
        <f t="shared" si="60"/>
        <v>0.46592065106815866</v>
      </c>
      <c r="AA45" s="33">
        <f t="shared" si="54"/>
        <v>1</v>
      </c>
    </row>
    <row r="46" spans="1:27" ht="15" customHeight="1">
      <c r="A46" s="36" t="s">
        <v>123</v>
      </c>
      <c r="B46" s="36">
        <v>8.6939400000000007E-3</v>
      </c>
      <c r="C46" s="36">
        <v>3.9302400000000001E-4</v>
      </c>
      <c r="D46" s="36">
        <v>5.4053499999999997E-3</v>
      </c>
      <c r="E46" s="36">
        <v>0.36302000000000001</v>
      </c>
      <c r="F46" s="36">
        <v>0.30965700000000002</v>
      </c>
      <c r="G46" s="36">
        <v>0.14773900000000001</v>
      </c>
      <c r="H46" s="36">
        <v>6.8730799999999995E-2</v>
      </c>
      <c r="I46" s="36">
        <v>9.6360899999999999E-2</v>
      </c>
      <c r="J46" s="36">
        <f t="shared" si="47"/>
        <v>1.000000014</v>
      </c>
      <c r="K46" s="36"/>
      <c r="M46" s="9" t="s">
        <v>164</v>
      </c>
      <c r="N46">
        <f t="shared" ref="N46:O46" si="61">H32</f>
        <v>2.3E-2</v>
      </c>
      <c r="O46">
        <f t="shared" si="61"/>
        <v>2.4E-2</v>
      </c>
      <c r="P46">
        <f>G32</f>
        <v>9.4E-2</v>
      </c>
      <c r="Q46">
        <f>F32</f>
        <v>0.27200000000000002</v>
      </c>
      <c r="R46">
        <f>E32</f>
        <v>0.55000000000000004</v>
      </c>
      <c r="S46">
        <f t="shared" si="52"/>
        <v>0.96300000000000008</v>
      </c>
      <c r="U46" s="27" t="s">
        <v>164</v>
      </c>
      <c r="V46" s="34">
        <f t="shared" ref="V46:Z46" si="62">N46/$S46</f>
        <v>2.3883696780893041E-2</v>
      </c>
      <c r="W46" s="34">
        <f t="shared" si="62"/>
        <v>2.4922118380062305E-2</v>
      </c>
      <c r="X46" s="34">
        <f t="shared" si="62"/>
        <v>9.7611630321910683E-2</v>
      </c>
      <c r="Y46" s="34">
        <f t="shared" si="62"/>
        <v>0.28245067497403947</v>
      </c>
      <c r="Z46" s="35">
        <f t="shared" si="62"/>
        <v>0.57113187954309452</v>
      </c>
      <c r="AA46" s="33">
        <f t="shared" si="54"/>
        <v>1</v>
      </c>
    </row>
    <row r="47" spans="1:27" ht="15" customHeight="1">
      <c r="A47" s="36" t="s">
        <v>122</v>
      </c>
      <c r="B47" s="36">
        <v>6.5904199999999996E-3</v>
      </c>
      <c r="C47" s="36">
        <v>3.0227500000000002E-4</v>
      </c>
      <c r="D47" s="36">
        <v>4.12285E-3</v>
      </c>
      <c r="E47" s="36">
        <v>0.32274599999999998</v>
      </c>
      <c r="F47" s="36">
        <v>0.30473099999999997</v>
      </c>
      <c r="G47" s="36">
        <v>0.14916599999999999</v>
      </c>
      <c r="H47" s="36">
        <v>8.8036400000000001E-2</v>
      </c>
      <c r="I47" s="36">
        <v>0.124305</v>
      </c>
      <c r="J47" s="36">
        <f t="shared" si="47"/>
        <v>0.999999945</v>
      </c>
      <c r="K47" s="36"/>
      <c r="U47" s="8" t="s">
        <v>190</v>
      </c>
    </row>
    <row r="48" spans="1:27" ht="15" customHeight="1">
      <c r="A48" s="36" t="s">
        <v>120</v>
      </c>
      <c r="B48" s="36">
        <v>1.25556E-3</v>
      </c>
      <c r="C48" s="38">
        <v>5.9515899999999997E-5</v>
      </c>
      <c r="D48" s="36">
        <v>7.9645300000000003E-4</v>
      </c>
      <c r="E48" s="36">
        <v>0.111402</v>
      </c>
      <c r="F48" s="36">
        <v>0.204067</v>
      </c>
      <c r="G48" s="36">
        <v>0.126582</v>
      </c>
      <c r="H48" s="36">
        <v>0.47897400000000001</v>
      </c>
      <c r="I48" s="36">
        <v>7.6863100000000004E-2</v>
      </c>
      <c r="J48" s="36">
        <f t="shared" si="47"/>
        <v>0.99999962889999994</v>
      </c>
      <c r="K48" s="36"/>
    </row>
    <row r="49" spans="1:13" ht="15" customHeight="1">
      <c r="A49" s="36" t="s">
        <v>121</v>
      </c>
      <c r="B49" s="36">
        <v>1.1444300000000001E-3</v>
      </c>
      <c r="C49" s="38">
        <v>5.4264000000000001E-5</v>
      </c>
      <c r="D49" s="36">
        <v>7.2604699999999996E-4</v>
      </c>
      <c r="E49" s="36">
        <v>0.102412</v>
      </c>
      <c r="F49" s="36">
        <v>0.19028700000000001</v>
      </c>
      <c r="G49" s="36">
        <v>0.11910999999999999</v>
      </c>
      <c r="H49" s="36">
        <v>5.4613200000000001E-2</v>
      </c>
      <c r="I49" s="36">
        <v>0.53165200000000001</v>
      </c>
      <c r="J49" s="36">
        <f t="shared" si="47"/>
        <v>0.99999894099999997</v>
      </c>
      <c r="K49" s="36"/>
      <c r="M49" s="6" t="s">
        <v>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/>
  </sheetViews>
  <sheetFormatPr baseColWidth="10" defaultColWidth="14.5" defaultRowHeight="15" customHeight="1" x14ac:dyDescent="0"/>
  <cols>
    <col min="2" max="2" width="37.6640625" customWidth="1"/>
    <col min="3" max="3" width="28" customWidth="1"/>
    <col min="4" max="4" width="24" customWidth="1"/>
    <col min="5" max="5" width="26.83203125" customWidth="1"/>
  </cols>
  <sheetData>
    <row r="1" spans="1:6" ht="15" customHeight="1">
      <c r="A1" s="2" t="s">
        <v>192</v>
      </c>
    </row>
    <row r="2" spans="1:6" ht="15" customHeight="1">
      <c r="A2" s="2" t="s">
        <v>193</v>
      </c>
    </row>
    <row r="3" spans="1:6" ht="15" customHeight="1">
      <c r="A3" s="39" t="s">
        <v>194</v>
      </c>
    </row>
    <row r="4" spans="1:6" ht="15" customHeight="1">
      <c r="A4" s="40">
        <v>1</v>
      </c>
      <c r="B4" s="2" t="s">
        <v>195</v>
      </c>
    </row>
    <row r="6" spans="1:6" ht="15" customHeight="1">
      <c r="A6" s="39" t="s">
        <v>196</v>
      </c>
    </row>
    <row r="7" spans="1:6" ht="15" customHeight="1">
      <c r="A7" s="40">
        <v>1</v>
      </c>
      <c r="B7" s="2" t="s">
        <v>197</v>
      </c>
    </row>
    <row r="9" spans="1:6" ht="15" customHeight="1">
      <c r="A9" s="39" t="s">
        <v>198</v>
      </c>
    </row>
    <row r="10" spans="1:6" ht="15" customHeight="1">
      <c r="A10" s="40">
        <v>1</v>
      </c>
      <c r="B10" s="2" t="s">
        <v>199</v>
      </c>
    </row>
    <row r="12" spans="1:6" ht="15" customHeight="1">
      <c r="A12" s="39" t="s">
        <v>13</v>
      </c>
    </row>
    <row r="13" spans="1:6" ht="15" customHeight="1">
      <c r="A13" s="40">
        <v>4</v>
      </c>
      <c r="B13" s="2" t="s">
        <v>200</v>
      </c>
      <c r="C13" s="2" t="s">
        <v>201</v>
      </c>
      <c r="D13" s="2" t="s">
        <v>202</v>
      </c>
      <c r="E13" s="2" t="s">
        <v>203</v>
      </c>
    </row>
    <row r="15" spans="1:6" ht="15" customHeight="1">
      <c r="A15" s="39" t="s">
        <v>23</v>
      </c>
    </row>
    <row r="16" spans="1:6" ht="15" customHeight="1">
      <c r="A16" s="40">
        <v>5</v>
      </c>
      <c r="B16" s="2" t="s">
        <v>204</v>
      </c>
      <c r="C16" s="2" t="s">
        <v>205</v>
      </c>
      <c r="D16" s="2" t="s">
        <v>206</v>
      </c>
      <c r="E16" s="2" t="s">
        <v>207</v>
      </c>
      <c r="F16" s="2" t="s">
        <v>208</v>
      </c>
    </row>
    <row r="18" spans="1:10" ht="15" customHeight="1">
      <c r="A18" s="2" t="s">
        <v>209</v>
      </c>
      <c r="B18" s="2" t="s">
        <v>210</v>
      </c>
    </row>
    <row r="20" spans="1:10" ht="15" customHeight="1">
      <c r="A20" s="39" t="s">
        <v>211</v>
      </c>
    </row>
    <row r="21" spans="1:10" ht="15" customHeight="1">
      <c r="B21" s="2" t="s">
        <v>212</v>
      </c>
      <c r="E21" s="2"/>
    </row>
    <row r="22" spans="1:10" ht="15" customHeight="1">
      <c r="A22" s="40">
        <v>4</v>
      </c>
      <c r="B22" s="2" t="s">
        <v>213</v>
      </c>
    </row>
    <row r="23" spans="1:10" ht="15" customHeight="1">
      <c r="A23" s="40">
        <v>9</v>
      </c>
      <c r="B23" s="2" t="s">
        <v>214</v>
      </c>
    </row>
    <row r="24" spans="1:10" ht="15" customHeight="1">
      <c r="A24" s="40">
        <v>4</v>
      </c>
      <c r="B24" s="2" t="s">
        <v>215</v>
      </c>
    </row>
    <row r="25" spans="1:10" ht="15" customHeight="1">
      <c r="A25" s="40">
        <v>2</v>
      </c>
      <c r="B25" s="2" t="s">
        <v>216</v>
      </c>
    </row>
    <row r="26" spans="1:10" ht="15" customHeight="1">
      <c r="C26" s="41"/>
    </row>
    <row r="28" spans="1:10" ht="15" customHeight="1">
      <c r="A28" s="39" t="s">
        <v>217</v>
      </c>
    </row>
    <row r="29" spans="1:10" ht="15" customHeight="1">
      <c r="A29">
        <f>A4*A7*A10*A13*A16*A22</f>
        <v>80</v>
      </c>
      <c r="B29" s="2" t="s">
        <v>218</v>
      </c>
      <c r="J29" s="2"/>
    </row>
    <row r="30" spans="1:10" ht="15" customHeight="1">
      <c r="A30">
        <f>A4*A7*A10*A13*A16*A23</f>
        <v>180</v>
      </c>
      <c r="B30" s="2" t="s">
        <v>219</v>
      </c>
    </row>
    <row r="31" spans="1:10" ht="15" customHeight="1">
      <c r="A31">
        <f>A4*A7*A10*A13*A16*A24</f>
        <v>80</v>
      </c>
      <c r="B31" s="2" t="s">
        <v>220</v>
      </c>
    </row>
    <row r="32" spans="1:10" ht="15" customHeight="1">
      <c r="A32">
        <f>A4*A7*A10*A13*A16*A25</f>
        <v>40</v>
      </c>
      <c r="B32" s="2" t="s">
        <v>221</v>
      </c>
    </row>
    <row r="35" spans="2:8" ht="15" customHeight="1">
      <c r="B35">
        <f>SUM(A29:A32)</f>
        <v>380</v>
      </c>
      <c r="C35" s="2" t="s">
        <v>222</v>
      </c>
    </row>
    <row r="36" spans="2:8" ht="15" customHeight="1">
      <c r="C36" s="2" t="s">
        <v>223</v>
      </c>
    </row>
    <row r="37" spans="2:8" ht="15" customHeight="1">
      <c r="C37" s="2" t="s">
        <v>224</v>
      </c>
      <c r="G37" s="2"/>
      <c r="H37" s="2"/>
    </row>
    <row r="38" spans="2:8" ht="15" customHeight="1">
      <c r="C38">
        <f>B35*100*100*7</f>
        <v>26600000</v>
      </c>
      <c r="D38" s="2" t="s">
        <v>225</v>
      </c>
    </row>
    <row r="39" spans="2:8" ht="15" customHeight="1">
      <c r="C39">
        <f>C38/60</f>
        <v>443333.33333333331</v>
      </c>
      <c r="D39" s="2" t="s">
        <v>226</v>
      </c>
      <c r="F39" s="2"/>
      <c r="G39" s="2"/>
    </row>
    <row r="40" spans="2:8" ht="15" customHeight="1">
      <c r="C40">
        <f>C39/24</f>
        <v>18472.222222222223</v>
      </c>
      <c r="D40" s="2" t="s">
        <v>227</v>
      </c>
    </row>
    <row r="41" spans="2:8" ht="15" customHeight="1">
      <c r="C41">
        <f>C40/7</f>
        <v>2638.8888888888891</v>
      </c>
      <c r="D41" s="2" t="s">
        <v>228</v>
      </c>
    </row>
    <row r="42" spans="2:8" ht="15" customHeight="1">
      <c r="C42">
        <f>C41/52</f>
        <v>50.747863247863251</v>
      </c>
      <c r="D42" s="2" t="s">
        <v>229</v>
      </c>
    </row>
    <row r="44" spans="2:8" ht="15" customHeight="1">
      <c r="B44" s="2">
        <v>1</v>
      </c>
      <c r="C44" s="2" t="s">
        <v>230</v>
      </c>
    </row>
    <row r="45" spans="2:8" ht="15" customHeight="1">
      <c r="C45">
        <f>100*100*7</f>
        <v>70000</v>
      </c>
      <c r="D45" s="2" t="s">
        <v>225</v>
      </c>
    </row>
    <row r="46" spans="2:8" ht="15" customHeight="1">
      <c r="C46">
        <f>C45/60</f>
        <v>1166.6666666666667</v>
      </c>
      <c r="D46" s="2" t="s">
        <v>231</v>
      </c>
    </row>
    <row r="47" spans="2:8" ht="15" customHeight="1">
      <c r="C47">
        <f>C46/24</f>
        <v>48.611111111111114</v>
      </c>
      <c r="D47" s="2" t="s">
        <v>227</v>
      </c>
    </row>
    <row r="49" spans="2:4" ht="15" customHeight="1">
      <c r="C49" s="2" t="s">
        <v>232</v>
      </c>
    </row>
    <row r="51" spans="2:4" ht="15" customHeight="1">
      <c r="B51" s="2">
        <v>1</v>
      </c>
      <c r="C51" s="2" t="s">
        <v>233</v>
      </c>
    </row>
    <row r="52" spans="2:4" ht="15" customHeight="1">
      <c r="C52">
        <f>100*7</f>
        <v>700</v>
      </c>
      <c r="D52" s="2" t="s">
        <v>225</v>
      </c>
    </row>
    <row r="53" spans="2:4" ht="15" customHeight="1">
      <c r="C53">
        <f>C52/60</f>
        <v>11.666666666666666</v>
      </c>
      <c r="D53" s="2" t="s">
        <v>231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B1" workbookViewId="0">
      <selection activeCell="F2" sqref="F2:G31"/>
    </sheetView>
  </sheetViews>
  <sheetFormatPr baseColWidth="10" defaultColWidth="14.5" defaultRowHeight="15" customHeight="1" x14ac:dyDescent="0"/>
  <cols>
    <col min="1" max="1" width="8.6640625" customWidth="1"/>
    <col min="2" max="2" width="19.33203125" customWidth="1"/>
    <col min="3" max="3" width="17" customWidth="1"/>
    <col min="4" max="4" width="22.1640625" customWidth="1"/>
    <col min="5" max="5" width="19.1640625" customWidth="1"/>
    <col min="6" max="6" width="14.1640625" customWidth="1"/>
    <col min="7" max="7" width="12" customWidth="1"/>
    <col min="8" max="8" width="59" customWidth="1"/>
    <col min="9" max="10" width="8.6640625" customWidth="1"/>
    <col min="11" max="11" width="16.5" bestFit="1" customWidth="1"/>
    <col min="12" max="12" width="16.5" customWidth="1"/>
    <col min="13" max="13" width="12" bestFit="1" customWidth="1"/>
    <col min="14" max="14" width="16.5" bestFit="1" customWidth="1"/>
    <col min="15" max="26" width="8.6640625" customWidth="1"/>
  </cols>
  <sheetData>
    <row r="1" spans="1:14" ht="1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K1" t="s">
        <v>236</v>
      </c>
      <c r="L1" t="s">
        <v>240</v>
      </c>
      <c r="M1" t="s">
        <v>237</v>
      </c>
      <c r="N1" t="s">
        <v>238</v>
      </c>
    </row>
    <row r="2" spans="1:14" ht="14">
      <c r="A2">
        <v>2</v>
      </c>
      <c r="B2">
        <f t="shared" ref="B2:B31" si="0">75.6*(1-EXP(-0.208*($A2+3.63)))</f>
        <v>52.160648845926161</v>
      </c>
      <c r="C2">
        <f t="shared" ref="C2:C31" si="1">65.3*(1-EXP(-0.227*($A2+4.09)))</f>
        <v>48.911792254599149</v>
      </c>
      <c r="D2">
        <f t="shared" ref="D2:D31" si="2">80.2*(1-EXP(-0.222*($A2+1.95)))</f>
        <v>46.831127149179984</v>
      </c>
      <c r="E2">
        <f t="shared" ref="E2:E31" si="3">67.8*(1-EXP(-0.29*($A2+2.27)))</f>
        <v>48.146367231438937</v>
      </c>
      <c r="F2" s="3">
        <v>0.97171558599999996</v>
      </c>
      <c r="G2" s="3">
        <v>0.91681977800000003</v>
      </c>
      <c r="H2" t="s">
        <v>24</v>
      </c>
      <c r="K2" s="43">
        <f>B$41*D2^B$42</f>
        <v>0.63483555770011302</v>
      </c>
      <c r="L2" s="43">
        <f>C$41*E2^C$42</f>
        <v>1.4755888432980564</v>
      </c>
      <c r="M2">
        <f>(LN(F2)-LN(K2))^2</f>
        <v>0.18121806653453187</v>
      </c>
      <c r="N2">
        <f>(LN(G2)-LN(L2))^2</f>
        <v>0.22648222467575568</v>
      </c>
    </row>
    <row r="3" spans="1:14" ht="14">
      <c r="A3" s="3">
        <v>3</v>
      </c>
      <c r="B3">
        <f t="shared" si="0"/>
        <v>56.562394056699112</v>
      </c>
      <c r="C3">
        <f t="shared" si="1"/>
        <v>52.239896663201826</v>
      </c>
      <c r="D3">
        <f t="shared" si="2"/>
        <v>53.474357043248581</v>
      </c>
      <c r="E3">
        <f t="shared" si="3"/>
        <v>53.093902628717508</v>
      </c>
      <c r="F3" s="3">
        <v>1.4566100479999999</v>
      </c>
      <c r="G3" s="3">
        <v>1.4771232780000001</v>
      </c>
      <c r="H3" s="3" t="s">
        <v>25</v>
      </c>
      <c r="I3" s="3"/>
      <c r="J3" s="3"/>
      <c r="K3" s="43">
        <f t="shared" ref="K3:K31" si="4">B$41*D3^B$42</f>
        <v>0.9769553410933921</v>
      </c>
      <c r="L3" s="43">
        <f t="shared" ref="L3:L31" si="5">C$41*E3^C$42</f>
        <v>2.0258356424402981</v>
      </c>
      <c r="M3">
        <f t="shared" ref="M3:M31" si="6">(LN(F3)-LN(K3))^2</f>
        <v>0.15954128066706508</v>
      </c>
      <c r="N3">
        <f t="shared" ref="N3:N31" si="7">(LN(G3)-LN(L3))^2</f>
        <v>9.9783846963212366E-2</v>
      </c>
    </row>
    <row r="4" spans="1:14" ht="14">
      <c r="A4">
        <v>4</v>
      </c>
      <c r="B4">
        <f t="shared" si="0"/>
        <v>60.13752249070199</v>
      </c>
      <c r="C4">
        <f t="shared" si="1"/>
        <v>54.892132232048731</v>
      </c>
      <c r="D4">
        <f t="shared" si="2"/>
        <v>58.795021934215413</v>
      </c>
      <c r="E4">
        <f t="shared" si="3"/>
        <v>56.795963115806401</v>
      </c>
      <c r="F4" s="3">
        <v>1.877666845</v>
      </c>
      <c r="G4" s="3">
        <v>2.052195835</v>
      </c>
      <c r="H4" s="4" t="s">
        <v>26</v>
      </c>
      <c r="I4" s="3"/>
      <c r="J4" s="3"/>
      <c r="K4" s="43">
        <f t="shared" si="4"/>
        <v>1.3296660236497757</v>
      </c>
      <c r="L4" s="43">
        <f t="shared" si="5"/>
        <v>2.5202762269819163</v>
      </c>
      <c r="M4">
        <f t="shared" si="6"/>
        <v>0.11909550467282232</v>
      </c>
      <c r="N4">
        <f t="shared" si="7"/>
        <v>4.2213051600000086E-2</v>
      </c>
    </row>
    <row r="5" spans="1:14" ht="14">
      <c r="A5" s="3">
        <v>5</v>
      </c>
      <c r="B5">
        <f t="shared" si="0"/>
        <v>63.041266961948061</v>
      </c>
      <c r="C5">
        <f t="shared" si="1"/>
        <v>57.00575387639195</v>
      </c>
      <c r="D5">
        <f t="shared" si="2"/>
        <v>63.056424193866761</v>
      </c>
      <c r="E5">
        <f t="shared" si="3"/>
        <v>59.566080103267183</v>
      </c>
      <c r="F5">
        <v>2.2162489889999999</v>
      </c>
      <c r="G5">
        <v>2.5982021550000001</v>
      </c>
      <c r="H5" s="3"/>
      <c r="I5" s="3"/>
      <c r="J5" s="3"/>
      <c r="K5" s="43">
        <f t="shared" si="4"/>
        <v>1.6691463918290479</v>
      </c>
      <c r="L5" s="43">
        <f t="shared" si="5"/>
        <v>2.9407382719046145</v>
      </c>
      <c r="M5">
        <f t="shared" si="6"/>
        <v>8.0374387092089411E-2</v>
      </c>
      <c r="N5">
        <f t="shared" si="7"/>
        <v>1.5336577360062531E-2</v>
      </c>
    </row>
    <row r="6" spans="1:14" ht="14">
      <c r="A6">
        <v>6</v>
      </c>
      <c r="B6">
        <f t="shared" si="0"/>
        <v>65.399708654307503</v>
      </c>
      <c r="C6">
        <f t="shared" si="1"/>
        <v>58.690142890667317</v>
      </c>
      <c r="D6">
        <f t="shared" si="2"/>
        <v>66.469446737231948</v>
      </c>
      <c r="E6">
        <f t="shared" si="3"/>
        <v>61.638857722914572</v>
      </c>
      <c r="F6">
        <v>2.4761269229999998</v>
      </c>
      <c r="G6">
        <v>3.0909717329999999</v>
      </c>
      <c r="H6" s="3"/>
      <c r="I6" s="3"/>
      <c r="J6" s="3"/>
      <c r="K6" s="43">
        <f t="shared" si="4"/>
        <v>1.9810114232649287</v>
      </c>
      <c r="L6" s="43">
        <f t="shared" si="5"/>
        <v>3.2854010400057527</v>
      </c>
      <c r="M6">
        <f t="shared" si="6"/>
        <v>4.9768291752156968E-2</v>
      </c>
      <c r="N6">
        <f t="shared" si="7"/>
        <v>3.7213914482010771E-3</v>
      </c>
    </row>
    <row r="7" spans="1:14" ht="14">
      <c r="A7" s="3">
        <v>7</v>
      </c>
      <c r="B7">
        <f t="shared" si="0"/>
        <v>67.31525159251666</v>
      </c>
      <c r="C7">
        <f t="shared" si="1"/>
        <v>60.03246750160455</v>
      </c>
      <c r="D7">
        <f t="shared" si="2"/>
        <v>69.202988931033673</v>
      </c>
      <c r="E7">
        <f t="shared" si="3"/>
        <v>63.189841699388928</v>
      </c>
      <c r="F7">
        <v>2.6697694809999999</v>
      </c>
      <c r="G7">
        <v>3.520478614</v>
      </c>
      <c r="H7" s="3"/>
      <c r="I7" s="3"/>
      <c r="J7" s="3"/>
      <c r="K7" s="43">
        <f t="shared" si="4"/>
        <v>2.2582099230635762</v>
      </c>
      <c r="L7" s="43">
        <f t="shared" si="5"/>
        <v>3.5608746946448329</v>
      </c>
      <c r="M7">
        <f t="shared" si="6"/>
        <v>2.8029356614504387E-2</v>
      </c>
      <c r="N7">
        <f t="shared" si="7"/>
        <v>1.3017133181255142E-4</v>
      </c>
    </row>
    <row r="8" spans="1:14" ht="14">
      <c r="A8">
        <v>8</v>
      </c>
      <c r="B8">
        <f t="shared" si="0"/>
        <v>68.871069046054004</v>
      </c>
      <c r="C8">
        <f t="shared" si="1"/>
        <v>61.102193880639966</v>
      </c>
      <c r="D8">
        <f t="shared" si="2"/>
        <v>71.39232487310656</v>
      </c>
      <c r="E8">
        <f t="shared" si="3"/>
        <v>64.350386502882827</v>
      </c>
      <c r="F8">
        <v>2.8112749689999998</v>
      </c>
      <c r="G8">
        <v>3.8856869569999999</v>
      </c>
      <c r="H8" s="3"/>
      <c r="I8" s="3"/>
      <c r="J8" s="3"/>
      <c r="K8" s="43">
        <f t="shared" si="4"/>
        <v>2.4987384244028963</v>
      </c>
      <c r="L8" s="43">
        <f t="shared" si="5"/>
        <v>3.7771593095886811</v>
      </c>
      <c r="M8">
        <f t="shared" si="6"/>
        <v>1.3889124969677624E-2</v>
      </c>
      <c r="N8">
        <f t="shared" si="7"/>
        <v>8.0245118737334875E-4</v>
      </c>
    </row>
    <row r="9" spans="1:14" ht="14">
      <c r="A9" s="3">
        <v>9</v>
      </c>
      <c r="B9">
        <f t="shared" si="0"/>
        <v>70.134714929656283</v>
      </c>
      <c r="C9">
        <f t="shared" si="1"/>
        <v>61.954681063457265</v>
      </c>
      <c r="D9">
        <f t="shared" si="2"/>
        <v>73.145797666802821</v>
      </c>
      <c r="E9">
        <f t="shared" si="3"/>
        <v>65.218779897879926</v>
      </c>
      <c r="F9">
        <v>2.9133389630000002</v>
      </c>
      <c r="G9">
        <v>4.1906618340000001</v>
      </c>
      <c r="H9" s="3"/>
      <c r="I9" s="3"/>
      <c r="J9" s="3"/>
      <c r="K9" s="43">
        <f t="shared" si="4"/>
        <v>2.7037390461166559</v>
      </c>
      <c r="L9" s="43">
        <f t="shared" si="5"/>
        <v>3.944818218755255</v>
      </c>
      <c r="M9">
        <f t="shared" si="6"/>
        <v>5.5747407408294142E-3</v>
      </c>
      <c r="N9">
        <f t="shared" si="7"/>
        <v>3.6549040835833963E-3</v>
      </c>
    </row>
    <row r="10" spans="1:14" ht="14">
      <c r="A10">
        <v>10</v>
      </c>
      <c r="B10">
        <f t="shared" si="0"/>
        <v>71.161057008230117</v>
      </c>
      <c r="C10">
        <f t="shared" si="1"/>
        <v>62.634045816080345</v>
      </c>
      <c r="D10">
        <f t="shared" si="2"/>
        <v>74.550180968216978</v>
      </c>
      <c r="E10">
        <f t="shared" si="3"/>
        <v>65.868567037682126</v>
      </c>
      <c r="F10">
        <v>2.9863039360000001</v>
      </c>
      <c r="G10">
        <v>4.4419406720000003</v>
      </c>
      <c r="H10" s="3"/>
      <c r="I10" s="3"/>
      <c r="J10" s="3"/>
      <c r="K10" s="43">
        <f t="shared" si="4"/>
        <v>2.876102716353564</v>
      </c>
      <c r="L10" s="43">
        <f t="shared" si="5"/>
        <v>4.0735866931032065</v>
      </c>
      <c r="M10">
        <f t="shared" si="6"/>
        <v>1.4137845692499553E-3</v>
      </c>
      <c r="N10">
        <f t="shared" si="7"/>
        <v>7.4939331781589602E-3</v>
      </c>
    </row>
    <row r="11" spans="1:14" ht="14">
      <c r="A11" s="3">
        <v>11</v>
      </c>
      <c r="B11">
        <f t="shared" si="0"/>
        <v>71.994659266521367</v>
      </c>
      <c r="C11">
        <f t="shared" si="1"/>
        <v>63.175445706201081</v>
      </c>
      <c r="D11">
        <f t="shared" si="2"/>
        <v>75.674973131734617</v>
      </c>
      <c r="E11">
        <f t="shared" si="3"/>
        <v>66.354779081077183</v>
      </c>
      <c r="F11">
        <v>3.0381491879999998</v>
      </c>
      <c r="G11">
        <v>4.6468938350000002</v>
      </c>
      <c r="H11" s="3"/>
      <c r="I11" s="3"/>
      <c r="J11" s="3"/>
      <c r="K11" s="43">
        <f t="shared" si="4"/>
        <v>3.0195241317845647</v>
      </c>
      <c r="L11" s="43">
        <f t="shared" si="5"/>
        <v>4.171819383092493</v>
      </c>
      <c r="M11">
        <f t="shared" si="6"/>
        <v>3.7813442343828753E-5</v>
      </c>
      <c r="N11">
        <f t="shared" si="7"/>
        <v>1.1630923720495588E-2</v>
      </c>
    </row>
    <row r="12" spans="1:14" ht="14">
      <c r="A12">
        <v>12</v>
      </c>
      <c r="B12">
        <f t="shared" si="0"/>
        <v>72.671716886524464</v>
      </c>
      <c r="C12">
        <f t="shared" si="1"/>
        <v>63.606898530167882</v>
      </c>
      <c r="D12">
        <f t="shared" si="2"/>
        <v>76.575836457179108</v>
      </c>
      <c r="E12">
        <f t="shared" si="3"/>
        <v>66.718593839267641</v>
      </c>
      <c r="F12">
        <v>3.0748330560000001</v>
      </c>
      <c r="G12">
        <v>4.8127798039999998</v>
      </c>
      <c r="H12" s="3"/>
      <c r="I12" s="3"/>
      <c r="J12" s="3"/>
      <c r="K12" s="43">
        <f t="shared" si="4"/>
        <v>3.137905199362808</v>
      </c>
      <c r="L12" s="43">
        <f t="shared" si="5"/>
        <v>4.246385819631203</v>
      </c>
      <c r="M12">
        <f t="shared" si="6"/>
        <v>4.1228629487065485E-4</v>
      </c>
      <c r="N12">
        <f t="shared" si="7"/>
        <v>1.5676696001667531E-2</v>
      </c>
    </row>
    <row r="13" spans="1:14" ht="14">
      <c r="A13" s="3">
        <v>13</v>
      </c>
      <c r="B13">
        <f t="shared" si="0"/>
        <v>73.221627849750419</v>
      </c>
      <c r="C13">
        <f t="shared" si="1"/>
        <v>63.950732252164805</v>
      </c>
      <c r="D13">
        <f t="shared" si="2"/>
        <v>77.297351735693212</v>
      </c>
      <c r="E13">
        <f t="shared" si="3"/>
        <v>66.990823168168973</v>
      </c>
      <c r="F13">
        <v>3.1007135649999999</v>
      </c>
      <c r="G13">
        <v>4.946254777</v>
      </c>
      <c r="H13" s="3"/>
      <c r="I13" s="3"/>
      <c r="J13" s="3"/>
      <c r="K13" s="43">
        <f t="shared" si="4"/>
        <v>3.235005813256691</v>
      </c>
      <c r="L13" s="43">
        <f t="shared" si="5"/>
        <v>4.3027802195969844</v>
      </c>
      <c r="M13">
        <f t="shared" si="6"/>
        <v>1.7976292134827872E-3</v>
      </c>
      <c r="N13">
        <f t="shared" si="7"/>
        <v>1.9423802628268264E-2</v>
      </c>
    </row>
    <row r="14" spans="1:14" ht="14">
      <c r="A14">
        <v>14</v>
      </c>
      <c r="B14">
        <f t="shared" si="0"/>
        <v>73.668269403647585</v>
      </c>
      <c r="C14">
        <f t="shared" si="1"/>
        <v>64.224740490876329</v>
      </c>
      <c r="D14">
        <f t="shared" si="2"/>
        <v>77.87522440785736</v>
      </c>
      <c r="E14">
        <f t="shared" si="3"/>
        <v>67.194522457012198</v>
      </c>
      <c r="F14">
        <v>3.1189352229999998</v>
      </c>
      <c r="G14">
        <v>5.0531629230000004</v>
      </c>
      <c r="H14" s="5"/>
      <c r="I14" s="3"/>
      <c r="J14" s="3"/>
      <c r="K14" s="43">
        <f t="shared" si="4"/>
        <v>3.3142600676840477</v>
      </c>
      <c r="L14" s="43">
        <f t="shared" si="5"/>
        <v>4.3453152493270268</v>
      </c>
      <c r="M14">
        <f t="shared" si="6"/>
        <v>3.689678335956932E-3</v>
      </c>
      <c r="N14">
        <f t="shared" si="7"/>
        <v>2.2775656569798387E-2</v>
      </c>
    </row>
    <row r="15" spans="1:14" ht="14">
      <c r="A15" s="3">
        <v>15</v>
      </c>
      <c r="B15">
        <f t="shared" si="0"/>
        <v>74.031034816610813</v>
      </c>
      <c r="C15">
        <f t="shared" si="1"/>
        <v>64.443103350824245</v>
      </c>
      <c r="D15">
        <f t="shared" si="2"/>
        <v>78.338051509622758</v>
      </c>
      <c r="E15">
        <f t="shared" si="3"/>
        <v>67.346943213595239</v>
      </c>
      <c r="F15">
        <v>3.1317463540000001</v>
      </c>
      <c r="G15">
        <v>5.1384901029999996</v>
      </c>
      <c r="H15" s="3"/>
      <c r="I15" s="3"/>
      <c r="J15" s="3"/>
      <c r="K15" s="43">
        <f t="shared" si="4"/>
        <v>3.3786975761230109</v>
      </c>
      <c r="L15" s="43">
        <f t="shared" si="5"/>
        <v>4.3773321672054033</v>
      </c>
      <c r="M15">
        <f t="shared" si="6"/>
        <v>5.7607361026496707E-3</v>
      </c>
      <c r="N15">
        <f t="shared" si="7"/>
        <v>2.5702450284138083E-2</v>
      </c>
    </row>
    <row r="16" spans="1:14" ht="14">
      <c r="A16">
        <v>16</v>
      </c>
      <c r="B16">
        <f t="shared" si="0"/>
        <v>74.325675437695267</v>
      </c>
      <c r="C16">
        <f t="shared" si="1"/>
        <v>64.617121251997062</v>
      </c>
      <c r="D16">
        <f t="shared" si="2"/>
        <v>78.708736846457143</v>
      </c>
      <c r="E16">
        <f t="shared" si="3"/>
        <v>67.460994112689093</v>
      </c>
      <c r="F16">
        <v>3.140744588</v>
      </c>
      <c r="G16">
        <v>5.2064058099999997</v>
      </c>
      <c r="H16" s="3"/>
      <c r="I16" s="3"/>
      <c r="J16" s="3"/>
      <c r="K16" s="43">
        <f t="shared" si="4"/>
        <v>3.4309280350589382</v>
      </c>
      <c r="L16" s="43">
        <f t="shared" si="5"/>
        <v>4.4013956708435975</v>
      </c>
      <c r="M16">
        <f t="shared" si="6"/>
        <v>7.8094136680152077E-3</v>
      </c>
      <c r="N16">
        <f t="shared" si="7"/>
        <v>2.8213271004163383E-2</v>
      </c>
    </row>
    <row r="17" spans="1:15" ht="14">
      <c r="A17" s="3">
        <v>17</v>
      </c>
      <c r="B17">
        <f t="shared" si="0"/>
        <v>74.564984623441234</v>
      </c>
      <c r="C17">
        <f t="shared" si="1"/>
        <v>64.755799733932179</v>
      </c>
      <c r="D17">
        <f t="shared" si="2"/>
        <v>79.005624428061367</v>
      </c>
      <c r="E17">
        <f t="shared" si="3"/>
        <v>67.546334245330598</v>
      </c>
      <c r="F17">
        <v>3.1470603609999999</v>
      </c>
      <c r="G17">
        <v>5.2603471470000001</v>
      </c>
      <c r="H17" s="3"/>
      <c r="I17" s="3"/>
      <c r="J17" s="3"/>
      <c r="K17" s="43">
        <f t="shared" si="4"/>
        <v>3.4731612609676787</v>
      </c>
      <c r="L17" s="43">
        <f t="shared" si="5"/>
        <v>4.419461221649744</v>
      </c>
      <c r="M17">
        <f t="shared" si="6"/>
        <v>9.7212514839663308E-3</v>
      </c>
      <c r="N17">
        <f t="shared" si="7"/>
        <v>3.0338403813296572E-2</v>
      </c>
    </row>
    <row r="18" spans="1:15" ht="14">
      <c r="A18">
        <v>18</v>
      </c>
      <c r="B18">
        <f t="shared" si="0"/>
        <v>74.759353228053911</v>
      </c>
      <c r="C18">
        <f t="shared" si="1"/>
        <v>64.866315498242727</v>
      </c>
      <c r="D18">
        <f t="shared" si="2"/>
        <v>79.243406253648359</v>
      </c>
      <c r="E18">
        <f t="shared" si="3"/>
        <v>67.610191157438564</v>
      </c>
      <c r="F18">
        <v>3.1514911969999999</v>
      </c>
      <c r="G18">
        <v>5.3031177139999999</v>
      </c>
      <c r="H18" s="3"/>
      <c r="I18" s="3"/>
      <c r="J18" s="3"/>
      <c r="K18" s="43">
        <f t="shared" si="4"/>
        <v>3.5072449929886105</v>
      </c>
      <c r="L18" s="43">
        <f t="shared" si="5"/>
        <v>4.4330124993397089</v>
      </c>
      <c r="M18">
        <f t="shared" si="6"/>
        <v>1.1439391341972839E-2</v>
      </c>
      <c r="N18">
        <f t="shared" si="7"/>
        <v>3.2118202666842725E-2</v>
      </c>
    </row>
    <row r="19" spans="1:15" ht="14">
      <c r="A19" s="3">
        <v>19</v>
      </c>
      <c r="B19">
        <f t="shared" si="0"/>
        <v>74.91722077643621</v>
      </c>
      <c r="C19">
        <f t="shared" si="1"/>
        <v>64.954387807592497</v>
      </c>
      <c r="D19">
        <f t="shared" si="2"/>
        <v>79.433849371120516</v>
      </c>
      <c r="E19">
        <f t="shared" si="3"/>
        <v>67.657972958307028</v>
      </c>
      <c r="F19">
        <v>3.1545985999999999</v>
      </c>
      <c r="G19">
        <v>5.3369863730000002</v>
      </c>
      <c r="H19" s="3"/>
      <c r="I19" s="3"/>
      <c r="J19" s="3"/>
      <c r="K19" s="43">
        <f t="shared" si="4"/>
        <v>3.5347096259280568</v>
      </c>
      <c r="L19" s="43">
        <f t="shared" si="5"/>
        <v>4.4431711970771248</v>
      </c>
      <c r="M19">
        <f t="shared" si="6"/>
        <v>1.2943588349642984E-2</v>
      </c>
      <c r="N19">
        <f t="shared" si="7"/>
        <v>3.3596246486494445E-2</v>
      </c>
    </row>
    <row r="20" spans="1:15" ht="14">
      <c r="A20">
        <v>20</v>
      </c>
      <c r="B20">
        <f t="shared" si="0"/>
        <v>75.045441910100777</v>
      </c>
      <c r="C20">
        <f t="shared" si="1"/>
        <v>65.0245744612576</v>
      </c>
      <c r="D20">
        <f t="shared" si="2"/>
        <v>79.586378189935758</v>
      </c>
      <c r="E20">
        <f t="shared" si="3"/>
        <v>67.693726339090176</v>
      </c>
      <c r="F20">
        <v>3.1567773450000001</v>
      </c>
      <c r="G20">
        <v>5.3637782850000004</v>
      </c>
      <c r="H20" s="3"/>
      <c r="I20" s="3"/>
      <c r="J20" s="3"/>
      <c r="K20" s="43">
        <f t="shared" si="4"/>
        <v>3.5568135693436016</v>
      </c>
      <c r="L20" s="43">
        <f t="shared" si="5"/>
        <v>4.4507830994465616</v>
      </c>
      <c r="M20">
        <f t="shared" si="6"/>
        <v>1.4235687317878729E-2</v>
      </c>
      <c r="N20">
        <f t="shared" si="7"/>
        <v>3.4815295414785806E-2</v>
      </c>
    </row>
    <row r="21" spans="1:15" ht="14">
      <c r="A21" s="3">
        <v>21</v>
      </c>
      <c r="B21">
        <f t="shared" si="0"/>
        <v>75.149584017118315</v>
      </c>
      <c r="C21">
        <f t="shared" si="1"/>
        <v>65.080507664202713</v>
      </c>
      <c r="D21">
        <f t="shared" si="2"/>
        <v>79.708540864428713</v>
      </c>
      <c r="E21">
        <f t="shared" si="3"/>
        <v>67.720479291347985</v>
      </c>
      <c r="F21">
        <v>3.1583047120000001</v>
      </c>
      <c r="G21">
        <v>5.3849549870000004</v>
      </c>
      <c r="H21" s="3"/>
      <c r="I21" s="3"/>
      <c r="J21" s="3"/>
      <c r="K21" s="43">
        <f t="shared" si="4"/>
        <v>3.5745858238349539</v>
      </c>
      <c r="L21" s="43">
        <f t="shared" si="5"/>
        <v>4.4564847021858993</v>
      </c>
      <c r="M21">
        <f t="shared" si="6"/>
        <v>1.5329885762065143E-2</v>
      </c>
      <c r="N21">
        <f t="shared" si="7"/>
        <v>3.5815062778632265E-2</v>
      </c>
    </row>
    <row r="22" spans="1:15" ht="14">
      <c r="A22">
        <v>22</v>
      </c>
      <c r="B22">
        <f t="shared" si="0"/>
        <v>75.234168969255975</v>
      </c>
      <c r="C22">
        <f t="shared" si="1"/>
        <v>65.125081996049744</v>
      </c>
      <c r="D22">
        <f t="shared" si="2"/>
        <v>79.806382827378329</v>
      </c>
      <c r="E22">
        <f t="shared" si="3"/>
        <v>67.740497550847664</v>
      </c>
      <c r="F22">
        <v>3.1593753179999999</v>
      </c>
      <c r="G22">
        <v>5.4016827190000001</v>
      </c>
      <c r="H22" s="3"/>
      <c r="I22" s="3"/>
      <c r="J22" s="3"/>
      <c r="K22" s="43">
        <f t="shared" si="4"/>
        <v>3.5888641572151454</v>
      </c>
      <c r="L22" s="43">
        <f t="shared" si="5"/>
        <v>4.4607543052255858</v>
      </c>
      <c r="M22">
        <f t="shared" si="6"/>
        <v>1.6246418128768841E-2</v>
      </c>
      <c r="N22">
        <f t="shared" si="7"/>
        <v>3.6631143103310976E-2</v>
      </c>
    </row>
    <row r="23" spans="1:15" ht="14">
      <c r="A23" s="3">
        <v>23</v>
      </c>
      <c r="B23">
        <f t="shared" si="0"/>
        <v>75.302869462582109</v>
      </c>
      <c r="C23">
        <f t="shared" si="1"/>
        <v>65.160604207455322</v>
      </c>
      <c r="D23">
        <f t="shared" si="2"/>
        <v>79.884745958781338</v>
      </c>
      <c r="E23">
        <f t="shared" si="3"/>
        <v>67.755476485117612</v>
      </c>
      <c r="F23">
        <v>3.1601256960000002</v>
      </c>
      <c r="G23">
        <v>5.4148895589999997</v>
      </c>
      <c r="K23" s="43">
        <f t="shared" si="4"/>
        <v>3.6003283304262195</v>
      </c>
      <c r="L23" s="43">
        <f t="shared" si="5"/>
        <v>4.4639509427918993</v>
      </c>
      <c r="M23">
        <f t="shared" si="6"/>
        <v>1.7007613213356094E-2</v>
      </c>
      <c r="N23">
        <f t="shared" si="7"/>
        <v>3.7294658236292015E-2</v>
      </c>
    </row>
    <row r="24" spans="1:15" ht="14">
      <c r="A24">
        <v>24</v>
      </c>
      <c r="B24">
        <f t="shared" si="0"/>
        <v>75.358668486687193</v>
      </c>
      <c r="C24">
        <f t="shared" si="1"/>
        <v>65.188912595957348</v>
      </c>
      <c r="D24">
        <f t="shared" si="2"/>
        <v>79.947508194719376</v>
      </c>
      <c r="E24">
        <f t="shared" si="3"/>
        <v>67.76668467591297</v>
      </c>
      <c r="F24">
        <v>3.1606516</v>
      </c>
      <c r="G24">
        <v>5.4253124960000001</v>
      </c>
      <c r="K24" s="43">
        <f t="shared" si="4"/>
        <v>3.6095284267608996</v>
      </c>
      <c r="L24" s="43">
        <f t="shared" si="5"/>
        <v>4.4663439058571495</v>
      </c>
      <c r="M24">
        <f t="shared" si="6"/>
        <v>1.7635554542832207E-2</v>
      </c>
      <c r="N24">
        <f t="shared" si="7"/>
        <v>3.7832329203105093E-2</v>
      </c>
    </row>
    <row r="25" spans="1:15" ht="14">
      <c r="A25" s="3">
        <v>25</v>
      </c>
      <c r="B25">
        <f t="shared" si="0"/>
        <v>75.403988846706994</v>
      </c>
      <c r="C25">
        <f t="shared" si="1"/>
        <v>65.211472139067752</v>
      </c>
      <c r="D25">
        <f t="shared" si="2"/>
        <v>79.997775433782152</v>
      </c>
      <c r="E25">
        <f t="shared" si="3"/>
        <v>67.775071356743595</v>
      </c>
      <c r="F25">
        <v>3.1610201660000001</v>
      </c>
      <c r="G25">
        <v>5.4335358149999999</v>
      </c>
      <c r="K25" s="43">
        <f t="shared" si="4"/>
        <v>3.6169086526037688</v>
      </c>
      <c r="L25" s="43">
        <f t="shared" si="5"/>
        <v>4.4681350529104504</v>
      </c>
      <c r="M25">
        <f t="shared" si="6"/>
        <v>1.8150794582834029E-2</v>
      </c>
      <c r="N25">
        <f t="shared" si="7"/>
        <v>3.8266784382082426E-2</v>
      </c>
    </row>
    <row r="26" spans="1:15" ht="14">
      <c r="A26">
        <v>26</v>
      </c>
      <c r="B26">
        <f t="shared" si="0"/>
        <v>75.440798362021397</v>
      </c>
      <c r="C26">
        <f t="shared" si="1"/>
        <v>65.229450307811391</v>
      </c>
      <c r="D26">
        <f t="shared" si="2"/>
        <v>80.038035237870218</v>
      </c>
      <c r="E26">
        <f t="shared" si="3"/>
        <v>67.781346804462075</v>
      </c>
      <c r="F26">
        <v>3.161278459</v>
      </c>
      <c r="G26">
        <v>5.4400221359999996</v>
      </c>
      <c r="K26" s="43">
        <f t="shared" si="4"/>
        <v>3.622827117562315</v>
      </c>
      <c r="L26" s="43">
        <f t="shared" si="5"/>
        <v>4.469475627771792</v>
      </c>
      <c r="M26">
        <f t="shared" si="6"/>
        <v>1.8571739980280742E-2</v>
      </c>
      <c r="N26">
        <f t="shared" si="7"/>
        <v>3.8616980865234053E-2</v>
      </c>
    </row>
    <row r="27" spans="1:15" ht="14">
      <c r="A27" s="3">
        <v>27</v>
      </c>
      <c r="B27">
        <f t="shared" si="0"/>
        <v>75.470695309377717</v>
      </c>
      <c r="C27">
        <f t="shared" si="1"/>
        <v>65.243777484110723</v>
      </c>
      <c r="D27">
        <f t="shared" si="2"/>
        <v>80.070279933529449</v>
      </c>
      <c r="E27">
        <f t="shared" si="3"/>
        <v>67.786042493360043</v>
      </c>
      <c r="F27">
        <v>3.1614594669999998</v>
      </c>
      <c r="G27">
        <v>5.4451373820000004</v>
      </c>
      <c r="K27" s="43">
        <f t="shared" si="4"/>
        <v>3.6275721395619369</v>
      </c>
      <c r="L27" s="43">
        <f t="shared" si="5"/>
        <v>4.4704789129638085</v>
      </c>
      <c r="M27">
        <f t="shared" si="6"/>
        <v>1.8914449961883465E-2</v>
      </c>
      <c r="N27">
        <f t="shared" si="7"/>
        <v>3.8898664930527301E-2</v>
      </c>
    </row>
    <row r="28" spans="1:15" ht="14">
      <c r="A28">
        <v>28</v>
      </c>
      <c r="B28">
        <f t="shared" si="0"/>
        <v>75.494977820396713</v>
      </c>
      <c r="C28">
        <f t="shared" si="1"/>
        <v>65.255195108655201</v>
      </c>
      <c r="D28">
        <f t="shared" si="2"/>
        <v>80.096105205701221</v>
      </c>
      <c r="E28">
        <f t="shared" si="3"/>
        <v>67.78955610628708</v>
      </c>
      <c r="F28">
        <v>3.1615863150000001</v>
      </c>
      <c r="G28">
        <v>5.4491707629999997</v>
      </c>
      <c r="K28" s="43">
        <f t="shared" si="4"/>
        <v>3.6313756020414378</v>
      </c>
      <c r="L28" s="43">
        <f t="shared" si="5"/>
        <v>4.4712297365550713</v>
      </c>
      <c r="M28">
        <f t="shared" si="6"/>
        <v>1.9192674971696629E-2</v>
      </c>
      <c r="N28">
        <f t="shared" si="7"/>
        <v>3.9124825711583842E-2</v>
      </c>
    </row>
    <row r="29" spans="1:15" ht="14">
      <c r="A29" s="3">
        <v>29</v>
      </c>
      <c r="B29">
        <f t="shared" si="0"/>
        <v>75.514700246715392</v>
      </c>
      <c r="C29">
        <f t="shared" si="1"/>
        <v>65.264294050939085</v>
      </c>
      <c r="D29">
        <f t="shared" si="2"/>
        <v>80.116789062971719</v>
      </c>
      <c r="E29">
        <f t="shared" si="3"/>
        <v>67.792185214830965</v>
      </c>
      <c r="F29">
        <v>3.161675206</v>
      </c>
      <c r="G29">
        <v>5.4523507110000002</v>
      </c>
      <c r="K29" s="43">
        <f t="shared" si="4"/>
        <v>3.6344238438707843</v>
      </c>
      <c r="L29" s="43">
        <f t="shared" si="5"/>
        <v>4.4717916075146373</v>
      </c>
      <c r="M29">
        <f t="shared" si="6"/>
        <v>1.9418026869906579E-2</v>
      </c>
      <c r="N29">
        <f t="shared" si="7"/>
        <v>3.9306116968266754E-2</v>
      </c>
    </row>
    <row r="30" spans="1:15" ht="14">
      <c r="A30">
        <v>30</v>
      </c>
      <c r="B30">
        <f t="shared" si="0"/>
        <v>75.53071894015244</v>
      </c>
      <c r="C30">
        <f t="shared" si="1"/>
        <v>65.271545187141967</v>
      </c>
      <c r="D30">
        <f t="shared" si="2"/>
        <v>80.13335508205337</v>
      </c>
      <c r="E30">
        <f t="shared" si="3"/>
        <v>67.794152480969558</v>
      </c>
      <c r="F30">
        <v>3.1617374979999999</v>
      </c>
      <c r="G30">
        <v>5.454857574</v>
      </c>
      <c r="K30" s="43">
        <f t="shared" si="4"/>
        <v>3.6368665047083324</v>
      </c>
      <c r="L30" s="43">
        <f t="shared" si="5"/>
        <v>4.4722120670106653</v>
      </c>
      <c r="M30">
        <f t="shared" si="6"/>
        <v>1.9600208017741365E-2</v>
      </c>
      <c r="N30">
        <f t="shared" si="7"/>
        <v>3.94512367110601E-2</v>
      </c>
    </row>
    <row r="31" spans="1:15" ht="14">
      <c r="A31" s="3">
        <v>31</v>
      </c>
      <c r="B31">
        <f t="shared" si="0"/>
        <v>75.543729435680945</v>
      </c>
      <c r="C31">
        <f t="shared" si="1"/>
        <v>65.277323768277242</v>
      </c>
      <c r="D31">
        <f t="shared" si="2"/>
        <v>80.146623061261721</v>
      </c>
      <c r="E31">
        <f t="shared" si="3"/>
        <v>67.795624514548791</v>
      </c>
      <c r="F31">
        <v>3.161781151</v>
      </c>
      <c r="G31">
        <v>5.4568336730000002</v>
      </c>
      <c r="H31" t="s">
        <v>53</v>
      </c>
      <c r="K31" s="43">
        <f t="shared" si="4"/>
        <v>3.6388236887478786</v>
      </c>
      <c r="L31" s="43">
        <f t="shared" si="5"/>
        <v>4.4725266994098742</v>
      </c>
      <c r="M31">
        <f t="shared" si="6"/>
        <v>1.9747259550060566E-2</v>
      </c>
      <c r="N31">
        <f t="shared" si="7"/>
        <v>3.9567257628688901E-2</v>
      </c>
    </row>
    <row r="32" spans="1:15" ht="15" customHeight="1">
      <c r="L32" t="s">
        <v>239</v>
      </c>
      <c r="M32">
        <f>SUM(M2:M31)</f>
        <v>0.90656663874513255</v>
      </c>
      <c r="N32">
        <f>SUM(N2:N31)</f>
        <v>1.0747145609368944</v>
      </c>
      <c r="O32">
        <f>SUM(M32:N32)</f>
        <v>1.981281199682027</v>
      </c>
    </row>
    <row r="35" spans="1:4" ht="14">
      <c r="A35" s="6" t="s">
        <v>54</v>
      </c>
    </row>
    <row r="37" spans="1:4" ht="14">
      <c r="A37" t="s">
        <v>43</v>
      </c>
      <c r="B37" t="s">
        <v>30</v>
      </c>
      <c r="C37" t="s">
        <v>31</v>
      </c>
      <c r="D37" t="s">
        <v>12</v>
      </c>
    </row>
    <row r="38" spans="1:4" ht="14">
      <c r="A38" t="s">
        <v>55</v>
      </c>
      <c r="B38">
        <v>80.2</v>
      </c>
      <c r="C38">
        <v>67.8</v>
      </c>
      <c r="D38" t="s">
        <v>56</v>
      </c>
    </row>
    <row r="39" spans="1:4" ht="14">
      <c r="A39" t="s">
        <v>57</v>
      </c>
      <c r="B39">
        <v>0.222</v>
      </c>
      <c r="C39">
        <v>0.28999999999999998</v>
      </c>
      <c r="D39" t="s">
        <v>58</v>
      </c>
    </row>
    <row r="40" spans="1:4" ht="14">
      <c r="A40" t="s">
        <v>59</v>
      </c>
      <c r="B40">
        <v>1.95</v>
      </c>
      <c r="C40">
        <v>2.27</v>
      </c>
      <c r="D40" t="s">
        <v>60</v>
      </c>
    </row>
    <row r="41" spans="1:4" ht="14">
      <c r="A41" s="9" t="s">
        <v>234</v>
      </c>
      <c r="B41" s="42">
        <v>2.3662802807137224E-6</v>
      </c>
      <c r="C41" s="42">
        <v>5.2174650090637842E-6</v>
      </c>
      <c r="D41" s="9"/>
    </row>
    <row r="42" spans="1:4" ht="15" customHeight="1">
      <c r="A42" t="s">
        <v>235</v>
      </c>
      <c r="B42">
        <v>3.2496154373199744</v>
      </c>
      <c r="C42">
        <v>3.2399999999185431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B31"/>
    </sheetView>
  </sheetViews>
  <sheetFormatPr baseColWidth="10" defaultColWidth="14.5" defaultRowHeight="15" customHeight="1" x14ac:dyDescent="0"/>
  <cols>
    <col min="1" max="1" width="9.1640625" customWidth="1"/>
    <col min="2" max="2" width="19.83203125" customWidth="1"/>
    <col min="3" max="3" width="19.1640625" customWidth="1"/>
    <col min="4" max="4" width="20.5" customWidth="1"/>
    <col min="5" max="5" width="24" customWidth="1"/>
    <col min="6" max="9" width="23.83203125" customWidth="1"/>
    <col min="10" max="10" width="29.5" customWidth="1"/>
    <col min="11" max="26" width="8.6640625" customWidth="1"/>
  </cols>
  <sheetData>
    <row r="1" spans="1:26" ht="15" customHeight="1">
      <c r="A1" s="3" t="s">
        <v>27</v>
      </c>
      <c r="B1" s="3" t="s">
        <v>28</v>
      </c>
      <c r="C1" s="3" t="s">
        <v>12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3">
        <v>2</v>
      </c>
      <c r="B2" s="3">
        <v>6.0838849999999998E-3</v>
      </c>
      <c r="C2" s="3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>
        <v>3</v>
      </c>
      <c r="B3" s="3">
        <v>2.3843063000000001E-2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>
        <v>4</v>
      </c>
      <c r="B4" s="3">
        <v>7.6916038000000006E-2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>
        <v>5</v>
      </c>
      <c r="B5" s="3">
        <v>0.19831157999999999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>
        <v>6</v>
      </c>
      <c r="B6" s="3">
        <v>0.39364651899999997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>
        <v>7</v>
      </c>
      <c r="B7" s="3">
        <v>0.60433672400000005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>
        <v>8</v>
      </c>
      <c r="B8" s="3">
        <v>0.76534898900000004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>
        <v>9</v>
      </c>
      <c r="B9" s="3">
        <v>0.86470859099999997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>
        <v>10</v>
      </c>
      <c r="B10" s="3">
        <v>0.92067026900000004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>
        <v>11</v>
      </c>
      <c r="B11" s="3">
        <v>0.951682904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>
        <v>12</v>
      </c>
      <c r="B12" s="3">
        <v>0.96921586000000004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>
        <v>13</v>
      </c>
      <c r="B13" s="3">
        <v>0.97947553499999995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3">
        <v>14</v>
      </c>
      <c r="B14" s="3">
        <v>0.98571560700000005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3">
        <v>15</v>
      </c>
      <c r="B15" s="3">
        <v>0.989658818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3">
        <v>16</v>
      </c>
      <c r="B16" s="3">
        <v>0.99224174200000004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3">
        <v>17</v>
      </c>
      <c r="B17" s="3">
        <v>0.99399025399999996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3">
        <v>18</v>
      </c>
      <c r="B18" s="3">
        <v>0.99520967100000002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3">
        <v>19</v>
      </c>
      <c r="B19" s="3">
        <v>0.99608312600000004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3">
        <v>20</v>
      </c>
      <c r="B20" s="3">
        <v>0.99672389100000003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A21" s="3">
        <v>21</v>
      </c>
      <c r="B21" s="3">
        <v>0.99720407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3">
        <v>22</v>
      </c>
      <c r="B22" s="3">
        <v>0.99757078899999996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>
        <v>23</v>
      </c>
      <c r="B23" s="3">
        <v>0.99785561300000003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>
        <v>24</v>
      </c>
      <c r="B24" s="3">
        <v>0.99808016499999996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3">
        <v>25</v>
      </c>
      <c r="B25" s="3">
        <v>0.99825956599999999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>
        <v>26</v>
      </c>
      <c r="B26" s="3">
        <v>0.99840459500000001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>
      <c r="A27" s="3">
        <v>27</v>
      </c>
      <c r="B27" s="3">
        <v>0.99852306800000001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>
        <v>28</v>
      </c>
      <c r="B28" s="3">
        <v>0.998620752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>
        <v>29</v>
      </c>
      <c r="B29" s="3">
        <v>0.99870196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>
        <v>30</v>
      </c>
      <c r="B30" s="3">
        <v>0.99876996500000004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>
        <v>31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/>
  </sheetViews>
  <sheetFormatPr baseColWidth="10" defaultColWidth="14.5" defaultRowHeight="15" customHeight="1" x14ac:dyDescent="0"/>
  <cols>
    <col min="1" max="9" width="8.6640625" customWidth="1"/>
    <col min="10" max="10" width="13.83203125" customWidth="1"/>
    <col min="11" max="14" width="13.5" customWidth="1"/>
    <col min="15" max="19" width="11.1640625" customWidth="1"/>
    <col min="20" max="26" width="8.6640625" customWidth="1"/>
  </cols>
  <sheetData>
    <row r="1" spans="1:18" ht="15" customHeight="1">
      <c r="A1" t="s">
        <v>5</v>
      </c>
      <c r="B1" t="s">
        <v>30</v>
      </c>
      <c r="C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ht="15" customHeight="1">
      <c r="A2">
        <v>2</v>
      </c>
      <c r="B2">
        <v>0.1</v>
      </c>
      <c r="C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</row>
    <row r="3" spans="1:18" ht="15" customHeight="1">
      <c r="A3">
        <v>3</v>
      </c>
      <c r="B3">
        <v>0.1</v>
      </c>
      <c r="C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</row>
    <row r="4" spans="1:18" ht="15" customHeight="1">
      <c r="A4">
        <v>4</v>
      </c>
      <c r="B4">
        <v>0.1</v>
      </c>
      <c r="C4">
        <v>0.1</v>
      </c>
      <c r="E4" s="6" t="s">
        <v>40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</row>
    <row r="5" spans="1:18" ht="15" customHeight="1">
      <c r="A5">
        <v>5</v>
      </c>
      <c r="B5">
        <v>0.1</v>
      </c>
      <c r="C5">
        <v>0.1</v>
      </c>
      <c r="G5" s="7" t="s">
        <v>41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</row>
    <row r="6" spans="1:18" ht="15" customHeight="1">
      <c r="A6">
        <v>6</v>
      </c>
      <c r="B6">
        <v>0.1</v>
      </c>
      <c r="C6">
        <v>0.1</v>
      </c>
      <c r="K6">
        <v>0.1</v>
      </c>
      <c r="L6">
        <v>0.1</v>
      </c>
      <c r="M6">
        <v>0.1</v>
      </c>
      <c r="N6">
        <v>0.1</v>
      </c>
      <c r="O6">
        <v>0.1</v>
      </c>
      <c r="P6">
        <v>0.1</v>
      </c>
      <c r="Q6">
        <v>0.1</v>
      </c>
      <c r="R6">
        <v>0.1</v>
      </c>
    </row>
    <row r="7" spans="1:18" ht="15" customHeight="1">
      <c r="A7">
        <v>7</v>
      </c>
      <c r="B7">
        <v>0.1</v>
      </c>
      <c r="C7">
        <v>0.1</v>
      </c>
      <c r="E7" s="7" t="s">
        <v>42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</row>
    <row r="8" spans="1:18" ht="15" customHeight="1">
      <c r="A8">
        <v>8</v>
      </c>
      <c r="B8">
        <v>0.1</v>
      </c>
      <c r="C8">
        <v>0.1</v>
      </c>
      <c r="E8" s="7" t="s">
        <v>43</v>
      </c>
      <c r="F8" s="8" t="s">
        <v>30</v>
      </c>
      <c r="G8" s="8" t="s">
        <v>31</v>
      </c>
      <c r="H8" s="8" t="s">
        <v>12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</row>
    <row r="9" spans="1:18" ht="15" customHeight="1">
      <c r="A9">
        <v>9</v>
      </c>
      <c r="B9">
        <v>0.1</v>
      </c>
      <c r="C9">
        <v>0.1</v>
      </c>
      <c r="E9" s="8" t="s">
        <v>44</v>
      </c>
      <c r="F9" s="8">
        <v>0.1</v>
      </c>
      <c r="G9" s="8">
        <v>0.1</v>
      </c>
      <c r="H9" s="8" t="s">
        <v>45</v>
      </c>
      <c r="K9">
        <v>0.1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</row>
    <row r="10" spans="1:18" ht="15" customHeight="1">
      <c r="A10">
        <v>10</v>
      </c>
      <c r="B10">
        <v>0.1</v>
      </c>
      <c r="C10">
        <v>0.1</v>
      </c>
      <c r="E10" s="8" t="s">
        <v>46</v>
      </c>
      <c r="F10" s="8" t="s">
        <v>47</v>
      </c>
      <c r="G10" s="8" t="s">
        <v>47</v>
      </c>
      <c r="H10" s="8" t="s">
        <v>48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</row>
    <row r="11" spans="1:18" ht="15" customHeight="1">
      <c r="A11">
        <v>11</v>
      </c>
      <c r="B11">
        <v>0.1</v>
      </c>
      <c r="C11">
        <v>0.1</v>
      </c>
      <c r="E11" s="8" t="s">
        <v>49</v>
      </c>
      <c r="F11" s="8" t="s">
        <v>47</v>
      </c>
      <c r="G11" s="8" t="s">
        <v>47</v>
      </c>
      <c r="H11" s="8" t="s">
        <v>50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</row>
    <row r="12" spans="1:18" ht="15" customHeight="1">
      <c r="A12">
        <v>12</v>
      </c>
      <c r="B12">
        <v>0.1</v>
      </c>
      <c r="C12">
        <v>0.1</v>
      </c>
      <c r="E12" s="8" t="s">
        <v>51</v>
      </c>
      <c r="F12" s="8">
        <v>30</v>
      </c>
      <c r="G12" s="8">
        <v>30</v>
      </c>
      <c r="H12" s="8" t="s">
        <v>52</v>
      </c>
      <c r="K12">
        <v>0.1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v>0.1</v>
      </c>
      <c r="R12">
        <v>0.1</v>
      </c>
    </row>
    <row r="13" spans="1:18" ht="15" customHeight="1">
      <c r="A13">
        <v>13</v>
      </c>
      <c r="B13">
        <v>0.1</v>
      </c>
      <c r="C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v>0.1</v>
      </c>
      <c r="R13">
        <v>0.1</v>
      </c>
    </row>
    <row r="14" spans="1:18" ht="15" customHeight="1">
      <c r="A14">
        <v>14</v>
      </c>
      <c r="B14">
        <v>0.1</v>
      </c>
      <c r="C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</row>
    <row r="15" spans="1:18" ht="15" customHeight="1">
      <c r="A15">
        <v>15</v>
      </c>
      <c r="B15">
        <v>0.1</v>
      </c>
      <c r="C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</row>
    <row r="16" spans="1:18" ht="15" customHeight="1">
      <c r="A16">
        <v>16</v>
      </c>
      <c r="B16">
        <v>0.1</v>
      </c>
      <c r="C16">
        <v>0.1</v>
      </c>
      <c r="K16">
        <v>0.1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0.1</v>
      </c>
    </row>
    <row r="17" spans="1:18" ht="15" customHeight="1">
      <c r="A17">
        <v>17</v>
      </c>
      <c r="B17">
        <v>0.1</v>
      </c>
      <c r="C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</row>
    <row r="18" spans="1:18" ht="15" customHeight="1">
      <c r="A18">
        <v>18</v>
      </c>
      <c r="B18">
        <v>0.1</v>
      </c>
      <c r="C18">
        <v>0.1</v>
      </c>
      <c r="K18">
        <v>0.1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</row>
    <row r="19" spans="1:18" ht="15" customHeight="1">
      <c r="A19">
        <v>19</v>
      </c>
      <c r="B19">
        <v>0.1</v>
      </c>
      <c r="C19">
        <v>0.1</v>
      </c>
      <c r="K19">
        <v>0.1</v>
      </c>
      <c r="L19">
        <v>0.1</v>
      </c>
      <c r="M19">
        <v>0.1</v>
      </c>
      <c r="N19">
        <v>0.1</v>
      </c>
      <c r="O19">
        <v>0.1</v>
      </c>
      <c r="P19">
        <v>0.1</v>
      </c>
      <c r="Q19">
        <v>0.1</v>
      </c>
      <c r="R19">
        <v>0.1</v>
      </c>
    </row>
    <row r="20" spans="1:18" ht="15" customHeight="1">
      <c r="A20">
        <v>20</v>
      </c>
      <c r="B20">
        <v>0.1</v>
      </c>
      <c r="C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</row>
    <row r="21" spans="1:18" ht="15" customHeight="1">
      <c r="A21">
        <v>21</v>
      </c>
      <c r="B21">
        <v>0.1</v>
      </c>
      <c r="C21">
        <v>0.1</v>
      </c>
      <c r="K21">
        <v>0.1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</row>
    <row r="22" spans="1:18" ht="15" customHeight="1">
      <c r="A22">
        <v>22</v>
      </c>
      <c r="B22">
        <v>0.1</v>
      </c>
      <c r="C22">
        <v>0.1</v>
      </c>
      <c r="K22">
        <v>0.1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v>0.1</v>
      </c>
      <c r="R22">
        <v>0.1</v>
      </c>
    </row>
    <row r="23" spans="1:18" ht="15" customHeight="1">
      <c r="A23">
        <v>23</v>
      </c>
      <c r="B23">
        <v>0.1</v>
      </c>
      <c r="C23">
        <v>0.1</v>
      </c>
      <c r="K23">
        <v>0.1</v>
      </c>
      <c r="L23">
        <v>0.1</v>
      </c>
      <c r="M23">
        <v>0.1</v>
      </c>
      <c r="N23">
        <v>0.1</v>
      </c>
      <c r="O23">
        <v>0.1</v>
      </c>
      <c r="P23">
        <v>0.1</v>
      </c>
      <c r="Q23">
        <v>0.1</v>
      </c>
      <c r="R23">
        <v>0.1</v>
      </c>
    </row>
    <row r="24" spans="1:18" ht="15" customHeight="1">
      <c r="A24">
        <v>24</v>
      </c>
      <c r="B24">
        <v>0.1</v>
      </c>
      <c r="C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</row>
    <row r="25" spans="1:18" ht="15" customHeight="1">
      <c r="A25">
        <v>25</v>
      </c>
      <c r="B25">
        <v>0.1</v>
      </c>
      <c r="C25">
        <v>0.1</v>
      </c>
      <c r="K25">
        <v>0.1</v>
      </c>
      <c r="L25">
        <v>0.1</v>
      </c>
      <c r="M25">
        <v>0.1</v>
      </c>
      <c r="N25">
        <v>0.1</v>
      </c>
      <c r="O25">
        <v>0.1</v>
      </c>
      <c r="P25">
        <v>0.1</v>
      </c>
      <c r="Q25">
        <v>0.1</v>
      </c>
      <c r="R25">
        <v>0.1</v>
      </c>
    </row>
    <row r="26" spans="1:18" ht="15" customHeight="1">
      <c r="A26">
        <v>26</v>
      </c>
      <c r="B26">
        <v>0.1</v>
      </c>
      <c r="C26">
        <v>0.1</v>
      </c>
      <c r="K26">
        <v>0.1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</row>
    <row r="27" spans="1:18" ht="15" customHeight="1">
      <c r="A27">
        <v>27</v>
      </c>
      <c r="B27">
        <v>0.1</v>
      </c>
      <c r="C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</row>
    <row r="28" spans="1:18" ht="15" customHeight="1">
      <c r="A28">
        <v>28</v>
      </c>
      <c r="B28">
        <v>0.1</v>
      </c>
      <c r="C28">
        <v>0.1</v>
      </c>
      <c r="K28">
        <v>0.1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</row>
    <row r="29" spans="1:18" ht="15" customHeight="1">
      <c r="A29">
        <v>29</v>
      </c>
      <c r="B29">
        <v>0.1</v>
      </c>
      <c r="C29">
        <v>0.1</v>
      </c>
      <c r="K29">
        <v>0.1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</row>
    <row r="30" spans="1:18" ht="15" customHeight="1">
      <c r="A30">
        <v>30</v>
      </c>
      <c r="B30">
        <v>0.1</v>
      </c>
      <c r="C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</row>
    <row r="31" spans="1:18" ht="15" customHeight="1">
      <c r="A31">
        <v>31</v>
      </c>
      <c r="B31">
        <v>0.1</v>
      </c>
      <c r="C31">
        <v>0.1</v>
      </c>
      <c r="K31">
        <v>0.1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200" zoomScaleNormal="200" zoomScalePageLayoutView="200" workbookViewId="0">
      <selection activeCell="C6" sqref="C6"/>
    </sheetView>
  </sheetViews>
  <sheetFormatPr baseColWidth="10" defaultColWidth="14.5" defaultRowHeight="15" customHeight="1" x14ac:dyDescent="0"/>
  <cols>
    <col min="1" max="1" width="21.1640625" customWidth="1"/>
    <col min="2" max="2" width="12" customWidth="1"/>
    <col min="3" max="26" width="8.6640625" customWidth="1"/>
  </cols>
  <sheetData>
    <row r="1" spans="1:5" ht="15" customHeight="1">
      <c r="A1" t="s">
        <v>43</v>
      </c>
      <c r="B1" t="s">
        <v>61</v>
      </c>
      <c r="C1" t="s">
        <v>62</v>
      </c>
      <c r="D1" t="s">
        <v>63</v>
      </c>
      <c r="E1" s="6" t="s">
        <v>64</v>
      </c>
    </row>
    <row r="2" spans="1:5" ht="15" customHeight="1">
      <c r="A2" t="s">
        <v>65</v>
      </c>
      <c r="B2">
        <v>1.1789042974999999</v>
      </c>
      <c r="C2">
        <v>0.95670999999999995</v>
      </c>
      <c r="D2" s="1" t="s">
        <v>66</v>
      </c>
    </row>
    <row r="3" spans="1:5" ht="15" customHeight="1">
      <c r="A3" t="s">
        <v>67</v>
      </c>
      <c r="B3">
        <v>1.75</v>
      </c>
      <c r="C3">
        <v>1</v>
      </c>
      <c r="D3" t="s">
        <v>68</v>
      </c>
    </row>
    <row r="4" spans="1:5" ht="15" customHeight="1">
      <c r="A4" t="s">
        <v>69</v>
      </c>
      <c r="B4" t="s">
        <v>70</v>
      </c>
      <c r="C4" t="s">
        <v>70</v>
      </c>
    </row>
    <row r="5" spans="1:5" ht="15" customHeight="1">
      <c r="A5" t="s">
        <v>71</v>
      </c>
      <c r="B5">
        <v>1.16683899284</v>
      </c>
      <c r="C5">
        <v>2</v>
      </c>
    </row>
    <row r="6" spans="1:5" ht="15" customHeight="1">
      <c r="A6" t="s">
        <v>72</v>
      </c>
      <c r="B6">
        <v>1.55</v>
      </c>
      <c r="C6">
        <v>0.82430000000000003</v>
      </c>
    </row>
    <row r="7" spans="1:5" ht="15" customHeight="1">
      <c r="A7" t="s">
        <v>74</v>
      </c>
      <c r="B7" t="s">
        <v>70</v>
      </c>
      <c r="C7" t="s">
        <v>70</v>
      </c>
      <c r="D7" s="6" t="s">
        <v>76</v>
      </c>
    </row>
    <row r="8" spans="1:5" ht="15" customHeight="1">
      <c r="A8" t="s">
        <v>77</v>
      </c>
      <c r="B8">
        <v>30</v>
      </c>
      <c r="C8">
        <v>30</v>
      </c>
      <c r="D8" s="6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200" zoomScaleNormal="200" zoomScalePageLayoutView="200" workbookViewId="0">
      <selection activeCell="B8" sqref="B8"/>
    </sheetView>
  </sheetViews>
  <sheetFormatPr baseColWidth="10" defaultColWidth="14.5" defaultRowHeight="15" customHeight="1" x14ac:dyDescent="0"/>
  <cols>
    <col min="1" max="1" width="13.5" customWidth="1"/>
    <col min="2" max="2" width="17.5" customWidth="1"/>
    <col min="3" max="3" width="19.33203125" customWidth="1"/>
    <col min="4" max="4" width="20.1640625" customWidth="1"/>
    <col min="5" max="6" width="13" customWidth="1"/>
    <col min="7" max="7" width="13.6640625" customWidth="1"/>
    <col min="8" max="26" width="8.6640625" customWidth="1"/>
  </cols>
  <sheetData>
    <row r="1" spans="1:7" ht="15" customHeight="1">
      <c r="A1" t="s">
        <v>73</v>
      </c>
      <c r="B1" t="s">
        <v>43</v>
      </c>
      <c r="C1" s="10" t="s">
        <v>75</v>
      </c>
      <c r="D1" s="10" t="s">
        <v>79</v>
      </c>
      <c r="E1" s="10" t="s">
        <v>80</v>
      </c>
      <c r="F1" s="10" t="s">
        <v>81</v>
      </c>
      <c r="G1" t="s">
        <v>12</v>
      </c>
    </row>
    <row r="2" spans="1:7" ht="15" customHeight="1">
      <c r="A2" s="10">
        <v>1</v>
      </c>
      <c r="B2" t="s">
        <v>65</v>
      </c>
      <c r="C2" s="10">
        <v>0.81613783000499995</v>
      </c>
      <c r="D2" s="10">
        <v>0.84880840201200003</v>
      </c>
      <c r="E2" s="10" t="s">
        <v>70</v>
      </c>
      <c r="F2" s="11">
        <v>2.1</v>
      </c>
      <c r="G2" s="9" t="s">
        <v>82</v>
      </c>
    </row>
    <row r="3" spans="1:7" ht="15" customHeight="1">
      <c r="A3" s="10">
        <v>1</v>
      </c>
      <c r="B3" t="s">
        <v>67</v>
      </c>
      <c r="C3" s="11">
        <v>0.88417999999999997</v>
      </c>
      <c r="D3" s="11">
        <v>0.88417999999999997</v>
      </c>
      <c r="E3" s="10">
        <v>1.41239440332</v>
      </c>
      <c r="F3" s="11">
        <v>0.78649999999999998</v>
      </c>
      <c r="G3" t="s">
        <v>83</v>
      </c>
    </row>
    <row r="4" spans="1:7" ht="15" customHeight="1">
      <c r="A4" s="10">
        <v>1</v>
      </c>
      <c r="B4" t="s">
        <v>69</v>
      </c>
      <c r="C4" s="10" t="s">
        <v>70</v>
      </c>
      <c r="D4" s="10" t="s">
        <v>70</v>
      </c>
      <c r="E4" s="10">
        <v>1.7420935928000001</v>
      </c>
      <c r="F4" s="10" t="s">
        <v>70</v>
      </c>
    </row>
    <row r="5" spans="1:7" ht="15" customHeight="1">
      <c r="A5" s="10">
        <v>1</v>
      </c>
      <c r="B5" t="s">
        <v>71</v>
      </c>
      <c r="C5" s="10">
        <v>2.1707804981900001</v>
      </c>
      <c r="D5" s="10">
        <v>0.83233751308500004</v>
      </c>
      <c r="E5" s="10" t="s">
        <v>70</v>
      </c>
      <c r="F5" s="11">
        <v>2.1</v>
      </c>
      <c r="G5" t="s">
        <v>84</v>
      </c>
    </row>
    <row r="6" spans="1:7" ht="15" customHeight="1">
      <c r="A6" s="10">
        <v>1</v>
      </c>
      <c r="B6" t="s">
        <v>72</v>
      </c>
      <c r="C6" s="11">
        <v>0.51393999999999995</v>
      </c>
      <c r="D6" s="11">
        <v>1.1394028495799999</v>
      </c>
      <c r="E6" s="10">
        <v>1.3242791632099999</v>
      </c>
      <c r="F6" s="11">
        <v>0.78649999999999998</v>
      </c>
      <c r="G6" t="s">
        <v>85</v>
      </c>
    </row>
    <row r="7" spans="1:7" ht="15" customHeight="1">
      <c r="A7" s="10">
        <v>1</v>
      </c>
      <c r="B7" t="s">
        <v>74</v>
      </c>
      <c r="C7" s="10" t="s">
        <v>70</v>
      </c>
      <c r="D7" s="10" t="s">
        <v>70</v>
      </c>
      <c r="E7" s="11">
        <v>1.7420935928000001</v>
      </c>
      <c r="F7" s="10" t="s">
        <v>70</v>
      </c>
    </row>
    <row r="8" spans="1:7" ht="15" customHeight="1">
      <c r="A8" s="10">
        <v>2</v>
      </c>
      <c r="B8" t="s">
        <v>65</v>
      </c>
      <c r="C8" s="10"/>
      <c r="D8" s="10">
        <v>1.12724360426</v>
      </c>
      <c r="E8" s="10"/>
      <c r="F8" s="11"/>
    </row>
    <row r="9" spans="1:7" ht="15" customHeight="1">
      <c r="A9" s="10">
        <v>2</v>
      </c>
      <c r="B9" t="s">
        <v>67</v>
      </c>
      <c r="C9" s="10"/>
      <c r="D9" s="11">
        <v>0.88417999999999997</v>
      </c>
      <c r="E9" s="10"/>
      <c r="F9" s="11"/>
    </row>
    <row r="10" spans="1:7" ht="15" customHeight="1">
      <c r="A10" s="10">
        <v>2</v>
      </c>
      <c r="B10" t="s">
        <v>69</v>
      </c>
      <c r="C10" s="10"/>
      <c r="D10" s="10" t="s">
        <v>70</v>
      </c>
      <c r="E10" s="10"/>
      <c r="F10" s="10"/>
    </row>
    <row r="11" spans="1:7" ht="15" customHeight="1">
      <c r="A11" s="10">
        <v>2</v>
      </c>
      <c r="B11" t="s">
        <v>71</v>
      </c>
      <c r="C11" s="10"/>
      <c r="D11" s="10">
        <v>1.1802557447599999</v>
      </c>
      <c r="E11" s="10"/>
      <c r="F11" s="11"/>
    </row>
    <row r="12" spans="1:7" ht="15" customHeight="1">
      <c r="A12" s="10">
        <v>2</v>
      </c>
      <c r="B12" t="s">
        <v>72</v>
      </c>
      <c r="C12" s="10"/>
      <c r="D12" s="11">
        <v>1.1394028495799999</v>
      </c>
      <c r="E12" s="10"/>
      <c r="F12" s="11"/>
    </row>
    <row r="13" spans="1:7" ht="15" customHeight="1">
      <c r="A13" s="10">
        <v>2</v>
      </c>
      <c r="B13" t="s">
        <v>74</v>
      </c>
      <c r="C13" s="10"/>
      <c r="D13" s="10" t="s">
        <v>70</v>
      </c>
      <c r="E13" s="10"/>
      <c r="F13" s="10"/>
    </row>
    <row r="14" spans="1:7" ht="15" customHeight="1">
      <c r="A14" s="10">
        <v>3</v>
      </c>
      <c r="B14" t="s">
        <v>65</v>
      </c>
      <c r="C14" s="10"/>
      <c r="D14" s="10">
        <v>1.4339075566299999</v>
      </c>
      <c r="E14" s="10"/>
      <c r="F14" s="11"/>
    </row>
    <row r="15" spans="1:7" ht="15" customHeight="1">
      <c r="A15" s="10">
        <v>3</v>
      </c>
      <c r="B15" t="s">
        <v>67</v>
      </c>
      <c r="C15" s="10"/>
      <c r="D15" s="11">
        <v>0.88417999999999997</v>
      </c>
      <c r="E15" s="10"/>
      <c r="F15" s="11"/>
    </row>
    <row r="16" spans="1:7" ht="15" customHeight="1">
      <c r="A16" s="10">
        <v>3</v>
      </c>
      <c r="B16" t="s">
        <v>69</v>
      </c>
      <c r="C16" s="10"/>
      <c r="D16" s="10" t="s">
        <v>70</v>
      </c>
      <c r="E16" s="10"/>
      <c r="F16" s="10"/>
    </row>
    <row r="17" spans="1:6" ht="15" customHeight="1">
      <c r="A17" s="10">
        <v>3</v>
      </c>
      <c r="B17" t="s">
        <v>71</v>
      </c>
      <c r="C17" s="10"/>
      <c r="D17" s="10">
        <v>1.30680347891</v>
      </c>
      <c r="E17" s="10"/>
      <c r="F17" s="11"/>
    </row>
    <row r="18" spans="1:6" ht="15" customHeight="1">
      <c r="A18" s="10">
        <v>3</v>
      </c>
      <c r="B18" t="s">
        <v>72</v>
      </c>
      <c r="C18" s="10"/>
      <c r="D18" s="11">
        <v>1.1394028495799999</v>
      </c>
      <c r="E18" s="10"/>
      <c r="F18" s="11"/>
    </row>
    <row r="19" spans="1:6" ht="15" customHeight="1">
      <c r="A19" s="10">
        <v>3</v>
      </c>
      <c r="B19" t="s">
        <v>74</v>
      </c>
      <c r="C19" s="10"/>
      <c r="D19" s="10" t="s">
        <v>70</v>
      </c>
      <c r="E19" s="10"/>
      <c r="F19" s="10"/>
    </row>
    <row r="20" spans="1:6" ht="15" customHeight="1">
      <c r="A20" t="s">
        <v>86</v>
      </c>
      <c r="C20" s="12"/>
      <c r="D20" s="12"/>
    </row>
    <row r="21" spans="1:6" ht="15" customHeight="1">
      <c r="A21" t="s">
        <v>87</v>
      </c>
      <c r="C21" s="12"/>
      <c r="D21" s="12"/>
    </row>
    <row r="22" spans="1:6" ht="15" customHeight="1">
      <c r="A22" t="s">
        <v>88</v>
      </c>
      <c r="C22" s="12"/>
      <c r="D22" s="12"/>
    </row>
    <row r="23" spans="1:6" ht="15" customHeight="1">
      <c r="C23" s="12"/>
      <c r="D23" s="12"/>
    </row>
    <row r="24" spans="1:6" ht="15" customHeight="1">
      <c r="C24" s="12"/>
      <c r="D24" s="12"/>
    </row>
    <row r="25" spans="1:6" ht="15" customHeight="1">
      <c r="C25" s="12"/>
      <c r="D25" s="12"/>
    </row>
    <row r="26" spans="1:6" ht="15" customHeight="1">
      <c r="C26" s="12"/>
      <c r="D26" s="12"/>
    </row>
    <row r="27" spans="1:6" ht="15" customHeight="1">
      <c r="C27" s="12"/>
      <c r="D27" s="12"/>
    </row>
    <row r="28" spans="1:6" ht="15" customHeight="1">
      <c r="C28" s="12"/>
      <c r="D28" s="12"/>
    </row>
    <row r="29" spans="1:6" ht="15" customHeight="1">
      <c r="C29" s="12"/>
      <c r="D29" s="12"/>
    </row>
    <row r="30" spans="1:6" ht="15" customHeight="1">
      <c r="C30" s="12"/>
      <c r="D30" s="12"/>
    </row>
    <row r="31" spans="1:6" ht="15" customHeight="1">
      <c r="A31" t="s">
        <v>77</v>
      </c>
      <c r="B31">
        <v>30</v>
      </c>
      <c r="C31" s="12">
        <v>30</v>
      </c>
      <c r="D31" s="12"/>
      <c r="E31" s="6" t="s">
        <v>89</v>
      </c>
      <c r="F31" s="6"/>
    </row>
    <row r="32" spans="1:6" ht="15" customHeight="1">
      <c r="C32" s="12"/>
      <c r="D32" s="12"/>
    </row>
    <row r="33" spans="1:4" ht="15" customHeight="1">
      <c r="C33" s="12"/>
      <c r="D33" s="12"/>
    </row>
    <row r="34" spans="1:4" ht="15" customHeight="1">
      <c r="C34" s="12"/>
      <c r="D34" s="12"/>
    </row>
    <row r="35" spans="1:4" ht="15" customHeight="1">
      <c r="A35" s="6" t="s">
        <v>90</v>
      </c>
      <c r="C35" s="12"/>
      <c r="D35" s="12"/>
    </row>
    <row r="36" spans="1:4" ht="15" customHeight="1">
      <c r="A36" s="7" t="s">
        <v>91</v>
      </c>
      <c r="C36" s="12"/>
      <c r="D36" s="12"/>
    </row>
    <row r="37" spans="1:4" ht="15" customHeight="1">
      <c r="A37" s="6" t="s">
        <v>92</v>
      </c>
      <c r="C37" s="12"/>
      <c r="D37" s="12"/>
    </row>
    <row r="38" spans="1:4" ht="15" customHeight="1">
      <c r="A38" s="6" t="s">
        <v>93</v>
      </c>
      <c r="C38" s="12"/>
      <c r="D38" s="12"/>
    </row>
    <row r="39" spans="1:4" ht="15" customHeight="1">
      <c r="C39" s="12"/>
      <c r="D39" s="12"/>
    </row>
    <row r="40" spans="1:4" ht="15" customHeight="1">
      <c r="A40" s="6" t="s">
        <v>94</v>
      </c>
      <c r="C40" s="12"/>
      <c r="D40" s="12"/>
    </row>
    <row r="41" spans="1:4" ht="15" customHeight="1">
      <c r="B41" s="6" t="s">
        <v>95</v>
      </c>
      <c r="C41" s="12"/>
      <c r="D41" s="12"/>
    </row>
    <row r="42" spans="1:4" ht="15" customHeight="1">
      <c r="A42" s="4" t="s">
        <v>96</v>
      </c>
      <c r="C42" s="12"/>
      <c r="D42" s="12"/>
    </row>
    <row r="43" spans="1:4" ht="15" customHeight="1">
      <c r="C43" s="12"/>
      <c r="D43" s="12"/>
    </row>
    <row r="44" spans="1:4" ht="15" customHeight="1">
      <c r="C44" s="12"/>
      <c r="D44" s="12"/>
    </row>
    <row r="45" spans="1:4" ht="15" customHeight="1">
      <c r="C45" s="12"/>
      <c r="D45" s="12"/>
    </row>
    <row r="46" spans="1:4" ht="15" customHeight="1">
      <c r="C46" s="12"/>
      <c r="D46" s="12"/>
    </row>
    <row r="47" spans="1:4" ht="15" customHeight="1">
      <c r="C47" s="12"/>
      <c r="D47" s="12"/>
    </row>
    <row r="48" spans="1:4" ht="15" customHeight="1">
      <c r="C48" s="12"/>
      <c r="D48" s="12"/>
    </row>
    <row r="49" spans="3:4" ht="15" customHeight="1">
      <c r="C49" s="12"/>
      <c r="D49" s="12"/>
    </row>
    <row r="50" spans="3:4" ht="15" customHeight="1">
      <c r="C50" s="12"/>
      <c r="D50" s="12"/>
    </row>
    <row r="51" spans="3:4" ht="15" customHeight="1">
      <c r="C51" s="12"/>
      <c r="D51" s="12"/>
    </row>
    <row r="52" spans="3:4" ht="15" customHeight="1">
      <c r="C52" s="12"/>
      <c r="D52" s="12"/>
    </row>
    <row r="53" spans="3:4" ht="15" customHeight="1">
      <c r="C53" s="12"/>
      <c r="D53" s="12"/>
    </row>
    <row r="54" spans="3:4" ht="15" customHeight="1">
      <c r="C54" s="12"/>
      <c r="D54" s="12"/>
    </row>
    <row r="55" spans="3:4" ht="15" customHeight="1">
      <c r="C55" s="12"/>
      <c r="D55" s="12"/>
    </row>
    <row r="56" spans="3:4" ht="15" customHeight="1">
      <c r="C56" s="12"/>
      <c r="D56" s="12"/>
    </row>
    <row r="57" spans="3:4" ht="15" customHeight="1">
      <c r="C57" s="12"/>
      <c r="D57" s="12"/>
    </row>
    <row r="58" spans="3:4" ht="15" customHeight="1">
      <c r="C58" s="12"/>
      <c r="D58" s="12"/>
    </row>
    <row r="59" spans="3:4" ht="15" customHeight="1">
      <c r="C59" s="12"/>
      <c r="D59" s="12"/>
    </row>
    <row r="60" spans="3:4" ht="15" customHeight="1">
      <c r="C60" s="12"/>
      <c r="D60" s="12"/>
    </row>
    <row r="61" spans="3:4" ht="15" customHeight="1">
      <c r="C61" s="12"/>
      <c r="D61" s="12"/>
    </row>
    <row r="62" spans="3:4" ht="15" customHeight="1">
      <c r="C62" s="12"/>
      <c r="D62" s="12"/>
    </row>
    <row r="63" spans="3:4" ht="15" customHeight="1">
      <c r="C63" s="12"/>
      <c r="D63" s="12"/>
    </row>
    <row r="64" spans="3:4" ht="15" customHeight="1">
      <c r="C64" s="12"/>
      <c r="D64" s="12"/>
    </row>
    <row r="65" spans="3:4" ht="15" customHeight="1">
      <c r="C65" s="12"/>
      <c r="D65" s="12"/>
    </row>
    <row r="66" spans="3:4" ht="15" customHeight="1">
      <c r="C66" s="12"/>
      <c r="D66" s="12"/>
    </row>
    <row r="67" spans="3:4" ht="15" customHeight="1">
      <c r="C67" s="12"/>
      <c r="D67" s="12"/>
    </row>
    <row r="68" spans="3:4" ht="15" customHeight="1">
      <c r="C68" s="12"/>
      <c r="D68" s="12"/>
    </row>
    <row r="69" spans="3:4" ht="15" customHeight="1">
      <c r="C69" s="12"/>
      <c r="D69" s="12"/>
    </row>
    <row r="70" spans="3:4" ht="15" customHeight="1">
      <c r="C70" s="12"/>
      <c r="D70" s="12"/>
    </row>
    <row r="71" spans="3:4" ht="15" customHeight="1">
      <c r="C71" s="12"/>
      <c r="D71" s="12"/>
    </row>
    <row r="72" spans="3:4" ht="15" customHeight="1">
      <c r="C72" s="12"/>
      <c r="D72" s="12"/>
    </row>
    <row r="73" spans="3:4" ht="15" customHeight="1">
      <c r="C73" s="12"/>
      <c r="D73" s="12"/>
    </row>
    <row r="74" spans="3:4" ht="15" customHeight="1">
      <c r="C74" s="12"/>
      <c r="D74" s="12"/>
    </row>
    <row r="75" spans="3:4" ht="15" customHeight="1">
      <c r="C75" s="12"/>
      <c r="D75" s="12"/>
    </row>
    <row r="76" spans="3:4" ht="15" customHeight="1">
      <c r="C76" s="12"/>
      <c r="D76" s="12"/>
    </row>
    <row r="77" spans="3:4" ht="15" customHeight="1">
      <c r="C77" s="12"/>
      <c r="D77" s="12"/>
    </row>
    <row r="78" spans="3:4" ht="15" customHeight="1">
      <c r="C78" s="12"/>
      <c r="D78" s="12"/>
    </row>
    <row r="79" spans="3:4" ht="15" customHeight="1">
      <c r="C79" s="12"/>
      <c r="D79" s="12"/>
    </row>
    <row r="80" spans="3:4" ht="15" customHeight="1">
      <c r="C80" s="12"/>
      <c r="D80" s="12"/>
    </row>
    <row r="81" spans="3:4" ht="15" customHeight="1">
      <c r="C81" s="12"/>
      <c r="D81" s="12"/>
    </row>
    <row r="82" spans="3:4" ht="15" customHeight="1">
      <c r="C82" s="12"/>
      <c r="D82" s="12"/>
    </row>
    <row r="83" spans="3:4" ht="15" customHeight="1">
      <c r="C83" s="12"/>
      <c r="D83" s="12"/>
    </row>
    <row r="84" spans="3:4" ht="15" customHeight="1">
      <c r="C84" s="12"/>
      <c r="D84" s="12"/>
    </row>
    <row r="85" spans="3:4" ht="15" customHeight="1">
      <c r="C85" s="12"/>
      <c r="D85" s="12"/>
    </row>
    <row r="86" spans="3:4" ht="15" customHeight="1">
      <c r="C86" s="12"/>
      <c r="D86" s="12"/>
    </row>
    <row r="87" spans="3:4" ht="15" customHeight="1">
      <c r="C87" s="12"/>
      <c r="D87" s="12"/>
    </row>
    <row r="88" spans="3:4" ht="15" customHeight="1">
      <c r="C88" s="12"/>
      <c r="D88" s="12"/>
    </row>
    <row r="89" spans="3:4" ht="15" customHeight="1">
      <c r="C89" s="12"/>
      <c r="D89" s="12"/>
    </row>
    <row r="90" spans="3:4" ht="15" customHeight="1">
      <c r="C90" s="12"/>
      <c r="D90" s="12"/>
    </row>
    <row r="91" spans="3:4" ht="15" customHeight="1">
      <c r="C91" s="12"/>
      <c r="D91" s="12"/>
    </row>
    <row r="92" spans="3:4" ht="15" customHeight="1">
      <c r="C92" s="12"/>
      <c r="D92" s="12"/>
    </row>
    <row r="93" spans="3:4" ht="15" customHeight="1">
      <c r="C93" s="12"/>
      <c r="D93" s="12"/>
    </row>
    <row r="94" spans="3:4" ht="15" customHeight="1">
      <c r="C94" s="12"/>
      <c r="D94" s="12"/>
    </row>
    <row r="95" spans="3:4" ht="15" customHeight="1">
      <c r="C95" s="12"/>
      <c r="D95" s="12"/>
    </row>
    <row r="96" spans="3:4" ht="15" customHeight="1">
      <c r="C96" s="12"/>
      <c r="D96" s="12"/>
    </row>
    <row r="97" spans="3:4" ht="15" customHeight="1">
      <c r="C97" s="12"/>
      <c r="D97" s="12"/>
    </row>
    <row r="98" spans="3:4" ht="15" customHeight="1">
      <c r="C98" s="12"/>
      <c r="D98" s="12"/>
    </row>
    <row r="99" spans="3:4" ht="15" customHeight="1">
      <c r="C99" s="12"/>
      <c r="D99" s="12"/>
    </row>
    <row r="100" spans="3:4" ht="15" customHeight="1">
      <c r="C100" s="12"/>
      <c r="D100" s="12"/>
    </row>
    <row r="101" spans="3:4" ht="15" customHeight="1">
      <c r="C101" s="12"/>
      <c r="D101" s="12"/>
    </row>
    <row r="102" spans="3:4" ht="15" customHeight="1">
      <c r="C102" s="12"/>
      <c r="D102" s="12"/>
    </row>
    <row r="103" spans="3:4" ht="15" customHeight="1">
      <c r="C103" s="12"/>
      <c r="D103" s="12"/>
    </row>
    <row r="104" spans="3:4" ht="15" customHeight="1">
      <c r="C104" s="12"/>
      <c r="D104" s="12"/>
    </row>
    <row r="105" spans="3:4" ht="15" customHeight="1">
      <c r="C105" s="12"/>
      <c r="D105" s="12"/>
    </row>
    <row r="106" spans="3:4" ht="15" customHeight="1">
      <c r="C106" s="12"/>
      <c r="D106" s="12"/>
    </row>
    <row r="107" spans="3:4" ht="15" customHeight="1">
      <c r="C107" s="12"/>
      <c r="D107" s="12"/>
    </row>
    <row r="108" spans="3:4" ht="15" customHeight="1">
      <c r="C108" s="12"/>
      <c r="D108" s="12"/>
    </row>
    <row r="109" spans="3:4" ht="15" customHeight="1">
      <c r="C109" s="12"/>
      <c r="D109" s="12"/>
    </row>
    <row r="110" spans="3:4" ht="15" customHeight="1">
      <c r="C110" s="12"/>
      <c r="D110" s="12"/>
    </row>
    <row r="111" spans="3:4" ht="15" customHeight="1">
      <c r="C111" s="12"/>
      <c r="D111" s="12"/>
    </row>
    <row r="112" spans="3:4" ht="15" customHeight="1">
      <c r="C112" s="12"/>
      <c r="D112" s="12"/>
    </row>
    <row r="113" spans="3:4" ht="15" customHeight="1">
      <c r="C113" s="12"/>
      <c r="D113" s="12"/>
    </row>
    <row r="114" spans="3:4" ht="15" customHeight="1">
      <c r="C114" s="12"/>
      <c r="D114" s="12"/>
    </row>
    <row r="115" spans="3:4" ht="15" customHeight="1">
      <c r="C115" s="12"/>
      <c r="D115" s="12"/>
    </row>
    <row r="116" spans="3:4" ht="15" customHeight="1">
      <c r="C116" s="12"/>
      <c r="D116" s="12"/>
    </row>
    <row r="117" spans="3:4" ht="15" customHeight="1">
      <c r="C117" s="12"/>
      <c r="D117" s="12"/>
    </row>
    <row r="118" spans="3:4" ht="15" customHeight="1">
      <c r="C118" s="12"/>
      <c r="D118" s="12"/>
    </row>
    <row r="119" spans="3:4" ht="15" customHeight="1">
      <c r="C119" s="12"/>
      <c r="D119" s="12"/>
    </row>
    <row r="120" spans="3:4" ht="15" customHeight="1">
      <c r="C120" s="12"/>
      <c r="D120" s="12"/>
    </row>
    <row r="121" spans="3:4" ht="15" customHeight="1">
      <c r="C121" s="12"/>
      <c r="D121" s="12"/>
    </row>
    <row r="122" spans="3:4" ht="15" customHeight="1">
      <c r="C122" s="12"/>
      <c r="D122" s="12"/>
    </row>
    <row r="123" spans="3:4" ht="15" customHeight="1">
      <c r="C123" s="12"/>
      <c r="D123" s="12"/>
    </row>
    <row r="124" spans="3:4" ht="15" customHeight="1">
      <c r="C124" s="12"/>
      <c r="D124" s="12"/>
    </row>
    <row r="125" spans="3:4" ht="15" customHeight="1">
      <c r="C125" s="12"/>
      <c r="D125" s="12"/>
    </row>
    <row r="126" spans="3:4" ht="15" customHeight="1">
      <c r="C126" s="12"/>
      <c r="D126" s="12"/>
    </row>
    <row r="127" spans="3:4" ht="15" customHeight="1">
      <c r="C127" s="12"/>
      <c r="D127" s="12"/>
    </row>
    <row r="128" spans="3:4" ht="15" customHeight="1">
      <c r="C128" s="12"/>
      <c r="D128" s="12"/>
    </row>
    <row r="129" spans="3:4" ht="15" customHeight="1">
      <c r="C129" s="12"/>
      <c r="D129" s="12"/>
    </row>
    <row r="130" spans="3:4" ht="15" customHeight="1">
      <c r="C130" s="12"/>
      <c r="D130" s="12"/>
    </row>
    <row r="131" spans="3:4" ht="15" customHeight="1">
      <c r="C131" s="12"/>
      <c r="D131" s="12"/>
    </row>
    <row r="132" spans="3:4" ht="15" customHeight="1">
      <c r="C132" s="12"/>
      <c r="D132" s="12"/>
    </row>
    <row r="133" spans="3:4" ht="15" customHeight="1">
      <c r="C133" s="12"/>
      <c r="D133" s="12"/>
    </row>
    <row r="134" spans="3:4" ht="15" customHeight="1">
      <c r="C134" s="12"/>
      <c r="D134" s="12"/>
    </row>
    <row r="135" spans="3:4" ht="15" customHeight="1">
      <c r="C135" s="12"/>
      <c r="D135" s="12"/>
    </row>
    <row r="136" spans="3:4" ht="15" customHeight="1">
      <c r="C136" s="12"/>
      <c r="D136" s="12"/>
    </row>
    <row r="137" spans="3:4" ht="15" customHeight="1">
      <c r="C137" s="12"/>
      <c r="D137" s="12"/>
    </row>
    <row r="138" spans="3:4" ht="15" customHeight="1">
      <c r="C138" s="12"/>
      <c r="D138" s="12"/>
    </row>
    <row r="139" spans="3:4" ht="15" customHeight="1">
      <c r="C139" s="12"/>
      <c r="D139" s="12"/>
    </row>
    <row r="140" spans="3:4" ht="15" customHeight="1">
      <c r="C140" s="12"/>
      <c r="D140" s="12"/>
    </row>
    <row r="141" spans="3:4" ht="15" customHeight="1">
      <c r="C141" s="12"/>
      <c r="D141" s="12"/>
    </row>
    <row r="142" spans="3:4" ht="15" customHeight="1">
      <c r="C142" s="12"/>
      <c r="D142" s="12"/>
    </row>
    <row r="143" spans="3:4" ht="15" customHeight="1">
      <c r="C143" s="12"/>
      <c r="D143" s="12"/>
    </row>
    <row r="144" spans="3:4" ht="15" customHeight="1">
      <c r="C144" s="12"/>
      <c r="D144" s="12"/>
    </row>
    <row r="145" spans="3:4" ht="15" customHeight="1">
      <c r="C145" s="12"/>
      <c r="D145" s="12"/>
    </row>
    <row r="146" spans="3:4" ht="15" customHeight="1">
      <c r="C146" s="12"/>
      <c r="D146" s="12"/>
    </row>
    <row r="147" spans="3:4" ht="15" customHeight="1">
      <c r="C147" s="12"/>
      <c r="D147" s="12"/>
    </row>
    <row r="148" spans="3:4" ht="15" customHeight="1">
      <c r="C148" s="12"/>
      <c r="D148" s="12"/>
    </row>
    <row r="149" spans="3:4" ht="15" customHeight="1">
      <c r="C149" s="12"/>
      <c r="D149" s="12"/>
    </row>
    <row r="150" spans="3:4" ht="15" customHeight="1">
      <c r="C150" s="12"/>
      <c r="D150" s="12"/>
    </row>
    <row r="151" spans="3:4" ht="15" customHeight="1">
      <c r="C151" s="12"/>
      <c r="D151" s="12"/>
    </row>
    <row r="152" spans="3:4" ht="15" customHeight="1">
      <c r="C152" s="12"/>
      <c r="D152" s="12"/>
    </row>
    <row r="153" spans="3:4" ht="15" customHeight="1">
      <c r="C153" s="12"/>
      <c r="D153" s="12"/>
    </row>
    <row r="154" spans="3:4" ht="15" customHeight="1">
      <c r="C154" s="12"/>
      <c r="D154" s="12"/>
    </row>
    <row r="155" spans="3:4" ht="15" customHeight="1">
      <c r="C155" s="12"/>
      <c r="D155" s="12"/>
    </row>
    <row r="156" spans="3:4" ht="15" customHeight="1">
      <c r="C156" s="12"/>
      <c r="D156" s="12"/>
    </row>
    <row r="157" spans="3:4" ht="15" customHeight="1">
      <c r="C157" s="12"/>
      <c r="D157" s="12"/>
    </row>
    <row r="158" spans="3:4" ht="15" customHeight="1">
      <c r="C158" s="12"/>
      <c r="D158" s="12"/>
    </row>
    <row r="159" spans="3:4" ht="15" customHeight="1">
      <c r="C159" s="12"/>
      <c r="D159" s="12"/>
    </row>
    <row r="160" spans="3:4" ht="15" customHeight="1">
      <c r="C160" s="12"/>
      <c r="D160" s="12"/>
    </row>
    <row r="161" spans="3:4" ht="15" customHeight="1">
      <c r="C161" s="12"/>
      <c r="D161" s="12"/>
    </row>
    <row r="162" spans="3:4" ht="15" customHeight="1">
      <c r="C162" s="12"/>
      <c r="D162" s="12"/>
    </row>
    <row r="163" spans="3:4" ht="15" customHeight="1">
      <c r="C163" s="12"/>
      <c r="D163" s="12"/>
    </row>
    <row r="164" spans="3:4" ht="15" customHeight="1">
      <c r="C164" s="12"/>
      <c r="D164" s="12"/>
    </row>
    <row r="165" spans="3:4" ht="15" customHeight="1">
      <c r="C165" s="12"/>
      <c r="D165" s="12"/>
    </row>
    <row r="166" spans="3:4" ht="15" customHeight="1">
      <c r="C166" s="12"/>
      <c r="D166" s="12"/>
    </row>
    <row r="167" spans="3:4" ht="15" customHeight="1">
      <c r="C167" s="12"/>
      <c r="D167" s="12"/>
    </row>
    <row r="168" spans="3:4" ht="15" customHeight="1">
      <c r="C168" s="12"/>
      <c r="D168" s="12"/>
    </row>
    <row r="169" spans="3:4" ht="15" customHeight="1">
      <c r="C169" s="12"/>
      <c r="D169" s="12"/>
    </row>
    <row r="170" spans="3:4" ht="15" customHeight="1">
      <c r="C170" s="12"/>
      <c r="D170" s="12"/>
    </row>
    <row r="171" spans="3:4" ht="15" customHeight="1">
      <c r="C171" s="12"/>
      <c r="D171" s="12"/>
    </row>
    <row r="172" spans="3:4" ht="15" customHeight="1">
      <c r="C172" s="12"/>
      <c r="D172" s="12"/>
    </row>
    <row r="173" spans="3:4" ht="15" customHeight="1">
      <c r="C173" s="12"/>
      <c r="D173" s="12"/>
    </row>
    <row r="174" spans="3:4" ht="15" customHeight="1">
      <c r="C174" s="12"/>
      <c r="D174" s="12"/>
    </row>
    <row r="175" spans="3:4" ht="15" customHeight="1">
      <c r="C175" s="12"/>
      <c r="D175" s="12"/>
    </row>
    <row r="176" spans="3:4" ht="15" customHeight="1">
      <c r="C176" s="12"/>
      <c r="D176" s="12"/>
    </row>
    <row r="177" spans="3:4" ht="15" customHeight="1">
      <c r="C177" s="12"/>
      <c r="D177" s="12"/>
    </row>
    <row r="178" spans="3:4" ht="15" customHeight="1">
      <c r="C178" s="12"/>
      <c r="D178" s="12"/>
    </row>
    <row r="179" spans="3:4" ht="15" customHeight="1">
      <c r="C179" s="12"/>
      <c r="D179" s="12"/>
    </row>
    <row r="180" spans="3:4" ht="15" customHeight="1">
      <c r="C180" s="12"/>
      <c r="D180" s="12"/>
    </row>
    <row r="181" spans="3:4" ht="15" customHeight="1">
      <c r="C181" s="12"/>
      <c r="D181" s="12"/>
    </row>
    <row r="182" spans="3:4" ht="15" customHeight="1">
      <c r="C182" s="12"/>
      <c r="D182" s="12"/>
    </row>
    <row r="183" spans="3:4" ht="15" customHeight="1">
      <c r="C183" s="12"/>
      <c r="D183" s="12"/>
    </row>
    <row r="184" spans="3:4" ht="15" customHeight="1">
      <c r="C184" s="12"/>
      <c r="D184" s="12"/>
    </row>
    <row r="185" spans="3:4" ht="15" customHeight="1">
      <c r="C185" s="12"/>
      <c r="D185" s="12"/>
    </row>
    <row r="186" spans="3:4" ht="15" customHeight="1">
      <c r="C186" s="12"/>
      <c r="D186" s="12"/>
    </row>
    <row r="187" spans="3:4" ht="15" customHeight="1">
      <c r="C187" s="12"/>
      <c r="D187" s="12"/>
    </row>
    <row r="188" spans="3:4" ht="15" customHeight="1">
      <c r="C188" s="12"/>
      <c r="D188" s="12"/>
    </row>
    <row r="189" spans="3:4" ht="15" customHeight="1">
      <c r="C189" s="12"/>
      <c r="D189" s="12"/>
    </row>
    <row r="190" spans="3:4" ht="15" customHeight="1">
      <c r="C190" s="12"/>
      <c r="D190" s="12"/>
    </row>
    <row r="191" spans="3:4" ht="15" customHeight="1">
      <c r="C191" s="12"/>
      <c r="D191" s="12"/>
    </row>
    <row r="192" spans="3:4" ht="15" customHeight="1">
      <c r="C192" s="12"/>
      <c r="D192" s="12"/>
    </row>
    <row r="193" spans="3:4" ht="15" customHeight="1">
      <c r="C193" s="12"/>
      <c r="D193" s="12"/>
    </row>
    <row r="194" spans="3:4" ht="15" customHeight="1">
      <c r="C194" s="12"/>
      <c r="D194" s="12"/>
    </row>
    <row r="195" spans="3:4" ht="15" customHeight="1">
      <c r="C195" s="12"/>
      <c r="D195" s="12"/>
    </row>
    <row r="196" spans="3:4" ht="15" customHeight="1">
      <c r="C196" s="12"/>
      <c r="D196" s="12"/>
    </row>
    <row r="197" spans="3:4" ht="15" customHeight="1">
      <c r="C197" s="12"/>
      <c r="D197" s="12"/>
    </row>
    <row r="198" spans="3:4" ht="15" customHeight="1">
      <c r="C198" s="12"/>
      <c r="D198" s="12"/>
    </row>
    <row r="199" spans="3:4" ht="15" customHeight="1">
      <c r="C199" s="12"/>
      <c r="D199" s="12"/>
    </row>
    <row r="200" spans="3:4" ht="15" customHeight="1">
      <c r="C200" s="12"/>
      <c r="D200" s="12"/>
    </row>
    <row r="201" spans="3:4" ht="15" customHeight="1">
      <c r="C201" s="12"/>
      <c r="D201" s="12"/>
    </row>
    <row r="202" spans="3:4" ht="15" customHeight="1">
      <c r="C202" s="12"/>
      <c r="D202" s="12"/>
    </row>
    <row r="203" spans="3:4" ht="15" customHeight="1">
      <c r="C203" s="12"/>
      <c r="D203" s="12"/>
    </row>
    <row r="204" spans="3:4" ht="15" customHeight="1">
      <c r="C204" s="12"/>
      <c r="D204" s="12"/>
    </row>
    <row r="205" spans="3:4" ht="15" customHeight="1">
      <c r="C205" s="12"/>
      <c r="D205" s="12"/>
    </row>
    <row r="206" spans="3:4" ht="15" customHeight="1">
      <c r="C206" s="12"/>
      <c r="D206" s="12"/>
    </row>
    <row r="207" spans="3:4" ht="15" customHeight="1">
      <c r="C207" s="12"/>
      <c r="D207" s="12"/>
    </row>
    <row r="208" spans="3:4" ht="15" customHeight="1">
      <c r="C208" s="12"/>
      <c r="D208" s="12"/>
    </row>
    <row r="209" spans="3:4" ht="15" customHeight="1">
      <c r="C209" s="12"/>
      <c r="D209" s="12"/>
    </row>
    <row r="210" spans="3:4" ht="15" customHeight="1">
      <c r="C210" s="12"/>
      <c r="D210" s="12"/>
    </row>
    <row r="211" spans="3:4" ht="15" customHeight="1">
      <c r="C211" s="12"/>
      <c r="D211" s="12"/>
    </row>
    <row r="212" spans="3:4" ht="15" customHeight="1">
      <c r="C212" s="12"/>
      <c r="D212" s="12"/>
    </row>
    <row r="213" spans="3:4" ht="15" customHeight="1">
      <c r="C213" s="12"/>
      <c r="D213" s="12"/>
    </row>
    <row r="214" spans="3:4" ht="15" customHeight="1">
      <c r="C214" s="12"/>
      <c r="D214" s="12"/>
    </row>
    <row r="215" spans="3:4" ht="15" customHeight="1">
      <c r="C215" s="12"/>
      <c r="D215" s="12"/>
    </row>
    <row r="216" spans="3:4" ht="15" customHeight="1">
      <c r="C216" s="12"/>
      <c r="D216" s="12"/>
    </row>
    <row r="217" spans="3:4" ht="15" customHeight="1">
      <c r="C217" s="12"/>
      <c r="D217" s="12"/>
    </row>
    <row r="218" spans="3:4" ht="15" customHeight="1">
      <c r="C218" s="12"/>
      <c r="D218" s="12"/>
    </row>
    <row r="219" spans="3:4" ht="15" customHeight="1">
      <c r="C219" s="12"/>
      <c r="D219" s="12"/>
    </row>
    <row r="220" spans="3:4" ht="15" customHeight="1">
      <c r="C220" s="12"/>
      <c r="D220" s="12"/>
    </row>
    <row r="221" spans="3:4" ht="15" customHeight="1">
      <c r="C221" s="12"/>
      <c r="D221" s="12"/>
    </row>
    <row r="222" spans="3:4" ht="15" customHeight="1">
      <c r="C222" s="12"/>
      <c r="D222" s="12"/>
    </row>
    <row r="223" spans="3:4" ht="15" customHeight="1">
      <c r="C223" s="12"/>
      <c r="D223" s="12"/>
    </row>
    <row r="224" spans="3:4" ht="15" customHeight="1">
      <c r="C224" s="12"/>
      <c r="D224" s="12"/>
    </row>
    <row r="225" spans="3:4" ht="15" customHeight="1">
      <c r="C225" s="12"/>
      <c r="D225" s="12"/>
    </row>
    <row r="226" spans="3:4" ht="15" customHeight="1">
      <c r="C226" s="12"/>
      <c r="D226" s="12"/>
    </row>
    <row r="227" spans="3:4" ht="15" customHeight="1">
      <c r="C227" s="12"/>
      <c r="D227" s="12"/>
    </row>
    <row r="228" spans="3:4" ht="15" customHeight="1">
      <c r="C228" s="12"/>
      <c r="D228" s="12"/>
    </row>
    <row r="229" spans="3:4" ht="15" customHeight="1">
      <c r="C229" s="12"/>
      <c r="D229" s="12"/>
    </row>
    <row r="230" spans="3:4" ht="15" customHeight="1">
      <c r="C230" s="12"/>
      <c r="D230" s="12"/>
    </row>
    <row r="231" spans="3:4" ht="15" customHeight="1">
      <c r="C231" s="12"/>
      <c r="D231" s="12"/>
    </row>
    <row r="232" spans="3:4" ht="15" customHeight="1">
      <c r="C232" s="12"/>
      <c r="D232" s="12"/>
    </row>
    <row r="233" spans="3:4" ht="15" customHeight="1">
      <c r="C233" s="12"/>
      <c r="D233" s="12"/>
    </row>
    <row r="234" spans="3:4" ht="15" customHeight="1">
      <c r="C234" s="12"/>
      <c r="D234" s="12"/>
    </row>
    <row r="235" spans="3:4" ht="15" customHeight="1">
      <c r="C235" s="12"/>
      <c r="D235" s="12"/>
    </row>
    <row r="236" spans="3:4" ht="15" customHeight="1">
      <c r="C236" s="12"/>
      <c r="D236" s="12"/>
    </row>
    <row r="237" spans="3:4" ht="15" customHeight="1">
      <c r="C237" s="12"/>
      <c r="D237" s="12"/>
    </row>
    <row r="238" spans="3:4" ht="15" customHeight="1">
      <c r="C238" s="12"/>
      <c r="D238" s="12"/>
    </row>
    <row r="239" spans="3:4" ht="15" customHeight="1">
      <c r="C239" s="12"/>
      <c r="D239" s="12"/>
    </row>
    <row r="240" spans="3:4" ht="15" customHeight="1">
      <c r="C240" s="12"/>
      <c r="D240" s="12"/>
    </row>
    <row r="241" spans="3:4" ht="15" customHeight="1">
      <c r="C241" s="12"/>
      <c r="D241" s="12"/>
    </row>
    <row r="242" spans="3:4" ht="15" customHeight="1">
      <c r="C242" s="12"/>
      <c r="D242" s="12"/>
    </row>
    <row r="243" spans="3:4" ht="15" customHeight="1">
      <c r="C243" s="12"/>
      <c r="D243" s="12"/>
    </row>
    <row r="244" spans="3:4" ht="15" customHeight="1">
      <c r="C244" s="12"/>
      <c r="D244" s="12"/>
    </row>
    <row r="245" spans="3:4" ht="15" customHeight="1">
      <c r="C245" s="12"/>
      <c r="D245" s="12"/>
    </row>
    <row r="246" spans="3:4" ht="15" customHeight="1">
      <c r="C246" s="12"/>
      <c r="D246" s="12"/>
    </row>
    <row r="247" spans="3:4" ht="15" customHeight="1">
      <c r="C247" s="12"/>
      <c r="D247" s="12"/>
    </row>
    <row r="248" spans="3:4" ht="15" customHeight="1">
      <c r="C248" s="12"/>
      <c r="D248" s="12"/>
    </row>
    <row r="249" spans="3:4" ht="15" customHeight="1">
      <c r="C249" s="12"/>
      <c r="D249" s="12"/>
    </row>
    <row r="250" spans="3:4" ht="15" customHeight="1">
      <c r="C250" s="12"/>
      <c r="D250" s="12"/>
    </row>
    <row r="251" spans="3:4" ht="15" customHeight="1">
      <c r="C251" s="12"/>
      <c r="D251" s="12"/>
    </row>
    <row r="252" spans="3:4" ht="15" customHeight="1">
      <c r="C252" s="12"/>
      <c r="D252" s="12"/>
    </row>
    <row r="253" spans="3:4" ht="15" customHeight="1">
      <c r="C253" s="12"/>
      <c r="D253" s="12"/>
    </row>
    <row r="254" spans="3:4" ht="15" customHeight="1">
      <c r="C254" s="12"/>
      <c r="D254" s="12"/>
    </row>
    <row r="255" spans="3:4" ht="15" customHeight="1">
      <c r="C255" s="12"/>
      <c r="D255" s="12"/>
    </row>
    <row r="256" spans="3:4" ht="15" customHeight="1">
      <c r="C256" s="12"/>
      <c r="D256" s="12"/>
    </row>
    <row r="257" spans="3:4" ht="15" customHeight="1">
      <c r="C257" s="12"/>
      <c r="D257" s="12"/>
    </row>
    <row r="258" spans="3:4" ht="15" customHeight="1">
      <c r="C258" s="12"/>
      <c r="D258" s="12"/>
    </row>
    <row r="259" spans="3:4" ht="15" customHeight="1">
      <c r="C259" s="12"/>
      <c r="D259" s="12"/>
    </row>
    <row r="260" spans="3:4" ht="15" customHeight="1">
      <c r="C260" s="12"/>
      <c r="D260" s="12"/>
    </row>
    <row r="261" spans="3:4" ht="15" customHeight="1">
      <c r="C261" s="12"/>
      <c r="D261" s="12"/>
    </row>
    <row r="262" spans="3:4" ht="15" customHeight="1">
      <c r="C262" s="12"/>
      <c r="D262" s="12"/>
    </row>
    <row r="263" spans="3:4" ht="15" customHeight="1">
      <c r="C263" s="12"/>
      <c r="D263" s="12"/>
    </row>
    <row r="264" spans="3:4" ht="15" customHeight="1">
      <c r="C264" s="12"/>
      <c r="D264" s="12"/>
    </row>
    <row r="265" spans="3:4" ht="15" customHeight="1">
      <c r="C265" s="12"/>
      <c r="D265" s="12"/>
    </row>
    <row r="266" spans="3:4" ht="15" customHeight="1">
      <c r="C266" s="12"/>
      <c r="D266" s="12"/>
    </row>
    <row r="267" spans="3:4" ht="15" customHeight="1">
      <c r="C267" s="12"/>
      <c r="D267" s="12"/>
    </row>
    <row r="268" spans="3:4" ht="15" customHeight="1">
      <c r="C268" s="12"/>
      <c r="D268" s="12"/>
    </row>
    <row r="269" spans="3:4" ht="15" customHeight="1">
      <c r="C269" s="12"/>
      <c r="D269" s="12"/>
    </row>
    <row r="270" spans="3:4" ht="15" customHeight="1">
      <c r="C270" s="12"/>
      <c r="D270" s="12"/>
    </row>
    <row r="271" spans="3:4" ht="15" customHeight="1">
      <c r="C271" s="12"/>
      <c r="D271" s="12"/>
    </row>
    <row r="272" spans="3:4" ht="15" customHeight="1">
      <c r="C272" s="12"/>
      <c r="D272" s="12"/>
    </row>
    <row r="273" spans="3:4" ht="15" customHeight="1">
      <c r="C273" s="12"/>
      <c r="D273" s="12"/>
    </row>
    <row r="274" spans="3:4" ht="15" customHeight="1">
      <c r="C274" s="12"/>
      <c r="D274" s="12"/>
    </row>
    <row r="275" spans="3:4" ht="15" customHeight="1">
      <c r="C275" s="12"/>
      <c r="D275" s="12"/>
    </row>
    <row r="276" spans="3:4" ht="15" customHeight="1">
      <c r="C276" s="12"/>
      <c r="D276" s="12"/>
    </row>
    <row r="277" spans="3:4" ht="15" customHeight="1">
      <c r="C277" s="12"/>
      <c r="D277" s="12"/>
    </row>
    <row r="278" spans="3:4" ht="15" customHeight="1">
      <c r="C278" s="12"/>
      <c r="D278" s="12"/>
    </row>
    <row r="279" spans="3:4" ht="15" customHeight="1">
      <c r="C279" s="12"/>
      <c r="D279" s="12"/>
    </row>
    <row r="280" spans="3:4" ht="15" customHeight="1">
      <c r="C280" s="12"/>
      <c r="D280" s="12"/>
    </row>
    <row r="281" spans="3:4" ht="15" customHeight="1">
      <c r="C281" s="12"/>
      <c r="D281" s="12"/>
    </row>
    <row r="282" spans="3:4" ht="15" customHeight="1">
      <c r="C282" s="12"/>
      <c r="D282" s="12"/>
    </row>
    <row r="283" spans="3:4" ht="15" customHeight="1">
      <c r="C283" s="12"/>
      <c r="D283" s="12"/>
    </row>
    <row r="284" spans="3:4" ht="15" customHeight="1">
      <c r="C284" s="12"/>
      <c r="D284" s="12"/>
    </row>
    <row r="285" spans="3:4" ht="15" customHeight="1">
      <c r="C285" s="12"/>
      <c r="D285" s="12"/>
    </row>
    <row r="286" spans="3:4" ht="15" customHeight="1">
      <c r="C286" s="12"/>
      <c r="D286" s="12"/>
    </row>
    <row r="287" spans="3:4" ht="15" customHeight="1">
      <c r="C287" s="12"/>
      <c r="D287" s="12"/>
    </row>
    <row r="288" spans="3:4" ht="15" customHeight="1">
      <c r="C288" s="12"/>
      <c r="D288" s="12"/>
    </row>
    <row r="289" spans="3:4" ht="15" customHeight="1">
      <c r="C289" s="12"/>
      <c r="D289" s="12"/>
    </row>
    <row r="290" spans="3:4" ht="15" customHeight="1">
      <c r="C290" s="12"/>
      <c r="D290" s="12"/>
    </row>
    <row r="291" spans="3:4" ht="15" customHeight="1">
      <c r="C291" s="12"/>
      <c r="D291" s="12"/>
    </row>
    <row r="292" spans="3:4" ht="15" customHeight="1">
      <c r="C292" s="12"/>
      <c r="D292" s="12"/>
    </row>
    <row r="293" spans="3:4" ht="15" customHeight="1">
      <c r="C293" s="12"/>
      <c r="D293" s="12"/>
    </row>
    <row r="294" spans="3:4" ht="15" customHeight="1">
      <c r="C294" s="12"/>
      <c r="D294" s="12"/>
    </row>
    <row r="295" spans="3:4" ht="15" customHeight="1">
      <c r="C295" s="12"/>
      <c r="D295" s="12"/>
    </row>
    <row r="296" spans="3:4" ht="15" customHeight="1">
      <c r="C296" s="12"/>
      <c r="D296" s="12"/>
    </row>
    <row r="297" spans="3:4" ht="15" customHeight="1">
      <c r="C297" s="12"/>
      <c r="D297" s="12"/>
    </row>
    <row r="298" spans="3:4" ht="15" customHeight="1">
      <c r="C298" s="12"/>
      <c r="D298" s="12"/>
    </row>
    <row r="299" spans="3:4" ht="15" customHeight="1">
      <c r="C299" s="12"/>
      <c r="D299" s="12"/>
    </row>
    <row r="300" spans="3:4" ht="15" customHeight="1">
      <c r="C300" s="12"/>
      <c r="D300" s="12"/>
    </row>
    <row r="301" spans="3:4" ht="15" customHeight="1">
      <c r="C301" s="12"/>
      <c r="D301" s="12"/>
    </row>
    <row r="302" spans="3:4" ht="15" customHeight="1">
      <c r="C302" s="12"/>
      <c r="D302" s="12"/>
    </row>
    <row r="303" spans="3:4" ht="15" customHeight="1">
      <c r="C303" s="12"/>
      <c r="D303" s="12"/>
    </row>
    <row r="304" spans="3:4" ht="15" customHeight="1">
      <c r="C304" s="12"/>
      <c r="D304" s="12"/>
    </row>
    <row r="305" spans="3:4" ht="15" customHeight="1">
      <c r="C305" s="12"/>
      <c r="D305" s="12"/>
    </row>
    <row r="306" spans="3:4" ht="15" customHeight="1">
      <c r="C306" s="12"/>
      <c r="D306" s="12"/>
    </row>
    <row r="307" spans="3:4" ht="15" customHeight="1">
      <c r="C307" s="12"/>
      <c r="D307" s="12"/>
    </row>
    <row r="308" spans="3:4" ht="15" customHeight="1">
      <c r="C308" s="12"/>
      <c r="D308" s="12"/>
    </row>
    <row r="309" spans="3:4" ht="15" customHeight="1">
      <c r="C309" s="12"/>
      <c r="D309" s="12"/>
    </row>
    <row r="310" spans="3:4" ht="15" customHeight="1">
      <c r="C310" s="12"/>
      <c r="D310" s="12"/>
    </row>
    <row r="311" spans="3:4" ht="15" customHeight="1">
      <c r="C311" s="12"/>
      <c r="D311" s="12"/>
    </row>
    <row r="312" spans="3:4" ht="15" customHeight="1">
      <c r="C312" s="12"/>
      <c r="D312" s="12"/>
    </row>
    <row r="313" spans="3:4" ht="15" customHeight="1">
      <c r="C313" s="12"/>
      <c r="D313" s="12"/>
    </row>
    <row r="314" spans="3:4" ht="15" customHeight="1">
      <c r="C314" s="12"/>
      <c r="D314" s="12"/>
    </row>
    <row r="315" spans="3:4" ht="15" customHeight="1">
      <c r="C315" s="12"/>
      <c r="D315" s="12"/>
    </row>
    <row r="316" spans="3:4" ht="15" customHeight="1">
      <c r="C316" s="12"/>
      <c r="D316" s="12"/>
    </row>
    <row r="317" spans="3:4" ht="15" customHeight="1">
      <c r="C317" s="12"/>
      <c r="D317" s="12"/>
    </row>
    <row r="318" spans="3:4" ht="15" customHeight="1">
      <c r="C318" s="12"/>
      <c r="D318" s="12"/>
    </row>
    <row r="319" spans="3:4" ht="15" customHeight="1">
      <c r="C319" s="12"/>
      <c r="D319" s="12"/>
    </row>
    <row r="320" spans="3:4" ht="15" customHeight="1">
      <c r="C320" s="12"/>
      <c r="D320" s="12"/>
    </row>
    <row r="321" spans="3:4" ht="15" customHeight="1">
      <c r="C321" s="12"/>
      <c r="D321" s="12"/>
    </row>
    <row r="322" spans="3:4" ht="15" customHeight="1">
      <c r="C322" s="12"/>
      <c r="D322" s="12"/>
    </row>
    <row r="323" spans="3:4" ht="15" customHeight="1">
      <c r="C323" s="12"/>
      <c r="D323" s="12"/>
    </row>
    <row r="324" spans="3:4" ht="15" customHeight="1">
      <c r="C324" s="12"/>
      <c r="D324" s="12"/>
    </row>
    <row r="325" spans="3:4" ht="15" customHeight="1">
      <c r="C325" s="12"/>
      <c r="D325" s="12"/>
    </row>
    <row r="326" spans="3:4" ht="15" customHeight="1">
      <c r="C326" s="12"/>
      <c r="D326" s="12"/>
    </row>
    <row r="327" spans="3:4" ht="15" customHeight="1">
      <c r="C327" s="12"/>
      <c r="D327" s="12"/>
    </row>
    <row r="328" spans="3:4" ht="15" customHeight="1">
      <c r="C328" s="12"/>
      <c r="D328" s="12"/>
    </row>
    <row r="329" spans="3:4" ht="15" customHeight="1">
      <c r="C329" s="12"/>
      <c r="D329" s="12"/>
    </row>
    <row r="330" spans="3:4" ht="15" customHeight="1">
      <c r="C330" s="12"/>
      <c r="D330" s="12"/>
    </row>
    <row r="331" spans="3:4" ht="15" customHeight="1">
      <c r="C331" s="12"/>
      <c r="D331" s="12"/>
    </row>
    <row r="332" spans="3:4" ht="15" customHeight="1">
      <c r="C332" s="12"/>
      <c r="D332" s="12"/>
    </row>
    <row r="333" spans="3:4" ht="15" customHeight="1">
      <c r="C333" s="12"/>
      <c r="D333" s="12"/>
    </row>
    <row r="334" spans="3:4" ht="15" customHeight="1">
      <c r="C334" s="12"/>
      <c r="D334" s="12"/>
    </row>
    <row r="335" spans="3:4" ht="15" customHeight="1">
      <c r="C335" s="12"/>
      <c r="D335" s="12"/>
    </row>
    <row r="336" spans="3:4" ht="15" customHeight="1">
      <c r="C336" s="12"/>
      <c r="D336" s="12"/>
    </row>
    <row r="337" spans="3:4" ht="15" customHeight="1">
      <c r="C337" s="12"/>
      <c r="D337" s="12"/>
    </row>
    <row r="338" spans="3:4" ht="15" customHeight="1">
      <c r="C338" s="12"/>
      <c r="D338" s="12"/>
    </row>
    <row r="339" spans="3:4" ht="15" customHeight="1">
      <c r="C339" s="12"/>
      <c r="D339" s="12"/>
    </row>
    <row r="340" spans="3:4" ht="15" customHeight="1">
      <c r="C340" s="12"/>
      <c r="D340" s="12"/>
    </row>
    <row r="341" spans="3:4" ht="15" customHeight="1">
      <c r="C341" s="12"/>
      <c r="D341" s="12"/>
    </row>
    <row r="342" spans="3:4" ht="15" customHeight="1">
      <c r="C342" s="12"/>
      <c r="D342" s="12"/>
    </row>
    <row r="343" spans="3:4" ht="15" customHeight="1">
      <c r="C343" s="12"/>
      <c r="D343" s="12"/>
    </row>
    <row r="344" spans="3:4" ht="15" customHeight="1">
      <c r="C344" s="12"/>
      <c r="D344" s="12"/>
    </row>
    <row r="345" spans="3:4" ht="15" customHeight="1">
      <c r="C345" s="12"/>
      <c r="D345" s="12"/>
    </row>
    <row r="346" spans="3:4" ht="15" customHeight="1">
      <c r="C346" s="12"/>
      <c r="D346" s="12"/>
    </row>
    <row r="347" spans="3:4" ht="15" customHeight="1">
      <c r="C347" s="12"/>
      <c r="D347" s="12"/>
    </row>
    <row r="348" spans="3:4" ht="15" customHeight="1">
      <c r="C348" s="12"/>
      <c r="D348" s="12"/>
    </row>
    <row r="349" spans="3:4" ht="15" customHeight="1">
      <c r="C349" s="12"/>
      <c r="D349" s="12"/>
    </row>
    <row r="350" spans="3:4" ht="15" customHeight="1">
      <c r="C350" s="12"/>
      <c r="D350" s="12"/>
    </row>
    <row r="351" spans="3:4" ht="15" customHeight="1">
      <c r="C351" s="12"/>
      <c r="D351" s="12"/>
    </row>
    <row r="352" spans="3:4" ht="15" customHeight="1">
      <c r="C352" s="12"/>
      <c r="D352" s="12"/>
    </row>
    <row r="353" spans="3:4" ht="15" customHeight="1">
      <c r="C353" s="12"/>
      <c r="D353" s="12"/>
    </row>
    <row r="354" spans="3:4" ht="15" customHeight="1">
      <c r="C354" s="12"/>
      <c r="D354" s="12"/>
    </row>
    <row r="355" spans="3:4" ht="15" customHeight="1">
      <c r="C355" s="12"/>
      <c r="D355" s="12"/>
    </row>
    <row r="356" spans="3:4" ht="15" customHeight="1">
      <c r="C356" s="12"/>
      <c r="D356" s="12"/>
    </row>
    <row r="357" spans="3:4" ht="15" customHeight="1">
      <c r="C357" s="12"/>
      <c r="D357" s="12"/>
    </row>
    <row r="358" spans="3:4" ht="15" customHeight="1">
      <c r="C358" s="12"/>
      <c r="D358" s="12"/>
    </row>
    <row r="359" spans="3:4" ht="15" customHeight="1">
      <c r="C359" s="12"/>
      <c r="D359" s="12"/>
    </row>
    <row r="360" spans="3:4" ht="15" customHeight="1">
      <c r="C360" s="12"/>
      <c r="D360" s="12"/>
    </row>
    <row r="361" spans="3:4" ht="15" customHeight="1">
      <c r="C361" s="12"/>
      <c r="D361" s="12"/>
    </row>
    <row r="362" spans="3:4" ht="15" customHeight="1">
      <c r="C362" s="12"/>
      <c r="D362" s="12"/>
    </row>
    <row r="363" spans="3:4" ht="15" customHeight="1">
      <c r="C363" s="12"/>
      <c r="D363" s="12"/>
    </row>
    <row r="364" spans="3:4" ht="15" customHeight="1">
      <c r="C364" s="12"/>
      <c r="D364" s="12"/>
    </row>
    <row r="365" spans="3:4" ht="15" customHeight="1">
      <c r="C365" s="12"/>
      <c r="D365" s="12"/>
    </row>
    <row r="366" spans="3:4" ht="15" customHeight="1">
      <c r="C366" s="12"/>
      <c r="D366" s="12"/>
    </row>
    <row r="367" spans="3:4" ht="15" customHeight="1">
      <c r="C367" s="12"/>
      <c r="D367" s="12"/>
    </row>
    <row r="368" spans="3:4" ht="15" customHeight="1">
      <c r="C368" s="12"/>
      <c r="D368" s="12"/>
    </row>
    <row r="369" spans="3:4" ht="15" customHeight="1">
      <c r="C369" s="12"/>
      <c r="D369" s="12"/>
    </row>
    <row r="370" spans="3:4" ht="15" customHeight="1">
      <c r="C370" s="12"/>
      <c r="D370" s="12"/>
    </row>
    <row r="371" spans="3:4" ht="15" customHeight="1">
      <c r="C371" s="12"/>
      <c r="D371" s="12"/>
    </row>
    <row r="372" spans="3:4" ht="15" customHeight="1">
      <c r="C372" s="12"/>
      <c r="D372" s="12"/>
    </row>
    <row r="373" spans="3:4" ht="15" customHeight="1">
      <c r="C373" s="12"/>
      <c r="D373" s="12"/>
    </row>
    <row r="374" spans="3:4" ht="15" customHeight="1">
      <c r="C374" s="12"/>
      <c r="D374" s="12"/>
    </row>
    <row r="375" spans="3:4" ht="15" customHeight="1">
      <c r="C375" s="12"/>
      <c r="D375" s="12"/>
    </row>
    <row r="376" spans="3:4" ht="15" customHeight="1">
      <c r="C376" s="12"/>
      <c r="D376" s="12"/>
    </row>
    <row r="377" spans="3:4" ht="15" customHeight="1">
      <c r="C377" s="12"/>
      <c r="D377" s="12"/>
    </row>
    <row r="378" spans="3:4" ht="15" customHeight="1">
      <c r="C378" s="12"/>
      <c r="D378" s="12"/>
    </row>
    <row r="379" spans="3:4" ht="15" customHeight="1">
      <c r="C379" s="12"/>
      <c r="D379" s="12"/>
    </row>
    <row r="380" spans="3:4" ht="15" customHeight="1">
      <c r="C380" s="12"/>
      <c r="D380" s="12"/>
    </row>
    <row r="381" spans="3:4" ht="15" customHeight="1">
      <c r="C381" s="12"/>
      <c r="D381" s="12"/>
    </row>
    <row r="382" spans="3:4" ht="15" customHeight="1">
      <c r="C382" s="12"/>
      <c r="D382" s="12"/>
    </row>
    <row r="383" spans="3:4" ht="15" customHeight="1">
      <c r="C383" s="12"/>
      <c r="D383" s="12"/>
    </row>
    <row r="384" spans="3:4" ht="15" customHeight="1">
      <c r="C384" s="12"/>
      <c r="D384" s="12"/>
    </row>
    <row r="385" spans="3:4" ht="15" customHeight="1">
      <c r="C385" s="12"/>
      <c r="D385" s="12"/>
    </row>
    <row r="386" spans="3:4" ht="15" customHeight="1">
      <c r="C386" s="12"/>
      <c r="D386" s="12"/>
    </row>
    <row r="387" spans="3:4" ht="15" customHeight="1">
      <c r="C387" s="12"/>
      <c r="D387" s="12"/>
    </row>
    <row r="388" spans="3:4" ht="15" customHeight="1">
      <c r="C388" s="12"/>
      <c r="D388" s="12"/>
    </row>
    <row r="389" spans="3:4" ht="15" customHeight="1">
      <c r="C389" s="12"/>
      <c r="D389" s="12"/>
    </row>
    <row r="390" spans="3:4" ht="15" customHeight="1">
      <c r="C390" s="12"/>
      <c r="D390" s="12"/>
    </row>
    <row r="391" spans="3:4" ht="15" customHeight="1">
      <c r="C391" s="12"/>
      <c r="D391" s="12"/>
    </row>
    <row r="392" spans="3:4" ht="15" customHeight="1">
      <c r="C392" s="12"/>
      <c r="D392" s="12"/>
    </row>
    <row r="393" spans="3:4" ht="15" customHeight="1">
      <c r="C393" s="12"/>
      <c r="D393" s="12"/>
    </row>
    <row r="394" spans="3:4" ht="15" customHeight="1">
      <c r="C394" s="12"/>
      <c r="D394" s="12"/>
    </row>
    <row r="395" spans="3:4" ht="15" customHeight="1">
      <c r="C395" s="12"/>
      <c r="D395" s="12"/>
    </row>
    <row r="396" spans="3:4" ht="15" customHeight="1">
      <c r="C396" s="12"/>
      <c r="D396" s="12"/>
    </row>
    <row r="397" spans="3:4" ht="15" customHeight="1">
      <c r="C397" s="12"/>
      <c r="D397" s="12"/>
    </row>
    <row r="398" spans="3:4" ht="15" customHeight="1">
      <c r="C398" s="12"/>
      <c r="D398" s="12"/>
    </row>
    <row r="399" spans="3:4" ht="15" customHeight="1">
      <c r="C399" s="12"/>
      <c r="D399" s="12"/>
    </row>
    <row r="400" spans="3:4" ht="15" customHeight="1">
      <c r="C400" s="12"/>
      <c r="D400" s="12"/>
    </row>
    <row r="401" spans="3:4" ht="15" customHeight="1">
      <c r="C401" s="12"/>
      <c r="D401" s="12"/>
    </row>
    <row r="402" spans="3:4" ht="15" customHeight="1">
      <c r="C402" s="12"/>
      <c r="D402" s="12"/>
    </row>
    <row r="403" spans="3:4" ht="15" customHeight="1">
      <c r="C403" s="12"/>
      <c r="D403" s="12"/>
    </row>
    <row r="404" spans="3:4" ht="15" customHeight="1">
      <c r="C404" s="12"/>
      <c r="D404" s="12"/>
    </row>
    <row r="405" spans="3:4" ht="15" customHeight="1">
      <c r="C405" s="12"/>
      <c r="D405" s="12"/>
    </row>
    <row r="406" spans="3:4" ht="15" customHeight="1">
      <c r="C406" s="12"/>
      <c r="D406" s="12"/>
    </row>
    <row r="407" spans="3:4" ht="15" customHeight="1">
      <c r="C407" s="12"/>
      <c r="D407" s="12"/>
    </row>
    <row r="408" spans="3:4" ht="15" customHeight="1">
      <c r="C408" s="12"/>
      <c r="D408" s="12"/>
    </row>
    <row r="409" spans="3:4" ht="15" customHeight="1">
      <c r="C409" s="12"/>
      <c r="D409" s="12"/>
    </row>
    <row r="410" spans="3:4" ht="15" customHeight="1">
      <c r="C410" s="12"/>
      <c r="D410" s="12"/>
    </row>
    <row r="411" spans="3:4" ht="15" customHeight="1">
      <c r="C411" s="12"/>
      <c r="D411" s="12"/>
    </row>
    <row r="412" spans="3:4" ht="15" customHeight="1">
      <c r="C412" s="12"/>
      <c r="D412" s="12"/>
    </row>
    <row r="413" spans="3:4" ht="15" customHeight="1">
      <c r="C413" s="12"/>
      <c r="D413" s="12"/>
    </row>
    <row r="414" spans="3:4" ht="15" customHeight="1">
      <c r="C414" s="12"/>
      <c r="D414" s="12"/>
    </row>
    <row r="415" spans="3:4" ht="15" customHeight="1">
      <c r="C415" s="12"/>
      <c r="D415" s="12"/>
    </row>
    <row r="416" spans="3:4" ht="15" customHeight="1">
      <c r="C416" s="12"/>
      <c r="D416" s="12"/>
    </row>
    <row r="417" spans="3:4" ht="15" customHeight="1">
      <c r="C417" s="12"/>
      <c r="D417" s="12"/>
    </row>
    <row r="418" spans="3:4" ht="15" customHeight="1">
      <c r="C418" s="12"/>
      <c r="D418" s="12"/>
    </row>
    <row r="419" spans="3:4" ht="15" customHeight="1">
      <c r="C419" s="12"/>
      <c r="D419" s="12"/>
    </row>
    <row r="420" spans="3:4" ht="15" customHeight="1">
      <c r="C420" s="12"/>
      <c r="D420" s="12"/>
    </row>
    <row r="421" spans="3:4" ht="15" customHeight="1">
      <c r="C421" s="12"/>
      <c r="D421" s="12"/>
    </row>
    <row r="422" spans="3:4" ht="15" customHeight="1">
      <c r="C422" s="12"/>
      <c r="D422" s="12"/>
    </row>
    <row r="423" spans="3:4" ht="15" customHeight="1">
      <c r="C423" s="12"/>
      <c r="D423" s="12"/>
    </row>
    <row r="424" spans="3:4" ht="15" customHeight="1">
      <c r="C424" s="12"/>
      <c r="D424" s="12"/>
    </row>
    <row r="425" spans="3:4" ht="15" customHeight="1">
      <c r="C425" s="12"/>
      <c r="D425" s="12"/>
    </row>
    <row r="426" spans="3:4" ht="15" customHeight="1">
      <c r="C426" s="12"/>
      <c r="D426" s="12"/>
    </row>
    <row r="427" spans="3:4" ht="15" customHeight="1">
      <c r="C427" s="12"/>
      <c r="D427" s="12"/>
    </row>
    <row r="428" spans="3:4" ht="15" customHeight="1">
      <c r="C428" s="12"/>
      <c r="D428" s="12"/>
    </row>
    <row r="429" spans="3:4" ht="15" customHeight="1">
      <c r="C429" s="12"/>
      <c r="D429" s="12"/>
    </row>
    <row r="430" spans="3:4" ht="15" customHeight="1">
      <c r="C430" s="12"/>
      <c r="D430" s="12"/>
    </row>
    <row r="431" spans="3:4" ht="15" customHeight="1">
      <c r="C431" s="12"/>
      <c r="D431" s="12"/>
    </row>
    <row r="432" spans="3:4" ht="15" customHeight="1">
      <c r="C432" s="12"/>
      <c r="D432" s="12"/>
    </row>
    <row r="433" spans="3:4" ht="15" customHeight="1">
      <c r="C433" s="12"/>
      <c r="D433" s="12"/>
    </row>
    <row r="434" spans="3:4" ht="15" customHeight="1">
      <c r="C434" s="12"/>
      <c r="D434" s="12"/>
    </row>
    <row r="435" spans="3:4" ht="15" customHeight="1">
      <c r="C435" s="12"/>
      <c r="D435" s="12"/>
    </row>
    <row r="436" spans="3:4" ht="15" customHeight="1">
      <c r="C436" s="12"/>
      <c r="D436" s="12"/>
    </row>
    <row r="437" spans="3:4" ht="15" customHeight="1">
      <c r="C437" s="12"/>
      <c r="D437" s="12"/>
    </row>
    <row r="438" spans="3:4" ht="15" customHeight="1">
      <c r="C438" s="12"/>
      <c r="D438" s="12"/>
    </row>
    <row r="439" spans="3:4" ht="15" customHeight="1">
      <c r="C439" s="12"/>
      <c r="D439" s="12"/>
    </row>
    <row r="440" spans="3:4" ht="15" customHeight="1">
      <c r="C440" s="12"/>
      <c r="D440" s="12"/>
    </row>
    <row r="441" spans="3:4" ht="15" customHeight="1">
      <c r="C441" s="12"/>
      <c r="D441" s="12"/>
    </row>
    <row r="442" spans="3:4" ht="15" customHeight="1">
      <c r="C442" s="12"/>
      <c r="D442" s="12"/>
    </row>
    <row r="443" spans="3:4" ht="15" customHeight="1">
      <c r="C443" s="12"/>
      <c r="D443" s="12"/>
    </row>
    <row r="444" spans="3:4" ht="15" customHeight="1">
      <c r="C444" s="12"/>
      <c r="D444" s="12"/>
    </row>
    <row r="445" spans="3:4" ht="15" customHeight="1">
      <c r="C445" s="12"/>
      <c r="D445" s="12"/>
    </row>
    <row r="446" spans="3:4" ht="15" customHeight="1">
      <c r="C446" s="12"/>
      <c r="D446" s="12"/>
    </row>
    <row r="447" spans="3:4" ht="15" customHeight="1">
      <c r="C447" s="12"/>
      <c r="D447" s="12"/>
    </row>
    <row r="448" spans="3:4" ht="15" customHeight="1">
      <c r="C448" s="12"/>
      <c r="D448" s="12"/>
    </row>
    <row r="449" spans="3:4" ht="15" customHeight="1">
      <c r="C449" s="12"/>
      <c r="D449" s="12"/>
    </row>
    <row r="450" spans="3:4" ht="15" customHeight="1">
      <c r="C450" s="12"/>
      <c r="D450" s="12"/>
    </row>
    <row r="451" spans="3:4" ht="15" customHeight="1">
      <c r="C451" s="12"/>
      <c r="D451" s="12"/>
    </row>
    <row r="452" spans="3:4" ht="15" customHeight="1">
      <c r="C452" s="12"/>
      <c r="D452" s="12"/>
    </row>
    <row r="453" spans="3:4" ht="15" customHeight="1">
      <c r="C453" s="12"/>
      <c r="D453" s="12"/>
    </row>
    <row r="454" spans="3:4" ht="15" customHeight="1">
      <c r="C454" s="12"/>
      <c r="D454" s="12"/>
    </row>
    <row r="455" spans="3:4" ht="15" customHeight="1">
      <c r="C455" s="12"/>
      <c r="D455" s="12"/>
    </row>
    <row r="456" spans="3:4" ht="15" customHeight="1">
      <c r="C456" s="12"/>
      <c r="D456" s="12"/>
    </row>
    <row r="457" spans="3:4" ht="15" customHeight="1">
      <c r="C457" s="12"/>
      <c r="D457" s="12"/>
    </row>
    <row r="458" spans="3:4" ht="15" customHeight="1">
      <c r="C458" s="12"/>
      <c r="D458" s="12"/>
    </row>
    <row r="459" spans="3:4" ht="15" customHeight="1">
      <c r="C459" s="12"/>
      <c r="D459" s="12"/>
    </row>
    <row r="460" spans="3:4" ht="15" customHeight="1">
      <c r="C460" s="12"/>
      <c r="D460" s="12"/>
    </row>
    <row r="461" spans="3:4" ht="15" customHeight="1">
      <c r="C461" s="12"/>
      <c r="D461" s="12"/>
    </row>
    <row r="462" spans="3:4" ht="15" customHeight="1">
      <c r="C462" s="12"/>
      <c r="D462" s="12"/>
    </row>
    <row r="463" spans="3:4" ht="15" customHeight="1">
      <c r="C463" s="12"/>
      <c r="D463" s="12"/>
    </row>
    <row r="464" spans="3:4" ht="15" customHeight="1">
      <c r="C464" s="12"/>
      <c r="D464" s="12"/>
    </row>
    <row r="465" spans="3:4" ht="15" customHeight="1">
      <c r="C465" s="12"/>
      <c r="D465" s="12"/>
    </row>
    <row r="466" spans="3:4" ht="15" customHeight="1">
      <c r="C466" s="12"/>
      <c r="D466" s="12"/>
    </row>
    <row r="467" spans="3:4" ht="15" customHeight="1">
      <c r="C467" s="12"/>
      <c r="D467" s="12"/>
    </row>
    <row r="468" spans="3:4" ht="15" customHeight="1">
      <c r="C468" s="12"/>
      <c r="D468" s="12"/>
    </row>
    <row r="469" spans="3:4" ht="15" customHeight="1">
      <c r="C469" s="12"/>
      <c r="D469" s="12"/>
    </row>
    <row r="470" spans="3:4" ht="15" customHeight="1">
      <c r="C470" s="12"/>
      <c r="D470" s="12"/>
    </row>
    <row r="471" spans="3:4" ht="15" customHeight="1">
      <c r="C471" s="12"/>
      <c r="D471" s="12"/>
    </row>
    <row r="472" spans="3:4" ht="15" customHeight="1">
      <c r="C472" s="12"/>
      <c r="D472" s="12"/>
    </row>
    <row r="473" spans="3:4" ht="15" customHeight="1">
      <c r="C473" s="12"/>
      <c r="D473" s="12"/>
    </row>
    <row r="474" spans="3:4" ht="15" customHeight="1">
      <c r="C474" s="12"/>
      <c r="D474" s="12"/>
    </row>
    <row r="475" spans="3:4" ht="15" customHeight="1">
      <c r="C475" s="12"/>
      <c r="D475" s="12"/>
    </row>
    <row r="476" spans="3:4" ht="15" customHeight="1">
      <c r="C476" s="12"/>
      <c r="D476" s="12"/>
    </row>
    <row r="477" spans="3:4" ht="15" customHeight="1">
      <c r="C477" s="12"/>
      <c r="D477" s="12"/>
    </row>
    <row r="478" spans="3:4" ht="15" customHeight="1">
      <c r="C478" s="12"/>
      <c r="D478" s="12"/>
    </row>
    <row r="479" spans="3:4" ht="15" customHeight="1">
      <c r="C479" s="12"/>
      <c r="D479" s="12"/>
    </row>
    <row r="480" spans="3:4" ht="15" customHeight="1">
      <c r="C480" s="12"/>
      <c r="D480" s="12"/>
    </row>
    <row r="481" spans="3:4" ht="15" customHeight="1">
      <c r="C481" s="12"/>
      <c r="D481" s="12"/>
    </row>
    <row r="482" spans="3:4" ht="15" customHeight="1">
      <c r="C482" s="12"/>
      <c r="D482" s="12"/>
    </row>
    <row r="483" spans="3:4" ht="15" customHeight="1">
      <c r="C483" s="12"/>
      <c r="D483" s="12"/>
    </row>
    <row r="484" spans="3:4" ht="15" customHeight="1">
      <c r="C484" s="12"/>
      <c r="D484" s="12"/>
    </row>
    <row r="485" spans="3:4" ht="15" customHeight="1">
      <c r="C485" s="12"/>
      <c r="D485" s="12"/>
    </row>
    <row r="486" spans="3:4" ht="15" customHeight="1">
      <c r="C486" s="12"/>
      <c r="D486" s="12"/>
    </row>
    <row r="487" spans="3:4" ht="15" customHeight="1">
      <c r="C487" s="12"/>
      <c r="D487" s="12"/>
    </row>
    <row r="488" spans="3:4" ht="15" customHeight="1">
      <c r="C488" s="12"/>
      <c r="D488" s="12"/>
    </row>
    <row r="489" spans="3:4" ht="15" customHeight="1">
      <c r="C489" s="12"/>
      <c r="D489" s="12"/>
    </row>
    <row r="490" spans="3:4" ht="15" customHeight="1">
      <c r="C490" s="12"/>
      <c r="D490" s="12"/>
    </row>
    <row r="491" spans="3:4" ht="15" customHeight="1">
      <c r="C491" s="12"/>
      <c r="D491" s="12"/>
    </row>
    <row r="492" spans="3:4" ht="15" customHeight="1">
      <c r="C492" s="12"/>
      <c r="D492" s="12"/>
    </row>
    <row r="493" spans="3:4" ht="15" customHeight="1">
      <c r="C493" s="12"/>
      <c r="D493" s="12"/>
    </row>
    <row r="494" spans="3:4" ht="15" customHeight="1">
      <c r="C494" s="12"/>
      <c r="D494" s="12"/>
    </row>
    <row r="495" spans="3:4" ht="15" customHeight="1">
      <c r="C495" s="12"/>
      <c r="D495" s="12"/>
    </row>
    <row r="496" spans="3:4" ht="15" customHeight="1">
      <c r="C496" s="12"/>
      <c r="D496" s="12"/>
    </row>
    <row r="497" spans="3:4" ht="15" customHeight="1">
      <c r="C497" s="12"/>
      <c r="D497" s="12"/>
    </row>
    <row r="498" spans="3:4" ht="15" customHeight="1">
      <c r="C498" s="12"/>
      <c r="D498" s="12"/>
    </row>
    <row r="499" spans="3:4" ht="15" customHeight="1">
      <c r="C499" s="12"/>
      <c r="D499" s="12"/>
    </row>
    <row r="500" spans="3:4" ht="15" customHeight="1">
      <c r="C500" s="12"/>
      <c r="D500" s="12"/>
    </row>
    <row r="501" spans="3:4" ht="15" customHeight="1">
      <c r="C501" s="12"/>
      <c r="D501" s="12"/>
    </row>
    <row r="502" spans="3:4" ht="15" customHeight="1">
      <c r="C502" s="12"/>
      <c r="D502" s="12"/>
    </row>
    <row r="503" spans="3:4" ht="15" customHeight="1">
      <c r="C503" s="12"/>
      <c r="D503" s="12"/>
    </row>
    <row r="504" spans="3:4" ht="15" customHeight="1">
      <c r="C504" s="12"/>
      <c r="D504" s="12"/>
    </row>
    <row r="505" spans="3:4" ht="15" customHeight="1">
      <c r="C505" s="12"/>
      <c r="D505" s="12"/>
    </row>
    <row r="506" spans="3:4" ht="15" customHeight="1">
      <c r="C506" s="12"/>
      <c r="D506" s="12"/>
    </row>
    <row r="507" spans="3:4" ht="15" customHeight="1">
      <c r="C507" s="12"/>
      <c r="D507" s="12"/>
    </row>
    <row r="508" spans="3:4" ht="15" customHeight="1">
      <c r="C508" s="12"/>
      <c r="D508" s="12"/>
    </row>
    <row r="509" spans="3:4" ht="15" customHeight="1">
      <c r="C509" s="12"/>
      <c r="D509" s="12"/>
    </row>
    <row r="510" spans="3:4" ht="15" customHeight="1">
      <c r="C510" s="12"/>
      <c r="D510" s="12"/>
    </row>
    <row r="511" spans="3:4" ht="15" customHeight="1">
      <c r="C511" s="12"/>
      <c r="D511" s="12"/>
    </row>
    <row r="512" spans="3:4" ht="15" customHeight="1">
      <c r="C512" s="12"/>
      <c r="D512" s="12"/>
    </row>
    <row r="513" spans="3:4" ht="15" customHeight="1">
      <c r="C513" s="12"/>
      <c r="D513" s="12"/>
    </row>
    <row r="514" spans="3:4" ht="15" customHeight="1">
      <c r="C514" s="12"/>
      <c r="D514" s="12"/>
    </row>
    <row r="515" spans="3:4" ht="15" customHeight="1">
      <c r="C515" s="12"/>
      <c r="D515" s="12"/>
    </row>
    <row r="516" spans="3:4" ht="15" customHeight="1">
      <c r="C516" s="12"/>
      <c r="D516" s="12"/>
    </row>
    <row r="517" spans="3:4" ht="15" customHeight="1">
      <c r="C517" s="12"/>
      <c r="D517" s="12"/>
    </row>
    <row r="518" spans="3:4" ht="15" customHeight="1">
      <c r="C518" s="12"/>
      <c r="D518" s="12"/>
    </row>
    <row r="519" spans="3:4" ht="15" customHeight="1">
      <c r="C519" s="12"/>
      <c r="D519" s="12"/>
    </row>
    <row r="520" spans="3:4" ht="15" customHeight="1">
      <c r="C520" s="12"/>
      <c r="D520" s="12"/>
    </row>
    <row r="521" spans="3:4" ht="15" customHeight="1">
      <c r="C521" s="12"/>
      <c r="D521" s="12"/>
    </row>
    <row r="522" spans="3:4" ht="15" customHeight="1">
      <c r="C522" s="12"/>
      <c r="D522" s="12"/>
    </row>
    <row r="523" spans="3:4" ht="15" customHeight="1">
      <c r="C523" s="12"/>
      <c r="D523" s="12"/>
    </row>
    <row r="524" spans="3:4" ht="15" customHeight="1">
      <c r="C524" s="12"/>
      <c r="D524" s="12"/>
    </row>
    <row r="525" spans="3:4" ht="15" customHeight="1">
      <c r="C525" s="12"/>
      <c r="D525" s="12"/>
    </row>
    <row r="526" spans="3:4" ht="15" customHeight="1">
      <c r="C526" s="12"/>
      <c r="D526" s="12"/>
    </row>
    <row r="527" spans="3:4" ht="15" customHeight="1">
      <c r="C527" s="12"/>
      <c r="D527" s="12"/>
    </row>
    <row r="528" spans="3:4" ht="15" customHeight="1">
      <c r="C528" s="12"/>
      <c r="D528" s="12"/>
    </row>
    <row r="529" spans="3:4" ht="15" customHeight="1">
      <c r="C529" s="12"/>
      <c r="D529" s="12"/>
    </row>
    <row r="530" spans="3:4" ht="15" customHeight="1">
      <c r="C530" s="12"/>
      <c r="D530" s="12"/>
    </row>
    <row r="531" spans="3:4" ht="15" customHeight="1">
      <c r="C531" s="12"/>
      <c r="D531" s="12"/>
    </row>
    <row r="532" spans="3:4" ht="15" customHeight="1">
      <c r="C532" s="12"/>
      <c r="D532" s="12"/>
    </row>
    <row r="533" spans="3:4" ht="15" customHeight="1">
      <c r="C533" s="12"/>
      <c r="D533" s="12"/>
    </row>
    <row r="534" spans="3:4" ht="15" customHeight="1">
      <c r="C534" s="12"/>
      <c r="D534" s="12"/>
    </row>
    <row r="535" spans="3:4" ht="15" customHeight="1">
      <c r="C535" s="12"/>
      <c r="D535" s="12"/>
    </row>
    <row r="536" spans="3:4" ht="15" customHeight="1">
      <c r="C536" s="12"/>
      <c r="D536" s="12"/>
    </row>
    <row r="537" spans="3:4" ht="15" customHeight="1">
      <c r="C537" s="12"/>
      <c r="D537" s="12"/>
    </row>
    <row r="538" spans="3:4" ht="15" customHeight="1">
      <c r="C538" s="12"/>
      <c r="D538" s="12"/>
    </row>
    <row r="539" spans="3:4" ht="15" customHeight="1">
      <c r="C539" s="12"/>
      <c r="D539" s="12"/>
    </row>
    <row r="540" spans="3:4" ht="15" customHeight="1">
      <c r="C540" s="12"/>
      <c r="D540" s="12"/>
    </row>
    <row r="541" spans="3:4" ht="15" customHeight="1">
      <c r="C541" s="12"/>
      <c r="D541" s="12"/>
    </row>
    <row r="542" spans="3:4" ht="15" customHeight="1">
      <c r="C542" s="12"/>
      <c r="D542" s="12"/>
    </row>
    <row r="543" spans="3:4" ht="15" customHeight="1">
      <c r="C543" s="12"/>
      <c r="D543" s="12"/>
    </row>
    <row r="544" spans="3:4" ht="15" customHeight="1">
      <c r="C544" s="12"/>
      <c r="D544" s="12"/>
    </row>
    <row r="545" spans="3:4" ht="15" customHeight="1">
      <c r="C545" s="12"/>
      <c r="D545" s="12"/>
    </row>
    <row r="546" spans="3:4" ht="15" customHeight="1">
      <c r="C546" s="12"/>
      <c r="D546" s="12"/>
    </row>
    <row r="547" spans="3:4" ht="15" customHeight="1">
      <c r="C547" s="12"/>
      <c r="D547" s="12"/>
    </row>
    <row r="548" spans="3:4" ht="15" customHeight="1">
      <c r="C548" s="12"/>
      <c r="D548" s="12"/>
    </row>
    <row r="549" spans="3:4" ht="15" customHeight="1">
      <c r="C549" s="12"/>
      <c r="D549" s="12"/>
    </row>
    <row r="550" spans="3:4" ht="15" customHeight="1">
      <c r="C550" s="12"/>
      <c r="D550" s="12"/>
    </row>
    <row r="551" spans="3:4" ht="15" customHeight="1">
      <c r="C551" s="12"/>
      <c r="D551" s="12"/>
    </row>
    <row r="552" spans="3:4" ht="15" customHeight="1">
      <c r="C552" s="12"/>
      <c r="D552" s="12"/>
    </row>
    <row r="553" spans="3:4" ht="15" customHeight="1">
      <c r="C553" s="12"/>
      <c r="D553" s="12"/>
    </row>
    <row r="554" spans="3:4" ht="15" customHeight="1">
      <c r="C554" s="12"/>
      <c r="D554" s="12"/>
    </row>
    <row r="555" spans="3:4" ht="15" customHeight="1">
      <c r="C555" s="12"/>
      <c r="D555" s="12"/>
    </row>
    <row r="556" spans="3:4" ht="15" customHeight="1">
      <c r="C556" s="12"/>
      <c r="D556" s="12"/>
    </row>
    <row r="557" spans="3:4" ht="15" customHeight="1">
      <c r="C557" s="12"/>
      <c r="D557" s="12"/>
    </row>
    <row r="558" spans="3:4" ht="15" customHeight="1">
      <c r="C558" s="12"/>
      <c r="D558" s="12"/>
    </row>
    <row r="559" spans="3:4" ht="15" customHeight="1">
      <c r="C559" s="12"/>
      <c r="D559" s="12"/>
    </row>
    <row r="560" spans="3:4" ht="15" customHeight="1">
      <c r="C560" s="12"/>
      <c r="D560" s="12"/>
    </row>
    <row r="561" spans="3:4" ht="15" customHeight="1">
      <c r="C561" s="12"/>
      <c r="D561" s="12"/>
    </row>
    <row r="562" spans="3:4" ht="15" customHeight="1">
      <c r="C562" s="12"/>
      <c r="D562" s="12"/>
    </row>
    <row r="563" spans="3:4" ht="15" customHeight="1">
      <c r="C563" s="12"/>
      <c r="D563" s="12"/>
    </row>
    <row r="564" spans="3:4" ht="15" customHeight="1">
      <c r="C564" s="12"/>
      <c r="D564" s="12"/>
    </row>
    <row r="565" spans="3:4" ht="15" customHeight="1">
      <c r="C565" s="12"/>
      <c r="D565" s="12"/>
    </row>
    <row r="566" spans="3:4" ht="15" customHeight="1">
      <c r="C566" s="12"/>
      <c r="D566" s="12"/>
    </row>
    <row r="567" spans="3:4" ht="15" customHeight="1">
      <c r="C567" s="12"/>
      <c r="D567" s="12"/>
    </row>
    <row r="568" spans="3:4" ht="15" customHeight="1">
      <c r="C568" s="12"/>
      <c r="D568" s="12"/>
    </row>
    <row r="569" spans="3:4" ht="15" customHeight="1">
      <c r="C569" s="12"/>
      <c r="D569" s="12"/>
    </row>
    <row r="570" spans="3:4" ht="15" customHeight="1">
      <c r="C570" s="12"/>
      <c r="D570" s="12"/>
    </row>
    <row r="571" spans="3:4" ht="15" customHeight="1">
      <c r="C571" s="12"/>
      <c r="D571" s="12"/>
    </row>
    <row r="572" spans="3:4" ht="15" customHeight="1">
      <c r="C572" s="12"/>
      <c r="D572" s="12"/>
    </row>
    <row r="573" spans="3:4" ht="15" customHeight="1">
      <c r="C573" s="12"/>
      <c r="D573" s="12"/>
    </row>
    <row r="574" spans="3:4" ht="15" customHeight="1">
      <c r="C574" s="12"/>
      <c r="D574" s="12"/>
    </row>
    <row r="575" spans="3:4" ht="15" customHeight="1">
      <c r="C575" s="12"/>
      <c r="D575" s="12"/>
    </row>
    <row r="576" spans="3:4" ht="15" customHeight="1">
      <c r="C576" s="12"/>
      <c r="D576" s="12"/>
    </row>
    <row r="577" spans="3:4" ht="15" customHeight="1">
      <c r="C577" s="12"/>
      <c r="D577" s="12"/>
    </row>
    <row r="578" spans="3:4" ht="15" customHeight="1">
      <c r="C578" s="12"/>
      <c r="D578" s="12"/>
    </row>
    <row r="579" spans="3:4" ht="15" customHeight="1">
      <c r="C579" s="12"/>
      <c r="D579" s="12"/>
    </row>
    <row r="580" spans="3:4" ht="15" customHeight="1">
      <c r="C580" s="12"/>
      <c r="D580" s="12"/>
    </row>
    <row r="581" spans="3:4" ht="15" customHeight="1">
      <c r="C581" s="12"/>
      <c r="D581" s="12"/>
    </row>
    <row r="582" spans="3:4" ht="15" customHeight="1">
      <c r="C582" s="12"/>
      <c r="D582" s="12"/>
    </row>
    <row r="583" spans="3:4" ht="15" customHeight="1">
      <c r="C583" s="12"/>
      <c r="D583" s="12"/>
    </row>
    <row r="584" spans="3:4" ht="15" customHeight="1">
      <c r="C584" s="12"/>
      <c r="D584" s="12"/>
    </row>
    <row r="585" spans="3:4" ht="15" customHeight="1">
      <c r="C585" s="12"/>
      <c r="D585" s="12"/>
    </row>
    <row r="586" spans="3:4" ht="15" customHeight="1">
      <c r="C586" s="12"/>
      <c r="D586" s="12"/>
    </row>
    <row r="587" spans="3:4" ht="15" customHeight="1">
      <c r="C587" s="12"/>
      <c r="D587" s="12"/>
    </row>
    <row r="588" spans="3:4" ht="15" customHeight="1">
      <c r="C588" s="12"/>
      <c r="D588" s="12"/>
    </row>
    <row r="589" spans="3:4" ht="15" customHeight="1">
      <c r="C589" s="12"/>
      <c r="D589" s="12"/>
    </row>
    <row r="590" spans="3:4" ht="15" customHeight="1">
      <c r="C590" s="12"/>
      <c r="D590" s="12"/>
    </row>
    <row r="591" spans="3:4" ht="15" customHeight="1">
      <c r="C591" s="12"/>
      <c r="D591" s="12"/>
    </row>
    <row r="592" spans="3:4" ht="15" customHeight="1">
      <c r="C592" s="12"/>
      <c r="D592" s="12"/>
    </row>
    <row r="593" spans="3:4" ht="15" customHeight="1">
      <c r="C593" s="12"/>
      <c r="D593" s="12"/>
    </row>
    <row r="594" spans="3:4" ht="15" customHeight="1">
      <c r="C594" s="12"/>
      <c r="D594" s="12"/>
    </row>
    <row r="595" spans="3:4" ht="15" customHeight="1">
      <c r="C595" s="12"/>
      <c r="D595" s="12"/>
    </row>
    <row r="596" spans="3:4" ht="15" customHeight="1">
      <c r="C596" s="12"/>
      <c r="D596" s="12"/>
    </row>
    <row r="597" spans="3:4" ht="15" customHeight="1">
      <c r="C597" s="12"/>
      <c r="D597" s="12"/>
    </row>
    <row r="598" spans="3:4" ht="15" customHeight="1">
      <c r="C598" s="12"/>
      <c r="D598" s="12"/>
    </row>
    <row r="599" spans="3:4" ht="15" customHeight="1">
      <c r="C599" s="12"/>
      <c r="D599" s="12"/>
    </row>
    <row r="600" spans="3:4" ht="15" customHeight="1">
      <c r="C600" s="12"/>
      <c r="D600" s="12"/>
    </row>
    <row r="601" spans="3:4" ht="15" customHeight="1">
      <c r="C601" s="12"/>
      <c r="D601" s="12"/>
    </row>
    <row r="602" spans="3:4" ht="15" customHeight="1">
      <c r="C602" s="12"/>
      <c r="D602" s="12"/>
    </row>
    <row r="603" spans="3:4" ht="15" customHeight="1">
      <c r="C603" s="12"/>
      <c r="D603" s="12"/>
    </row>
    <row r="604" spans="3:4" ht="15" customHeight="1">
      <c r="C604" s="12"/>
      <c r="D604" s="12"/>
    </row>
    <row r="605" spans="3:4" ht="15" customHeight="1">
      <c r="C605" s="12"/>
      <c r="D605" s="12"/>
    </row>
    <row r="606" spans="3:4" ht="15" customHeight="1">
      <c r="C606" s="12"/>
      <c r="D606" s="12"/>
    </row>
    <row r="607" spans="3:4" ht="15" customHeight="1">
      <c r="C607" s="12"/>
      <c r="D607" s="12"/>
    </row>
    <row r="608" spans="3:4" ht="15" customHeight="1">
      <c r="C608" s="12"/>
      <c r="D608" s="12"/>
    </row>
    <row r="609" spans="3:4" ht="15" customHeight="1">
      <c r="C609" s="12"/>
      <c r="D609" s="12"/>
    </row>
    <row r="610" spans="3:4" ht="15" customHeight="1">
      <c r="C610" s="12"/>
      <c r="D610" s="12"/>
    </row>
    <row r="611" spans="3:4" ht="15" customHeight="1">
      <c r="C611" s="12"/>
      <c r="D611" s="12"/>
    </row>
    <row r="612" spans="3:4" ht="15" customHeight="1">
      <c r="C612" s="12"/>
      <c r="D612" s="12"/>
    </row>
    <row r="613" spans="3:4" ht="15" customHeight="1">
      <c r="C613" s="12"/>
      <c r="D613" s="12"/>
    </row>
    <row r="614" spans="3:4" ht="15" customHeight="1">
      <c r="C614" s="12"/>
      <c r="D614" s="12"/>
    </row>
    <row r="615" spans="3:4" ht="15" customHeight="1">
      <c r="C615" s="12"/>
      <c r="D615" s="12"/>
    </row>
    <row r="616" spans="3:4" ht="15" customHeight="1">
      <c r="C616" s="12"/>
      <c r="D616" s="12"/>
    </row>
    <row r="617" spans="3:4" ht="15" customHeight="1">
      <c r="C617" s="12"/>
      <c r="D617" s="12"/>
    </row>
    <row r="618" spans="3:4" ht="15" customHeight="1">
      <c r="C618" s="12"/>
      <c r="D618" s="12"/>
    </row>
    <row r="619" spans="3:4" ht="15" customHeight="1">
      <c r="C619" s="12"/>
      <c r="D619" s="12"/>
    </row>
    <row r="620" spans="3:4" ht="15" customHeight="1">
      <c r="C620" s="12"/>
      <c r="D620" s="12"/>
    </row>
    <row r="621" spans="3:4" ht="15" customHeight="1">
      <c r="C621" s="12"/>
      <c r="D621" s="12"/>
    </row>
    <row r="622" spans="3:4" ht="15" customHeight="1">
      <c r="C622" s="12"/>
      <c r="D622" s="12"/>
    </row>
    <row r="623" spans="3:4" ht="15" customHeight="1">
      <c r="C623" s="12"/>
      <c r="D623" s="12"/>
    </row>
    <row r="624" spans="3:4" ht="15" customHeight="1">
      <c r="C624" s="12"/>
      <c r="D624" s="12"/>
    </row>
    <row r="625" spans="3:4" ht="15" customHeight="1">
      <c r="C625" s="12"/>
      <c r="D625" s="12"/>
    </row>
    <row r="626" spans="3:4" ht="15" customHeight="1">
      <c r="C626" s="12"/>
      <c r="D626" s="12"/>
    </row>
    <row r="627" spans="3:4" ht="15" customHeight="1">
      <c r="C627" s="12"/>
      <c r="D627" s="12"/>
    </row>
    <row r="628" spans="3:4" ht="15" customHeight="1">
      <c r="C628" s="12"/>
      <c r="D628" s="12"/>
    </row>
    <row r="629" spans="3:4" ht="15" customHeight="1">
      <c r="C629" s="12"/>
      <c r="D629" s="12"/>
    </row>
    <row r="630" spans="3:4" ht="15" customHeight="1">
      <c r="C630" s="12"/>
      <c r="D630" s="12"/>
    </row>
    <row r="631" spans="3:4" ht="15" customHeight="1">
      <c r="C631" s="12"/>
      <c r="D631" s="12"/>
    </row>
    <row r="632" spans="3:4" ht="15" customHeight="1">
      <c r="C632" s="12"/>
      <c r="D632" s="12"/>
    </row>
    <row r="633" spans="3:4" ht="15" customHeight="1">
      <c r="C633" s="12"/>
      <c r="D633" s="12"/>
    </row>
    <row r="634" spans="3:4" ht="15" customHeight="1">
      <c r="C634" s="12"/>
      <c r="D634" s="12"/>
    </row>
    <row r="635" spans="3:4" ht="15" customHeight="1">
      <c r="C635" s="12"/>
      <c r="D635" s="12"/>
    </row>
    <row r="636" spans="3:4" ht="15" customHeight="1">
      <c r="C636" s="12"/>
      <c r="D636" s="12"/>
    </row>
    <row r="637" spans="3:4" ht="15" customHeight="1">
      <c r="C637" s="12"/>
      <c r="D637" s="12"/>
    </row>
    <row r="638" spans="3:4" ht="15" customHeight="1">
      <c r="C638" s="12"/>
      <c r="D638" s="12"/>
    </row>
    <row r="639" spans="3:4" ht="15" customHeight="1">
      <c r="C639" s="12"/>
      <c r="D639" s="12"/>
    </row>
    <row r="640" spans="3:4" ht="15" customHeight="1">
      <c r="C640" s="12"/>
      <c r="D640" s="12"/>
    </row>
    <row r="641" spans="3:4" ht="15" customHeight="1">
      <c r="C641" s="12"/>
      <c r="D641" s="12"/>
    </row>
    <row r="642" spans="3:4" ht="15" customHeight="1">
      <c r="C642" s="12"/>
      <c r="D642" s="12"/>
    </row>
    <row r="643" spans="3:4" ht="15" customHeight="1">
      <c r="C643" s="12"/>
      <c r="D643" s="12"/>
    </row>
    <row r="644" spans="3:4" ht="15" customHeight="1">
      <c r="C644" s="12"/>
      <c r="D644" s="12"/>
    </row>
    <row r="645" spans="3:4" ht="15" customHeight="1">
      <c r="C645" s="12"/>
      <c r="D645" s="12"/>
    </row>
    <row r="646" spans="3:4" ht="15" customHeight="1">
      <c r="C646" s="12"/>
      <c r="D646" s="12"/>
    </row>
    <row r="647" spans="3:4" ht="15" customHeight="1">
      <c r="C647" s="12"/>
      <c r="D647" s="12"/>
    </row>
    <row r="648" spans="3:4" ht="15" customHeight="1">
      <c r="C648" s="12"/>
      <c r="D648" s="12"/>
    </row>
    <row r="649" spans="3:4" ht="15" customHeight="1">
      <c r="C649" s="12"/>
      <c r="D649" s="12"/>
    </row>
    <row r="650" spans="3:4" ht="15" customHeight="1">
      <c r="C650" s="12"/>
      <c r="D650" s="12"/>
    </row>
    <row r="651" spans="3:4" ht="15" customHeight="1">
      <c r="C651" s="12"/>
      <c r="D651" s="12"/>
    </row>
    <row r="652" spans="3:4" ht="15" customHeight="1">
      <c r="C652" s="12"/>
      <c r="D652" s="12"/>
    </row>
    <row r="653" spans="3:4" ht="15" customHeight="1">
      <c r="C653" s="12"/>
      <c r="D653" s="12"/>
    </row>
    <row r="654" spans="3:4" ht="15" customHeight="1">
      <c r="C654" s="12"/>
      <c r="D654" s="12"/>
    </row>
    <row r="655" spans="3:4" ht="15" customHeight="1">
      <c r="C655" s="12"/>
      <c r="D655" s="12"/>
    </row>
    <row r="656" spans="3:4" ht="15" customHeight="1">
      <c r="C656" s="12"/>
      <c r="D656" s="12"/>
    </row>
    <row r="657" spans="3:4" ht="15" customHeight="1">
      <c r="C657" s="12"/>
      <c r="D657" s="12"/>
    </row>
    <row r="658" spans="3:4" ht="15" customHeight="1">
      <c r="C658" s="12"/>
      <c r="D658" s="12"/>
    </row>
    <row r="659" spans="3:4" ht="15" customHeight="1">
      <c r="C659" s="12"/>
      <c r="D659" s="12"/>
    </row>
    <row r="660" spans="3:4" ht="15" customHeight="1">
      <c r="C660" s="12"/>
      <c r="D660" s="12"/>
    </row>
    <row r="661" spans="3:4" ht="15" customHeight="1">
      <c r="C661" s="12"/>
      <c r="D661" s="12"/>
    </row>
    <row r="662" spans="3:4" ht="15" customHeight="1">
      <c r="C662" s="12"/>
      <c r="D662" s="12"/>
    </row>
    <row r="663" spans="3:4" ht="15" customHeight="1">
      <c r="C663" s="12"/>
      <c r="D663" s="12"/>
    </row>
    <row r="664" spans="3:4" ht="15" customHeight="1">
      <c r="C664" s="12"/>
      <c r="D664" s="12"/>
    </row>
    <row r="665" spans="3:4" ht="15" customHeight="1">
      <c r="C665" s="12"/>
      <c r="D665" s="12"/>
    </row>
    <row r="666" spans="3:4" ht="15" customHeight="1">
      <c r="C666" s="12"/>
      <c r="D666" s="12"/>
    </row>
    <row r="667" spans="3:4" ht="15" customHeight="1">
      <c r="C667" s="12"/>
      <c r="D667" s="12"/>
    </row>
    <row r="668" spans="3:4" ht="15" customHeight="1">
      <c r="C668" s="12"/>
      <c r="D668" s="12"/>
    </row>
    <row r="669" spans="3:4" ht="15" customHeight="1">
      <c r="C669" s="12"/>
      <c r="D669" s="12"/>
    </row>
    <row r="670" spans="3:4" ht="15" customHeight="1">
      <c r="C670" s="12"/>
      <c r="D670" s="12"/>
    </row>
    <row r="671" spans="3:4" ht="15" customHeight="1">
      <c r="C671" s="12"/>
      <c r="D671" s="12"/>
    </row>
    <row r="672" spans="3:4" ht="15" customHeight="1">
      <c r="C672" s="12"/>
      <c r="D672" s="12"/>
    </row>
    <row r="673" spans="3:4" ht="15" customHeight="1">
      <c r="C673" s="12"/>
      <c r="D673" s="12"/>
    </row>
    <row r="674" spans="3:4" ht="15" customHeight="1">
      <c r="C674" s="12"/>
      <c r="D674" s="12"/>
    </row>
    <row r="675" spans="3:4" ht="15" customHeight="1">
      <c r="C675" s="12"/>
      <c r="D675" s="12"/>
    </row>
    <row r="676" spans="3:4" ht="15" customHeight="1">
      <c r="C676" s="12"/>
      <c r="D676" s="12"/>
    </row>
    <row r="677" spans="3:4" ht="15" customHeight="1">
      <c r="C677" s="12"/>
      <c r="D677" s="12"/>
    </row>
    <row r="678" spans="3:4" ht="15" customHeight="1">
      <c r="C678" s="12"/>
      <c r="D678" s="12"/>
    </row>
    <row r="679" spans="3:4" ht="15" customHeight="1">
      <c r="C679" s="12"/>
      <c r="D679" s="12"/>
    </row>
    <row r="680" spans="3:4" ht="15" customHeight="1">
      <c r="C680" s="12"/>
      <c r="D680" s="12"/>
    </row>
    <row r="681" spans="3:4" ht="15" customHeight="1">
      <c r="C681" s="12"/>
      <c r="D681" s="12"/>
    </row>
    <row r="682" spans="3:4" ht="15" customHeight="1">
      <c r="C682" s="12"/>
      <c r="D682" s="12"/>
    </row>
    <row r="683" spans="3:4" ht="15" customHeight="1">
      <c r="C683" s="12"/>
      <c r="D683" s="12"/>
    </row>
    <row r="684" spans="3:4" ht="15" customHeight="1">
      <c r="C684" s="12"/>
      <c r="D684" s="12"/>
    </row>
    <row r="685" spans="3:4" ht="15" customHeight="1">
      <c r="C685" s="12"/>
      <c r="D685" s="12"/>
    </row>
    <row r="686" spans="3:4" ht="15" customHeight="1">
      <c r="C686" s="12"/>
      <c r="D686" s="12"/>
    </row>
    <row r="687" spans="3:4" ht="15" customHeight="1">
      <c r="C687" s="12"/>
      <c r="D687" s="12"/>
    </row>
    <row r="688" spans="3:4" ht="15" customHeight="1">
      <c r="C688" s="12"/>
      <c r="D688" s="12"/>
    </row>
    <row r="689" spans="3:4" ht="15" customHeight="1">
      <c r="C689" s="12"/>
      <c r="D689" s="12"/>
    </row>
    <row r="690" spans="3:4" ht="15" customHeight="1">
      <c r="C690" s="12"/>
      <c r="D690" s="12"/>
    </row>
    <row r="691" spans="3:4" ht="15" customHeight="1">
      <c r="C691" s="12"/>
      <c r="D691" s="12"/>
    </row>
    <row r="692" spans="3:4" ht="15" customHeight="1">
      <c r="C692" s="12"/>
      <c r="D692" s="12"/>
    </row>
    <row r="693" spans="3:4" ht="15" customHeight="1">
      <c r="C693" s="12"/>
      <c r="D693" s="12"/>
    </row>
    <row r="694" spans="3:4" ht="15" customHeight="1">
      <c r="C694" s="12"/>
      <c r="D694" s="12"/>
    </row>
    <row r="695" spans="3:4" ht="15" customHeight="1">
      <c r="C695" s="12"/>
      <c r="D695" s="12"/>
    </row>
    <row r="696" spans="3:4" ht="15" customHeight="1">
      <c r="C696" s="12"/>
      <c r="D696" s="12"/>
    </row>
    <row r="697" spans="3:4" ht="15" customHeight="1">
      <c r="C697" s="12"/>
      <c r="D697" s="12"/>
    </row>
    <row r="698" spans="3:4" ht="15" customHeight="1">
      <c r="C698" s="12"/>
      <c r="D698" s="12"/>
    </row>
    <row r="699" spans="3:4" ht="15" customHeight="1">
      <c r="C699" s="12"/>
      <c r="D699" s="12"/>
    </row>
    <row r="700" spans="3:4" ht="15" customHeight="1">
      <c r="C700" s="12"/>
      <c r="D700" s="12"/>
    </row>
    <row r="701" spans="3:4" ht="15" customHeight="1">
      <c r="C701" s="12"/>
      <c r="D701" s="12"/>
    </row>
    <row r="702" spans="3:4" ht="15" customHeight="1">
      <c r="C702" s="12"/>
      <c r="D702" s="12"/>
    </row>
    <row r="703" spans="3:4" ht="15" customHeight="1">
      <c r="C703" s="12"/>
      <c r="D703" s="12"/>
    </row>
    <row r="704" spans="3:4" ht="15" customHeight="1">
      <c r="C704" s="12"/>
      <c r="D704" s="12"/>
    </row>
    <row r="705" spans="3:4" ht="15" customHeight="1">
      <c r="C705" s="12"/>
      <c r="D705" s="12"/>
    </row>
    <row r="706" spans="3:4" ht="15" customHeight="1">
      <c r="C706" s="12"/>
      <c r="D706" s="12"/>
    </row>
    <row r="707" spans="3:4" ht="15" customHeight="1">
      <c r="C707" s="12"/>
      <c r="D707" s="12"/>
    </row>
    <row r="708" spans="3:4" ht="15" customHeight="1">
      <c r="C708" s="12"/>
      <c r="D708" s="12"/>
    </row>
    <row r="709" spans="3:4" ht="15" customHeight="1">
      <c r="C709" s="12"/>
      <c r="D709" s="12"/>
    </row>
    <row r="710" spans="3:4" ht="15" customHeight="1">
      <c r="C710" s="12"/>
      <c r="D710" s="12"/>
    </row>
    <row r="711" spans="3:4" ht="15" customHeight="1">
      <c r="C711" s="12"/>
      <c r="D711" s="12"/>
    </row>
    <row r="712" spans="3:4" ht="15" customHeight="1">
      <c r="C712" s="12"/>
      <c r="D712" s="12"/>
    </row>
    <row r="713" spans="3:4" ht="15" customHeight="1">
      <c r="C713" s="12"/>
      <c r="D713" s="12"/>
    </row>
    <row r="714" spans="3:4" ht="15" customHeight="1">
      <c r="C714" s="12"/>
      <c r="D714" s="12"/>
    </row>
    <row r="715" spans="3:4" ht="15" customHeight="1">
      <c r="C715" s="12"/>
      <c r="D715" s="12"/>
    </row>
    <row r="716" spans="3:4" ht="15" customHeight="1">
      <c r="C716" s="12"/>
      <c r="D716" s="12"/>
    </row>
    <row r="717" spans="3:4" ht="15" customHeight="1">
      <c r="C717" s="12"/>
      <c r="D717" s="12"/>
    </row>
    <row r="718" spans="3:4" ht="15" customHeight="1">
      <c r="C718" s="12"/>
      <c r="D718" s="12"/>
    </row>
    <row r="719" spans="3:4" ht="15" customHeight="1">
      <c r="C719" s="12"/>
      <c r="D719" s="12"/>
    </row>
    <row r="720" spans="3:4" ht="15" customHeight="1">
      <c r="C720" s="12"/>
      <c r="D720" s="12"/>
    </row>
    <row r="721" spans="3:4" ht="15" customHeight="1">
      <c r="C721" s="12"/>
      <c r="D721" s="12"/>
    </row>
    <row r="722" spans="3:4" ht="15" customHeight="1">
      <c r="C722" s="12"/>
      <c r="D722" s="12"/>
    </row>
    <row r="723" spans="3:4" ht="15" customHeight="1">
      <c r="C723" s="12"/>
      <c r="D723" s="12"/>
    </row>
    <row r="724" spans="3:4" ht="15" customHeight="1">
      <c r="C724" s="12"/>
      <c r="D724" s="12"/>
    </row>
    <row r="725" spans="3:4" ht="15" customHeight="1">
      <c r="C725" s="12"/>
      <c r="D725" s="12"/>
    </row>
    <row r="726" spans="3:4" ht="15" customHeight="1">
      <c r="C726" s="12"/>
      <c r="D726" s="12"/>
    </row>
    <row r="727" spans="3:4" ht="15" customHeight="1">
      <c r="C727" s="12"/>
      <c r="D727" s="12"/>
    </row>
    <row r="728" spans="3:4" ht="15" customHeight="1">
      <c r="C728" s="12"/>
      <c r="D728" s="12"/>
    </row>
    <row r="729" spans="3:4" ht="15" customHeight="1">
      <c r="C729" s="12"/>
      <c r="D729" s="12"/>
    </row>
    <row r="730" spans="3:4" ht="15" customHeight="1">
      <c r="C730" s="12"/>
      <c r="D730" s="12"/>
    </row>
    <row r="731" spans="3:4" ht="15" customHeight="1">
      <c r="C731" s="12"/>
      <c r="D731" s="12"/>
    </row>
    <row r="732" spans="3:4" ht="15" customHeight="1">
      <c r="C732" s="12"/>
      <c r="D732" s="12"/>
    </row>
    <row r="733" spans="3:4" ht="15" customHeight="1">
      <c r="C733" s="12"/>
      <c r="D733" s="12"/>
    </row>
    <row r="734" spans="3:4" ht="15" customHeight="1">
      <c r="C734" s="12"/>
      <c r="D734" s="12"/>
    </row>
    <row r="735" spans="3:4" ht="15" customHeight="1">
      <c r="C735" s="12"/>
      <c r="D735" s="12"/>
    </row>
    <row r="736" spans="3:4" ht="15" customHeight="1">
      <c r="C736" s="12"/>
      <c r="D736" s="12"/>
    </row>
    <row r="737" spans="3:4" ht="15" customHeight="1">
      <c r="C737" s="12"/>
      <c r="D737" s="12"/>
    </row>
    <row r="738" spans="3:4" ht="15" customHeight="1">
      <c r="C738" s="12"/>
      <c r="D738" s="12"/>
    </row>
    <row r="739" spans="3:4" ht="15" customHeight="1">
      <c r="C739" s="12"/>
      <c r="D739" s="12"/>
    </row>
    <row r="740" spans="3:4" ht="15" customHeight="1">
      <c r="C740" s="12"/>
      <c r="D740" s="12"/>
    </row>
    <row r="741" spans="3:4" ht="15" customHeight="1">
      <c r="C741" s="12"/>
      <c r="D741" s="12"/>
    </row>
    <row r="742" spans="3:4" ht="15" customHeight="1">
      <c r="C742" s="12"/>
      <c r="D742" s="12"/>
    </row>
    <row r="743" spans="3:4" ht="15" customHeight="1">
      <c r="C743" s="12"/>
      <c r="D743" s="12"/>
    </row>
    <row r="744" spans="3:4" ht="15" customHeight="1">
      <c r="C744" s="12"/>
      <c r="D744" s="12"/>
    </row>
    <row r="745" spans="3:4" ht="15" customHeight="1">
      <c r="C745" s="12"/>
      <c r="D745" s="12"/>
    </row>
    <row r="746" spans="3:4" ht="15" customHeight="1">
      <c r="C746" s="12"/>
      <c r="D746" s="12"/>
    </row>
    <row r="747" spans="3:4" ht="15" customHeight="1">
      <c r="C747" s="12"/>
      <c r="D747" s="12"/>
    </row>
    <row r="748" spans="3:4" ht="15" customHeight="1">
      <c r="C748" s="12"/>
      <c r="D748" s="12"/>
    </row>
    <row r="749" spans="3:4" ht="15" customHeight="1">
      <c r="C749" s="12"/>
      <c r="D749" s="12"/>
    </row>
    <row r="750" spans="3:4" ht="15" customHeight="1">
      <c r="C750" s="12"/>
      <c r="D750" s="12"/>
    </row>
    <row r="751" spans="3:4" ht="15" customHeight="1">
      <c r="C751" s="12"/>
      <c r="D751" s="12"/>
    </row>
    <row r="752" spans="3:4" ht="15" customHeight="1">
      <c r="C752" s="12"/>
      <c r="D752" s="12"/>
    </row>
    <row r="753" spans="3:4" ht="15" customHeight="1">
      <c r="C753" s="12"/>
      <c r="D753" s="12"/>
    </row>
    <row r="754" spans="3:4" ht="15" customHeight="1">
      <c r="C754" s="12"/>
      <c r="D754" s="12"/>
    </row>
    <row r="755" spans="3:4" ht="15" customHeight="1">
      <c r="C755" s="12"/>
      <c r="D755" s="12"/>
    </row>
    <row r="756" spans="3:4" ht="15" customHeight="1">
      <c r="C756" s="12"/>
      <c r="D756" s="12"/>
    </row>
    <row r="757" spans="3:4" ht="15" customHeight="1">
      <c r="C757" s="12"/>
      <c r="D757" s="12"/>
    </row>
    <row r="758" spans="3:4" ht="15" customHeight="1">
      <c r="C758" s="12"/>
      <c r="D758" s="12"/>
    </row>
    <row r="759" spans="3:4" ht="15" customHeight="1">
      <c r="C759" s="12"/>
      <c r="D759" s="12"/>
    </row>
    <row r="760" spans="3:4" ht="15" customHeight="1">
      <c r="C760" s="12"/>
      <c r="D760" s="12"/>
    </row>
    <row r="761" spans="3:4" ht="15" customHeight="1">
      <c r="C761" s="12"/>
      <c r="D761" s="12"/>
    </row>
    <row r="762" spans="3:4" ht="15" customHeight="1">
      <c r="C762" s="12"/>
      <c r="D762" s="12"/>
    </row>
    <row r="763" spans="3:4" ht="15" customHeight="1">
      <c r="C763" s="12"/>
      <c r="D763" s="12"/>
    </row>
    <row r="764" spans="3:4" ht="15" customHeight="1">
      <c r="C764" s="12"/>
      <c r="D764" s="12"/>
    </row>
    <row r="765" spans="3:4" ht="15" customHeight="1">
      <c r="C765" s="12"/>
      <c r="D765" s="12"/>
    </row>
    <row r="766" spans="3:4" ht="15" customHeight="1">
      <c r="C766" s="12"/>
      <c r="D766" s="12"/>
    </row>
    <row r="767" spans="3:4" ht="15" customHeight="1">
      <c r="C767" s="12"/>
      <c r="D767" s="12"/>
    </row>
    <row r="768" spans="3:4" ht="15" customHeight="1">
      <c r="C768" s="12"/>
      <c r="D768" s="12"/>
    </row>
    <row r="769" spans="3:4" ht="15" customHeight="1">
      <c r="C769" s="12"/>
      <c r="D769" s="12"/>
    </row>
    <row r="770" spans="3:4" ht="15" customHeight="1">
      <c r="C770" s="12"/>
      <c r="D770" s="12"/>
    </row>
    <row r="771" spans="3:4" ht="15" customHeight="1">
      <c r="C771" s="12"/>
      <c r="D771" s="12"/>
    </row>
    <row r="772" spans="3:4" ht="15" customHeight="1">
      <c r="C772" s="12"/>
      <c r="D772" s="12"/>
    </row>
    <row r="773" spans="3:4" ht="15" customHeight="1">
      <c r="C773" s="12"/>
      <c r="D773" s="12"/>
    </row>
    <row r="774" spans="3:4" ht="15" customHeight="1">
      <c r="C774" s="12"/>
      <c r="D774" s="12"/>
    </row>
    <row r="775" spans="3:4" ht="15" customHeight="1">
      <c r="C775" s="12"/>
      <c r="D775" s="12"/>
    </row>
    <row r="776" spans="3:4" ht="15" customHeight="1">
      <c r="C776" s="12"/>
      <c r="D776" s="12"/>
    </row>
    <row r="777" spans="3:4" ht="15" customHeight="1">
      <c r="C777" s="12"/>
      <c r="D777" s="12"/>
    </row>
    <row r="778" spans="3:4" ht="15" customHeight="1">
      <c r="C778" s="12"/>
      <c r="D778" s="12"/>
    </row>
    <row r="779" spans="3:4" ht="15" customHeight="1">
      <c r="C779" s="12"/>
      <c r="D779" s="12"/>
    </row>
    <row r="780" spans="3:4" ht="15" customHeight="1">
      <c r="C780" s="12"/>
      <c r="D780" s="12"/>
    </row>
    <row r="781" spans="3:4" ht="15" customHeight="1">
      <c r="C781" s="12"/>
      <c r="D781" s="12"/>
    </row>
    <row r="782" spans="3:4" ht="15" customHeight="1">
      <c r="C782" s="12"/>
      <c r="D782" s="12"/>
    </row>
    <row r="783" spans="3:4" ht="15" customHeight="1">
      <c r="C783" s="12"/>
      <c r="D783" s="12"/>
    </row>
    <row r="784" spans="3:4" ht="15" customHeight="1">
      <c r="C784" s="12"/>
      <c r="D784" s="12"/>
    </row>
    <row r="785" spans="3:4" ht="15" customHeight="1">
      <c r="C785" s="12"/>
      <c r="D785" s="12"/>
    </row>
    <row r="786" spans="3:4" ht="15" customHeight="1">
      <c r="C786" s="12"/>
      <c r="D786" s="12"/>
    </row>
    <row r="787" spans="3:4" ht="15" customHeight="1">
      <c r="C787" s="12"/>
      <c r="D787" s="12"/>
    </row>
    <row r="788" spans="3:4" ht="15" customHeight="1">
      <c r="C788" s="12"/>
      <c r="D788" s="12"/>
    </row>
    <row r="789" spans="3:4" ht="15" customHeight="1">
      <c r="C789" s="12"/>
      <c r="D789" s="12"/>
    </row>
    <row r="790" spans="3:4" ht="15" customHeight="1">
      <c r="C790" s="12"/>
      <c r="D790" s="12"/>
    </row>
    <row r="791" spans="3:4" ht="15" customHeight="1">
      <c r="C791" s="12"/>
      <c r="D791" s="12"/>
    </row>
    <row r="792" spans="3:4" ht="15" customHeight="1">
      <c r="C792" s="12"/>
      <c r="D792" s="12"/>
    </row>
    <row r="793" spans="3:4" ht="15" customHeight="1">
      <c r="C793" s="12"/>
      <c r="D793" s="12"/>
    </row>
    <row r="794" spans="3:4" ht="15" customHeight="1">
      <c r="C794" s="12"/>
      <c r="D794" s="12"/>
    </row>
    <row r="795" spans="3:4" ht="15" customHeight="1">
      <c r="C795" s="12"/>
      <c r="D795" s="12"/>
    </row>
    <row r="796" spans="3:4" ht="15" customHeight="1">
      <c r="C796" s="12"/>
      <c r="D796" s="12"/>
    </row>
    <row r="797" spans="3:4" ht="15" customHeight="1">
      <c r="C797" s="12"/>
      <c r="D797" s="12"/>
    </row>
    <row r="798" spans="3:4" ht="15" customHeight="1">
      <c r="C798" s="12"/>
      <c r="D798" s="12"/>
    </row>
    <row r="799" spans="3:4" ht="15" customHeight="1">
      <c r="C799" s="12"/>
      <c r="D799" s="12"/>
    </row>
    <row r="800" spans="3:4" ht="15" customHeight="1">
      <c r="C800" s="12"/>
      <c r="D800" s="12"/>
    </row>
    <row r="801" spans="3:4" ht="15" customHeight="1">
      <c r="C801" s="12"/>
      <c r="D801" s="12"/>
    </row>
    <row r="802" spans="3:4" ht="15" customHeight="1">
      <c r="C802" s="12"/>
      <c r="D802" s="12"/>
    </row>
    <row r="803" spans="3:4" ht="15" customHeight="1">
      <c r="C803" s="12"/>
      <c r="D803" s="12"/>
    </row>
    <row r="804" spans="3:4" ht="15" customHeight="1">
      <c r="C804" s="12"/>
      <c r="D804" s="12"/>
    </row>
    <row r="805" spans="3:4" ht="15" customHeight="1">
      <c r="C805" s="12"/>
      <c r="D805" s="12"/>
    </row>
    <row r="806" spans="3:4" ht="15" customHeight="1">
      <c r="C806" s="12"/>
      <c r="D806" s="12"/>
    </row>
    <row r="807" spans="3:4" ht="15" customHeight="1">
      <c r="C807" s="12"/>
      <c r="D807" s="12"/>
    </row>
    <row r="808" spans="3:4" ht="15" customHeight="1">
      <c r="C808" s="12"/>
      <c r="D808" s="12"/>
    </row>
    <row r="809" spans="3:4" ht="15" customHeight="1">
      <c r="C809" s="12"/>
      <c r="D809" s="12"/>
    </row>
    <row r="810" spans="3:4" ht="15" customHeight="1">
      <c r="C810" s="12"/>
      <c r="D810" s="12"/>
    </row>
    <row r="811" spans="3:4" ht="15" customHeight="1">
      <c r="C811" s="12"/>
      <c r="D811" s="12"/>
    </row>
    <row r="812" spans="3:4" ht="15" customHeight="1">
      <c r="C812" s="12"/>
      <c r="D812" s="12"/>
    </row>
    <row r="813" spans="3:4" ht="15" customHeight="1">
      <c r="C813" s="12"/>
      <c r="D813" s="12"/>
    </row>
    <row r="814" spans="3:4" ht="15" customHeight="1">
      <c r="C814" s="12"/>
      <c r="D814" s="12"/>
    </row>
    <row r="815" spans="3:4" ht="15" customHeight="1">
      <c r="C815" s="12"/>
      <c r="D815" s="12"/>
    </row>
    <row r="816" spans="3:4" ht="15" customHeight="1">
      <c r="C816" s="12"/>
      <c r="D816" s="12"/>
    </row>
    <row r="817" spans="3:4" ht="15" customHeight="1">
      <c r="C817" s="12"/>
      <c r="D817" s="12"/>
    </row>
    <row r="818" spans="3:4" ht="15" customHeight="1">
      <c r="C818" s="12"/>
      <c r="D818" s="12"/>
    </row>
    <row r="819" spans="3:4" ht="15" customHeight="1">
      <c r="C819" s="12"/>
      <c r="D819" s="12"/>
    </row>
    <row r="820" spans="3:4" ht="15" customHeight="1">
      <c r="C820" s="12"/>
      <c r="D820" s="12"/>
    </row>
    <row r="821" spans="3:4" ht="15" customHeight="1">
      <c r="C821" s="12"/>
      <c r="D821" s="12"/>
    </row>
    <row r="822" spans="3:4" ht="15" customHeight="1">
      <c r="C822" s="12"/>
      <c r="D822" s="12"/>
    </row>
    <row r="823" spans="3:4" ht="15" customHeight="1">
      <c r="C823" s="12"/>
      <c r="D823" s="12"/>
    </row>
    <row r="824" spans="3:4" ht="15" customHeight="1">
      <c r="C824" s="12"/>
      <c r="D824" s="12"/>
    </row>
    <row r="825" spans="3:4" ht="15" customHeight="1">
      <c r="C825" s="12"/>
      <c r="D825" s="12"/>
    </row>
    <row r="826" spans="3:4" ht="15" customHeight="1">
      <c r="C826" s="12"/>
      <c r="D826" s="12"/>
    </row>
    <row r="827" spans="3:4" ht="15" customHeight="1">
      <c r="C827" s="12"/>
      <c r="D827" s="12"/>
    </row>
    <row r="828" spans="3:4" ht="15" customHeight="1">
      <c r="C828" s="12"/>
      <c r="D828" s="12"/>
    </row>
    <row r="829" spans="3:4" ht="15" customHeight="1">
      <c r="C829" s="12"/>
      <c r="D829" s="12"/>
    </row>
    <row r="830" spans="3:4" ht="15" customHeight="1">
      <c r="C830" s="12"/>
      <c r="D830" s="12"/>
    </row>
    <row r="831" spans="3:4" ht="15" customHeight="1">
      <c r="C831" s="12"/>
      <c r="D831" s="12"/>
    </row>
    <row r="832" spans="3:4" ht="15" customHeight="1">
      <c r="C832" s="12"/>
      <c r="D832" s="12"/>
    </row>
    <row r="833" spans="3:4" ht="15" customHeight="1">
      <c r="C833" s="12"/>
      <c r="D833" s="12"/>
    </row>
    <row r="834" spans="3:4" ht="15" customHeight="1">
      <c r="C834" s="12"/>
      <c r="D834" s="12"/>
    </row>
    <row r="835" spans="3:4" ht="15" customHeight="1">
      <c r="C835" s="12"/>
      <c r="D835" s="12"/>
    </row>
    <row r="836" spans="3:4" ht="15" customHeight="1">
      <c r="C836" s="12"/>
      <c r="D836" s="12"/>
    </row>
    <row r="837" spans="3:4" ht="15" customHeight="1">
      <c r="C837" s="12"/>
      <c r="D837" s="12"/>
    </row>
    <row r="838" spans="3:4" ht="15" customHeight="1">
      <c r="C838" s="12"/>
      <c r="D838" s="12"/>
    </row>
    <row r="839" spans="3:4" ht="15" customHeight="1">
      <c r="C839" s="12"/>
      <c r="D839" s="12"/>
    </row>
    <row r="840" spans="3:4" ht="15" customHeight="1">
      <c r="C840" s="12"/>
      <c r="D840" s="12"/>
    </row>
    <row r="841" spans="3:4" ht="15" customHeight="1">
      <c r="C841" s="12"/>
      <c r="D841" s="12"/>
    </row>
    <row r="842" spans="3:4" ht="15" customHeight="1">
      <c r="C842" s="12"/>
      <c r="D842" s="12"/>
    </row>
    <row r="843" spans="3:4" ht="15" customHeight="1">
      <c r="C843" s="12"/>
      <c r="D843" s="12"/>
    </row>
    <row r="844" spans="3:4" ht="15" customHeight="1">
      <c r="C844" s="12"/>
      <c r="D844" s="12"/>
    </row>
    <row r="845" spans="3:4" ht="15" customHeight="1">
      <c r="C845" s="12"/>
      <c r="D845" s="12"/>
    </row>
    <row r="846" spans="3:4" ht="15" customHeight="1">
      <c r="C846" s="12"/>
      <c r="D846" s="12"/>
    </row>
    <row r="847" spans="3:4" ht="15" customHeight="1">
      <c r="C847" s="12"/>
      <c r="D847" s="12"/>
    </row>
    <row r="848" spans="3:4" ht="15" customHeight="1">
      <c r="C848" s="12"/>
      <c r="D848" s="12"/>
    </row>
    <row r="849" spans="3:4" ht="15" customHeight="1">
      <c r="C849" s="12"/>
      <c r="D849" s="12"/>
    </row>
    <row r="850" spans="3:4" ht="15" customHeight="1">
      <c r="C850" s="12"/>
      <c r="D850" s="12"/>
    </row>
    <row r="851" spans="3:4" ht="15" customHeight="1">
      <c r="C851" s="12"/>
      <c r="D851" s="12"/>
    </row>
    <row r="852" spans="3:4" ht="15" customHeight="1">
      <c r="C852" s="12"/>
      <c r="D852" s="12"/>
    </row>
    <row r="853" spans="3:4" ht="15" customHeight="1">
      <c r="C853" s="12"/>
      <c r="D853" s="12"/>
    </row>
    <row r="854" spans="3:4" ht="15" customHeight="1">
      <c r="C854" s="12"/>
      <c r="D854" s="12"/>
    </row>
    <row r="855" spans="3:4" ht="15" customHeight="1">
      <c r="C855" s="12"/>
      <c r="D855" s="12"/>
    </row>
    <row r="856" spans="3:4" ht="15" customHeight="1">
      <c r="C856" s="12"/>
      <c r="D856" s="12"/>
    </row>
    <row r="857" spans="3:4" ht="15" customHeight="1">
      <c r="C857" s="12"/>
      <c r="D857" s="12"/>
    </row>
    <row r="858" spans="3:4" ht="15" customHeight="1">
      <c r="C858" s="12"/>
      <c r="D858" s="12"/>
    </row>
    <row r="859" spans="3:4" ht="15" customHeight="1">
      <c r="C859" s="12"/>
      <c r="D859" s="12"/>
    </row>
    <row r="860" spans="3:4" ht="15" customHeight="1">
      <c r="C860" s="12"/>
      <c r="D860" s="12"/>
    </row>
    <row r="861" spans="3:4" ht="15" customHeight="1">
      <c r="C861" s="12"/>
      <c r="D861" s="12"/>
    </row>
    <row r="862" spans="3:4" ht="15" customHeight="1">
      <c r="C862" s="12"/>
      <c r="D862" s="12"/>
    </row>
    <row r="863" spans="3:4" ht="15" customHeight="1">
      <c r="C863" s="12"/>
      <c r="D863" s="12"/>
    </row>
    <row r="864" spans="3:4" ht="15" customHeight="1">
      <c r="C864" s="12"/>
      <c r="D864" s="12"/>
    </row>
    <row r="865" spans="3:4" ht="15" customHeight="1">
      <c r="C865" s="12"/>
      <c r="D865" s="12"/>
    </row>
    <row r="866" spans="3:4" ht="15" customHeight="1">
      <c r="C866" s="12"/>
      <c r="D866" s="12"/>
    </row>
    <row r="867" spans="3:4" ht="15" customHeight="1">
      <c r="C867" s="12"/>
      <c r="D867" s="12"/>
    </row>
    <row r="868" spans="3:4" ht="15" customHeight="1">
      <c r="C868" s="12"/>
      <c r="D868" s="12"/>
    </row>
    <row r="869" spans="3:4" ht="15" customHeight="1">
      <c r="C869" s="12"/>
      <c r="D869" s="12"/>
    </row>
    <row r="870" spans="3:4" ht="15" customHeight="1">
      <c r="C870" s="12"/>
      <c r="D870" s="12"/>
    </row>
    <row r="871" spans="3:4" ht="15" customHeight="1">
      <c r="C871" s="12"/>
      <c r="D871" s="12"/>
    </row>
    <row r="872" spans="3:4" ht="15" customHeight="1">
      <c r="C872" s="12"/>
      <c r="D872" s="12"/>
    </row>
    <row r="873" spans="3:4" ht="15" customHeight="1">
      <c r="C873" s="12"/>
      <c r="D873" s="12"/>
    </row>
    <row r="874" spans="3:4" ht="15" customHeight="1">
      <c r="C874" s="12"/>
      <c r="D874" s="12"/>
    </row>
    <row r="875" spans="3:4" ht="15" customHeight="1">
      <c r="C875" s="12"/>
      <c r="D875" s="12"/>
    </row>
    <row r="876" spans="3:4" ht="15" customHeight="1">
      <c r="C876" s="12"/>
      <c r="D876" s="12"/>
    </row>
    <row r="877" spans="3:4" ht="15" customHeight="1">
      <c r="C877" s="12"/>
      <c r="D877" s="12"/>
    </row>
    <row r="878" spans="3:4" ht="15" customHeight="1">
      <c r="C878" s="12"/>
      <c r="D878" s="12"/>
    </row>
    <row r="879" spans="3:4" ht="15" customHeight="1">
      <c r="C879" s="12"/>
      <c r="D879" s="12"/>
    </row>
    <row r="880" spans="3:4" ht="15" customHeight="1">
      <c r="C880" s="12"/>
      <c r="D880" s="12"/>
    </row>
    <row r="881" spans="3:4" ht="15" customHeight="1">
      <c r="C881" s="12"/>
      <c r="D881" s="12"/>
    </row>
    <row r="882" spans="3:4" ht="15" customHeight="1">
      <c r="C882" s="12"/>
      <c r="D882" s="12"/>
    </row>
    <row r="883" spans="3:4" ht="15" customHeight="1">
      <c r="C883" s="12"/>
      <c r="D883" s="12"/>
    </row>
    <row r="884" spans="3:4" ht="15" customHeight="1">
      <c r="C884" s="12"/>
      <c r="D884" s="12"/>
    </row>
    <row r="885" spans="3:4" ht="15" customHeight="1">
      <c r="C885" s="12"/>
      <c r="D885" s="12"/>
    </row>
    <row r="886" spans="3:4" ht="15" customHeight="1">
      <c r="C886" s="12"/>
      <c r="D886" s="12"/>
    </row>
    <row r="887" spans="3:4" ht="15" customHeight="1">
      <c r="C887" s="12"/>
      <c r="D887" s="12"/>
    </row>
    <row r="888" spans="3:4" ht="15" customHeight="1">
      <c r="C888" s="12"/>
      <c r="D888" s="12"/>
    </row>
    <row r="889" spans="3:4" ht="15" customHeight="1">
      <c r="C889" s="12"/>
      <c r="D889" s="12"/>
    </row>
    <row r="890" spans="3:4" ht="15" customHeight="1">
      <c r="C890" s="12"/>
      <c r="D890" s="12"/>
    </row>
    <row r="891" spans="3:4" ht="15" customHeight="1">
      <c r="C891" s="12"/>
      <c r="D891" s="12"/>
    </row>
    <row r="892" spans="3:4" ht="15" customHeight="1">
      <c r="C892" s="12"/>
      <c r="D892" s="12"/>
    </row>
    <row r="893" spans="3:4" ht="15" customHeight="1">
      <c r="C893" s="12"/>
      <c r="D893" s="12"/>
    </row>
    <row r="894" spans="3:4" ht="15" customHeight="1">
      <c r="C894" s="12"/>
      <c r="D894" s="12"/>
    </row>
    <row r="895" spans="3:4" ht="15" customHeight="1">
      <c r="C895" s="12"/>
      <c r="D895" s="12"/>
    </row>
    <row r="896" spans="3:4" ht="15" customHeight="1">
      <c r="C896" s="12"/>
      <c r="D896" s="12"/>
    </row>
    <row r="897" spans="3:4" ht="15" customHeight="1">
      <c r="C897" s="12"/>
      <c r="D897" s="12"/>
    </row>
    <row r="898" spans="3:4" ht="15" customHeight="1">
      <c r="C898" s="12"/>
      <c r="D898" s="12"/>
    </row>
    <row r="899" spans="3:4" ht="15" customHeight="1">
      <c r="C899" s="12"/>
      <c r="D899" s="12"/>
    </row>
    <row r="900" spans="3:4" ht="15" customHeight="1">
      <c r="C900" s="12"/>
      <c r="D900" s="12"/>
    </row>
    <row r="901" spans="3:4" ht="15" customHeight="1">
      <c r="C901" s="12"/>
      <c r="D901" s="12"/>
    </row>
    <row r="902" spans="3:4" ht="15" customHeight="1">
      <c r="C902" s="12"/>
      <c r="D902" s="12"/>
    </row>
    <row r="903" spans="3:4" ht="15" customHeight="1">
      <c r="C903" s="12"/>
      <c r="D903" s="12"/>
    </row>
    <row r="904" spans="3:4" ht="15" customHeight="1">
      <c r="C904" s="12"/>
      <c r="D904" s="12"/>
    </row>
    <row r="905" spans="3:4" ht="15" customHeight="1">
      <c r="C905" s="12"/>
      <c r="D905" s="12"/>
    </row>
    <row r="906" spans="3:4" ht="15" customHeight="1">
      <c r="C906" s="12"/>
      <c r="D906" s="12"/>
    </row>
    <row r="907" spans="3:4" ht="15" customHeight="1">
      <c r="C907" s="12"/>
      <c r="D907" s="12"/>
    </row>
    <row r="908" spans="3:4" ht="15" customHeight="1">
      <c r="C908" s="12"/>
      <c r="D908" s="12"/>
    </row>
    <row r="909" spans="3:4" ht="15" customHeight="1">
      <c r="C909" s="12"/>
      <c r="D909" s="12"/>
    </row>
    <row r="910" spans="3:4" ht="15" customHeight="1">
      <c r="C910" s="12"/>
      <c r="D910" s="12"/>
    </row>
    <row r="911" spans="3:4" ht="15" customHeight="1">
      <c r="C911" s="12"/>
      <c r="D911" s="12"/>
    </row>
    <row r="912" spans="3:4" ht="15" customHeight="1">
      <c r="C912" s="12"/>
      <c r="D912" s="12"/>
    </row>
    <row r="913" spans="3:4" ht="15" customHeight="1">
      <c r="C913" s="12"/>
      <c r="D913" s="12"/>
    </row>
    <row r="914" spans="3:4" ht="15" customHeight="1">
      <c r="C914" s="12"/>
      <c r="D914" s="12"/>
    </row>
    <row r="915" spans="3:4" ht="15" customHeight="1">
      <c r="C915" s="12"/>
      <c r="D915" s="12"/>
    </row>
    <row r="916" spans="3:4" ht="15" customHeight="1">
      <c r="C916" s="12"/>
      <c r="D916" s="12"/>
    </row>
    <row r="917" spans="3:4" ht="15" customHeight="1">
      <c r="C917" s="12"/>
      <c r="D917" s="12"/>
    </row>
    <row r="918" spans="3:4" ht="15" customHeight="1">
      <c r="C918" s="12"/>
      <c r="D918" s="12"/>
    </row>
    <row r="919" spans="3:4" ht="15" customHeight="1">
      <c r="C919" s="12"/>
      <c r="D919" s="12"/>
    </row>
    <row r="920" spans="3:4" ht="15" customHeight="1">
      <c r="C920" s="12"/>
      <c r="D920" s="12"/>
    </row>
    <row r="921" spans="3:4" ht="15" customHeight="1">
      <c r="C921" s="12"/>
      <c r="D921" s="12"/>
    </row>
    <row r="922" spans="3:4" ht="15" customHeight="1">
      <c r="C922" s="12"/>
      <c r="D922" s="12"/>
    </row>
    <row r="923" spans="3:4" ht="15" customHeight="1">
      <c r="C923" s="12"/>
      <c r="D923" s="12"/>
    </row>
    <row r="924" spans="3:4" ht="15" customHeight="1">
      <c r="C924" s="12"/>
      <c r="D924" s="12"/>
    </row>
    <row r="925" spans="3:4" ht="15" customHeight="1">
      <c r="C925" s="12"/>
      <c r="D925" s="12"/>
    </row>
    <row r="926" spans="3:4" ht="15" customHeight="1">
      <c r="C926" s="12"/>
      <c r="D926" s="12"/>
    </row>
    <row r="927" spans="3:4" ht="15" customHeight="1">
      <c r="C927" s="12"/>
      <c r="D927" s="12"/>
    </row>
    <row r="928" spans="3:4" ht="15" customHeight="1">
      <c r="C928" s="12"/>
      <c r="D928" s="12"/>
    </row>
    <row r="929" spans="3:4" ht="15" customHeight="1">
      <c r="C929" s="12"/>
      <c r="D929" s="12"/>
    </row>
    <row r="930" spans="3:4" ht="15" customHeight="1">
      <c r="C930" s="12"/>
      <c r="D930" s="12"/>
    </row>
    <row r="931" spans="3:4" ht="15" customHeight="1">
      <c r="C931" s="12"/>
      <c r="D931" s="12"/>
    </row>
    <row r="932" spans="3:4" ht="15" customHeight="1">
      <c r="C932" s="12"/>
      <c r="D932" s="12"/>
    </row>
    <row r="933" spans="3:4" ht="15" customHeight="1">
      <c r="C933" s="12"/>
      <c r="D933" s="12"/>
    </row>
    <row r="934" spans="3:4" ht="15" customHeight="1">
      <c r="C934" s="12"/>
      <c r="D934" s="12"/>
    </row>
    <row r="935" spans="3:4" ht="15" customHeight="1">
      <c r="C935" s="12"/>
      <c r="D935" s="12"/>
    </row>
    <row r="936" spans="3:4" ht="15" customHeight="1">
      <c r="C936" s="12"/>
      <c r="D936" s="12"/>
    </row>
    <row r="937" spans="3:4" ht="15" customHeight="1">
      <c r="C937" s="12"/>
      <c r="D937" s="12"/>
    </row>
    <row r="938" spans="3:4" ht="15" customHeight="1">
      <c r="C938" s="12"/>
      <c r="D938" s="12"/>
    </row>
    <row r="939" spans="3:4" ht="15" customHeight="1">
      <c r="C939" s="12"/>
      <c r="D939" s="12"/>
    </row>
    <row r="940" spans="3:4" ht="15" customHeight="1">
      <c r="C940" s="12"/>
      <c r="D940" s="12"/>
    </row>
    <row r="941" spans="3:4" ht="15" customHeight="1">
      <c r="C941" s="12"/>
      <c r="D941" s="12"/>
    </row>
    <row r="942" spans="3:4" ht="15" customHeight="1">
      <c r="C942" s="12"/>
      <c r="D942" s="12"/>
    </row>
    <row r="943" spans="3:4" ht="15" customHeight="1">
      <c r="C943" s="12"/>
      <c r="D943" s="12"/>
    </row>
    <row r="944" spans="3:4" ht="15" customHeight="1">
      <c r="C944" s="12"/>
      <c r="D944" s="12"/>
    </row>
    <row r="945" spans="3:4" ht="15" customHeight="1">
      <c r="C945" s="12"/>
      <c r="D945" s="12"/>
    </row>
    <row r="946" spans="3:4" ht="15" customHeight="1">
      <c r="C946" s="12"/>
      <c r="D946" s="12"/>
    </row>
    <row r="947" spans="3:4" ht="15" customHeight="1">
      <c r="C947" s="12"/>
      <c r="D947" s="12"/>
    </row>
    <row r="948" spans="3:4" ht="15" customHeight="1">
      <c r="C948" s="12"/>
      <c r="D948" s="12"/>
    </row>
    <row r="949" spans="3:4" ht="15" customHeight="1">
      <c r="C949" s="12"/>
      <c r="D949" s="12"/>
    </row>
    <row r="950" spans="3:4" ht="15" customHeight="1">
      <c r="C950" s="12"/>
      <c r="D950" s="12"/>
    </row>
    <row r="951" spans="3:4" ht="15" customHeight="1">
      <c r="C951" s="12"/>
      <c r="D951" s="12"/>
    </row>
    <row r="952" spans="3:4" ht="15" customHeight="1">
      <c r="C952" s="12"/>
      <c r="D952" s="12"/>
    </row>
    <row r="953" spans="3:4" ht="15" customHeight="1">
      <c r="C953" s="12"/>
      <c r="D953" s="12"/>
    </row>
    <row r="954" spans="3:4" ht="15" customHeight="1">
      <c r="C954" s="12"/>
      <c r="D954" s="12"/>
    </row>
    <row r="955" spans="3:4" ht="15" customHeight="1">
      <c r="C955" s="12"/>
      <c r="D955" s="12"/>
    </row>
    <row r="956" spans="3:4" ht="15" customHeight="1">
      <c r="C956" s="12"/>
      <c r="D956" s="12"/>
    </row>
    <row r="957" spans="3:4" ht="15" customHeight="1">
      <c r="C957" s="12"/>
      <c r="D957" s="12"/>
    </row>
    <row r="958" spans="3:4" ht="15" customHeight="1">
      <c r="C958" s="12"/>
      <c r="D958" s="12"/>
    </row>
    <row r="959" spans="3:4" ht="15" customHeight="1">
      <c r="C959" s="12"/>
      <c r="D959" s="12"/>
    </row>
    <row r="960" spans="3:4" ht="15" customHeight="1">
      <c r="C960" s="12"/>
      <c r="D960" s="12"/>
    </row>
    <row r="961" spans="3:4" ht="15" customHeight="1">
      <c r="C961" s="12"/>
      <c r="D961" s="12"/>
    </row>
    <row r="962" spans="3:4" ht="15" customHeight="1">
      <c r="C962" s="12"/>
      <c r="D962" s="12"/>
    </row>
    <row r="963" spans="3:4" ht="15" customHeight="1">
      <c r="C963" s="12"/>
      <c r="D963" s="12"/>
    </row>
    <row r="964" spans="3:4" ht="15" customHeight="1">
      <c r="C964" s="12"/>
      <c r="D964" s="12"/>
    </row>
    <row r="965" spans="3:4" ht="15" customHeight="1">
      <c r="C965" s="12"/>
      <c r="D965" s="12"/>
    </row>
    <row r="966" spans="3:4" ht="15" customHeight="1">
      <c r="C966" s="12"/>
      <c r="D966" s="12"/>
    </row>
    <row r="967" spans="3:4" ht="15" customHeight="1">
      <c r="C967" s="12"/>
      <c r="D967" s="12"/>
    </row>
    <row r="968" spans="3:4" ht="15" customHeight="1">
      <c r="C968" s="12"/>
      <c r="D968" s="12"/>
    </row>
    <row r="969" spans="3:4" ht="15" customHeight="1">
      <c r="C969" s="12"/>
      <c r="D969" s="12"/>
    </row>
    <row r="970" spans="3:4" ht="15" customHeight="1">
      <c r="C970" s="12"/>
      <c r="D970" s="12"/>
    </row>
    <row r="971" spans="3:4" ht="15" customHeight="1">
      <c r="C971" s="12"/>
      <c r="D971" s="12"/>
    </row>
    <row r="972" spans="3:4" ht="15" customHeight="1">
      <c r="C972" s="12"/>
      <c r="D972" s="12"/>
    </row>
    <row r="973" spans="3:4" ht="15" customHeight="1">
      <c r="C973" s="12"/>
      <c r="D973" s="12"/>
    </row>
    <row r="974" spans="3:4" ht="15" customHeight="1">
      <c r="C974" s="12"/>
      <c r="D974" s="12"/>
    </row>
    <row r="975" spans="3:4" ht="15" customHeight="1">
      <c r="C975" s="12"/>
      <c r="D975" s="12"/>
    </row>
    <row r="976" spans="3:4" ht="15" customHeight="1">
      <c r="C976" s="12"/>
      <c r="D976" s="12"/>
    </row>
    <row r="977" spans="3:4" ht="15" customHeight="1">
      <c r="C977" s="12"/>
      <c r="D977" s="12"/>
    </row>
    <row r="978" spans="3:4" ht="15" customHeight="1">
      <c r="C978" s="12"/>
      <c r="D978" s="12"/>
    </row>
    <row r="979" spans="3:4" ht="15" customHeight="1">
      <c r="C979" s="12"/>
      <c r="D979" s="12"/>
    </row>
    <row r="980" spans="3:4" ht="15" customHeight="1">
      <c r="C980" s="12"/>
      <c r="D980" s="12"/>
    </row>
    <row r="981" spans="3:4" ht="15" customHeight="1">
      <c r="C981" s="12"/>
      <c r="D981" s="12"/>
    </row>
    <row r="982" spans="3:4" ht="15" customHeight="1">
      <c r="C982" s="12"/>
      <c r="D982" s="12"/>
    </row>
    <row r="983" spans="3:4" ht="15" customHeight="1">
      <c r="C983" s="12"/>
      <c r="D983" s="12"/>
    </row>
    <row r="984" spans="3:4" ht="15" customHeight="1">
      <c r="C984" s="12"/>
      <c r="D984" s="12"/>
    </row>
    <row r="985" spans="3:4" ht="15" customHeight="1">
      <c r="C985" s="12"/>
      <c r="D985" s="12"/>
    </row>
    <row r="986" spans="3:4" ht="15" customHeight="1">
      <c r="C986" s="12"/>
      <c r="D986" s="12"/>
    </row>
    <row r="987" spans="3:4" ht="15" customHeight="1">
      <c r="C987" s="12"/>
      <c r="D987" s="12"/>
    </row>
    <row r="988" spans="3:4" ht="15" customHeight="1">
      <c r="C988" s="12"/>
      <c r="D988" s="12"/>
    </row>
    <row r="989" spans="3:4" ht="15" customHeight="1">
      <c r="C989" s="12"/>
      <c r="D989" s="12"/>
    </row>
    <row r="990" spans="3:4" ht="15" customHeight="1">
      <c r="C990" s="12"/>
      <c r="D990" s="12"/>
    </row>
    <row r="991" spans="3:4" ht="15" customHeight="1">
      <c r="C991" s="12"/>
      <c r="D991" s="12"/>
    </row>
    <row r="992" spans="3:4" ht="15" customHeight="1">
      <c r="C992" s="12"/>
      <c r="D992" s="12"/>
    </row>
    <row r="993" spans="3:4" ht="15" customHeight="1">
      <c r="C993" s="12"/>
      <c r="D993" s="12"/>
    </row>
    <row r="994" spans="3:4" ht="15" customHeight="1">
      <c r="C994" s="12"/>
      <c r="D994" s="12"/>
    </row>
    <row r="995" spans="3:4" ht="15" customHeight="1">
      <c r="C995" s="12"/>
      <c r="D995" s="12"/>
    </row>
    <row r="996" spans="3:4" ht="15" customHeight="1">
      <c r="C996" s="12"/>
      <c r="D996" s="12"/>
    </row>
    <row r="997" spans="3:4" ht="15" customHeight="1">
      <c r="C997" s="12"/>
      <c r="D997" s="12"/>
    </row>
    <row r="998" spans="3:4" ht="15" customHeight="1">
      <c r="C998" s="12"/>
      <c r="D998" s="12"/>
    </row>
    <row r="999" spans="3:4" ht="15" customHeight="1">
      <c r="C999" s="12"/>
      <c r="D999" s="12"/>
    </row>
    <row r="1000" spans="3:4" ht="15" customHeight="1">
      <c r="C1000" s="12"/>
      <c r="D100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3" sqref="D3"/>
    </sheetView>
  </sheetViews>
  <sheetFormatPr baseColWidth="10" defaultColWidth="14.5" defaultRowHeight="15" customHeight="1" x14ac:dyDescent="0"/>
  <cols>
    <col min="1" max="1" width="8.6640625" customWidth="1"/>
    <col min="2" max="2" width="11.1640625" customWidth="1"/>
    <col min="3" max="3" width="13.1640625" customWidth="1"/>
    <col min="4" max="4" width="16.5" customWidth="1"/>
    <col min="5" max="5" width="17.5" customWidth="1"/>
    <col min="6" max="6" width="14.83203125" customWidth="1"/>
    <col min="7" max="26" width="8.6640625" customWidth="1"/>
  </cols>
  <sheetData>
    <row r="1" spans="1:7" ht="15" customHeight="1">
      <c r="A1" t="s">
        <v>97</v>
      </c>
    </row>
    <row r="2" spans="1:7" ht="15" customHeight="1">
      <c r="A2" t="s">
        <v>43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12</v>
      </c>
    </row>
    <row r="3" spans="1:7" ht="15" customHeight="1">
      <c r="A3" t="s">
        <v>103</v>
      </c>
      <c r="B3">
        <v>2.1506150985899999</v>
      </c>
      <c r="C3">
        <v>1.6217900278699999</v>
      </c>
      <c r="D3">
        <v>2.6315002330800001</v>
      </c>
      <c r="E3">
        <v>1.66374977939</v>
      </c>
      <c r="F3">
        <v>1.70430230078</v>
      </c>
      <c r="G3" s="8" t="s">
        <v>104</v>
      </c>
    </row>
    <row r="4" spans="1:7" ht="15" customHeight="1">
      <c r="A4" t="s">
        <v>105</v>
      </c>
      <c r="E4">
        <v>1.1217419339000001</v>
      </c>
      <c r="F4">
        <v>1.63169859462</v>
      </c>
    </row>
    <row r="5" spans="1:7" ht="15" customHeight="1">
      <c r="A5" t="s">
        <v>106</v>
      </c>
      <c r="E5">
        <v>1.2124099417400001</v>
      </c>
      <c r="F5">
        <v>2.0490144139200002</v>
      </c>
    </row>
    <row r="6" spans="1:7" ht="15" customHeight="1">
      <c r="A6" t="s">
        <v>107</v>
      </c>
      <c r="G6" s="6" t="s">
        <v>108</v>
      </c>
    </row>
    <row r="7" spans="1:7" ht="15" customHeight="1">
      <c r="A7" t="s">
        <v>109</v>
      </c>
    </row>
    <row r="8" spans="1:7" ht="15" customHeight="1">
      <c r="A8" t="s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baseColWidth="10" defaultColWidth="14.5" defaultRowHeight="15" customHeight="1" x14ac:dyDescent="0"/>
  <cols>
    <col min="1" max="26" width="8.6640625" customWidth="1"/>
  </cols>
  <sheetData>
    <row r="1" spans="1:5" ht="15" customHeight="1">
      <c r="A1" t="s">
        <v>43</v>
      </c>
      <c r="B1" s="13" t="s">
        <v>111</v>
      </c>
      <c r="C1" t="s">
        <v>112</v>
      </c>
      <c r="D1" t="s">
        <v>113</v>
      </c>
    </row>
    <row r="2" spans="1:5" ht="15" customHeight="1">
      <c r="A2" t="s">
        <v>114</v>
      </c>
      <c r="E2" t="s">
        <v>115</v>
      </c>
    </row>
    <row r="3" spans="1:5" ht="15" customHeight="1">
      <c r="A3" t="s">
        <v>116</v>
      </c>
      <c r="E3" t="s">
        <v>117</v>
      </c>
    </row>
    <row r="4" spans="1:5" ht="15" customHeight="1">
      <c r="A4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workbookViewId="0"/>
  </sheetViews>
  <sheetFormatPr baseColWidth="10" defaultColWidth="14.5" defaultRowHeight="15" customHeight="1" x14ac:dyDescent="0"/>
  <cols>
    <col min="1" max="1" width="15.5" customWidth="1"/>
    <col min="2" max="2" width="51.5" customWidth="1"/>
  </cols>
  <sheetData>
    <row r="1" spans="1:26" ht="15" customHeight="1">
      <c r="A1" s="14" t="s">
        <v>119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>
      <c r="A2" s="15"/>
      <c r="B2" s="15"/>
      <c r="C2" s="14" t="s">
        <v>120</v>
      </c>
      <c r="D2" s="14" t="s">
        <v>121</v>
      </c>
      <c r="E2" s="14" t="s">
        <v>122</v>
      </c>
      <c r="F2" s="14" t="s">
        <v>123</v>
      </c>
      <c r="G2" s="14" t="s">
        <v>124</v>
      </c>
      <c r="H2" s="14" t="s">
        <v>125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>
      <c r="A3" s="14" t="s">
        <v>126</v>
      </c>
      <c r="B3" s="15"/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15"/>
      <c r="B4" s="16" t="s">
        <v>134</v>
      </c>
      <c r="C4" s="14">
        <v>13</v>
      </c>
      <c r="D4" s="14">
        <v>13</v>
      </c>
      <c r="E4" s="14">
        <v>17</v>
      </c>
      <c r="F4" s="14">
        <v>9</v>
      </c>
      <c r="G4" s="14">
        <v>8</v>
      </c>
      <c r="H4" s="14">
        <v>8</v>
      </c>
      <c r="I4" s="14" t="s">
        <v>135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>
      <c r="A5" s="15"/>
      <c r="B5" s="14" t="s">
        <v>136</v>
      </c>
      <c r="C5" s="14">
        <v>16.5</v>
      </c>
      <c r="D5" s="14">
        <v>16.5</v>
      </c>
      <c r="E5" s="14">
        <v>6</v>
      </c>
      <c r="F5" s="14">
        <v>29.6</v>
      </c>
      <c r="G5" s="14">
        <v>27.9</v>
      </c>
      <c r="H5" s="14">
        <v>27.9</v>
      </c>
      <c r="I5" s="14" t="s">
        <v>137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>
      <c r="A6" s="15"/>
      <c r="B6" s="14" t="s">
        <v>138</v>
      </c>
      <c r="C6" s="14">
        <v>13</v>
      </c>
      <c r="D6" s="14">
        <v>13</v>
      </c>
      <c r="E6" s="14">
        <v>15.1</v>
      </c>
      <c r="F6" s="14">
        <v>27.8</v>
      </c>
      <c r="G6" s="14">
        <v>24.1</v>
      </c>
      <c r="H6" s="14">
        <v>24.1</v>
      </c>
      <c r="I6" s="14" t="s">
        <v>139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>
      <c r="A7" s="15"/>
      <c r="B7" s="14" t="s">
        <v>140</v>
      </c>
      <c r="C7" s="14">
        <v>11.3</v>
      </c>
      <c r="D7" s="14">
        <v>11.3</v>
      </c>
      <c r="E7" s="14">
        <v>10.7</v>
      </c>
      <c r="F7" s="14">
        <v>30.9</v>
      </c>
      <c r="G7" s="14">
        <v>27.1</v>
      </c>
      <c r="H7" s="14">
        <v>27.1</v>
      </c>
      <c r="I7" s="14" t="s">
        <v>141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>
      <c r="A9" s="14" t="s">
        <v>142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>
      <c r="A10" s="15"/>
      <c r="B10" s="14" t="s">
        <v>143</v>
      </c>
      <c r="C10" s="14">
        <v>10</v>
      </c>
      <c r="D10" s="14">
        <v>10</v>
      </c>
      <c r="E10" s="14">
        <v>10</v>
      </c>
      <c r="F10" s="14">
        <v>10</v>
      </c>
      <c r="G10" s="14">
        <v>10</v>
      </c>
      <c r="H10" s="14">
        <v>10</v>
      </c>
      <c r="I10" s="14" t="s">
        <v>144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>
      <c r="A11" s="15"/>
      <c r="B11" s="14" t="s">
        <v>145</v>
      </c>
      <c r="C11" s="17">
        <v>26.4</v>
      </c>
      <c r="D11" s="17">
        <v>26.4</v>
      </c>
      <c r="E11" s="17">
        <v>13.6</v>
      </c>
      <c r="F11" s="17">
        <v>14.1</v>
      </c>
      <c r="G11" s="17">
        <v>26</v>
      </c>
      <c r="H11" s="17">
        <v>26</v>
      </c>
      <c r="I11" s="14" t="s">
        <v>137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>
      <c r="A12" s="15"/>
      <c r="B12" s="14" t="s">
        <v>146</v>
      </c>
      <c r="C12" s="14">
        <v>30.3</v>
      </c>
      <c r="D12" s="14">
        <v>30.3</v>
      </c>
      <c r="E12" s="14">
        <v>14.3</v>
      </c>
      <c r="F12" s="14">
        <v>20.7</v>
      </c>
      <c r="G12" s="14">
        <v>14.7</v>
      </c>
      <c r="H12" s="14">
        <v>14.7</v>
      </c>
      <c r="I12" s="14" t="s">
        <v>139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>
      <c r="B13" s="14" t="s">
        <v>147</v>
      </c>
      <c r="C13" s="14">
        <v>27.7</v>
      </c>
      <c r="D13" s="14">
        <v>27.7</v>
      </c>
      <c r="E13" s="14">
        <v>12.3</v>
      </c>
      <c r="F13" s="14">
        <v>22.1</v>
      </c>
      <c r="G13" s="14">
        <v>18</v>
      </c>
      <c r="H13" s="14">
        <v>18</v>
      </c>
      <c r="I13" s="14" t="s">
        <v>141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>
      <c r="A15" s="14" t="s">
        <v>148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>
      <c r="A16" s="15"/>
      <c r="B16" s="14" t="s">
        <v>149</v>
      </c>
      <c r="C16" s="14">
        <v>0</v>
      </c>
      <c r="D16" s="14">
        <v>0</v>
      </c>
      <c r="E16" s="14">
        <v>20</v>
      </c>
      <c r="F16" s="14">
        <v>20</v>
      </c>
      <c r="G16" s="14">
        <v>20</v>
      </c>
      <c r="H16" s="14">
        <v>20</v>
      </c>
      <c r="I16" s="14" t="s">
        <v>150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>
      <c r="A19" s="18" t="s">
        <v>151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LengthWeight</vt:lpstr>
      <vt:lpstr>ProportionMature</vt:lpstr>
      <vt:lpstr>Mortality</vt:lpstr>
      <vt:lpstr>SurveySelectivity</vt:lpstr>
      <vt:lpstr>FisherySelectivity</vt:lpstr>
      <vt:lpstr>Catchability</vt:lpstr>
      <vt:lpstr>Recruitment</vt:lpstr>
      <vt:lpstr>Error</vt:lpstr>
      <vt:lpstr>Control</vt:lpstr>
      <vt:lpstr>Movement</vt:lpstr>
      <vt:lpstr>Sim.Permutations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Curry Cunningham</cp:lastModifiedBy>
  <dcterms:modified xsi:type="dcterms:W3CDTF">2018-06-16T05:22:25Z</dcterms:modified>
</cp:coreProperties>
</file>