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1_프로젝트/2025/2506-0010-국산AI반도체/20. 예산/"/>
    </mc:Choice>
  </mc:AlternateContent>
  <xr:revisionPtr revIDLastSave="113" documentId="13_ncr:1_{532CF803-19B7-E14F-B33B-3E5BBDCE199E}" xr6:coauthVersionLast="47" xr6:coauthVersionMax="47" xr10:uidLastSave="{51965AF3-0232-3344-A31A-FEEA1A518C0B}"/>
  <bookViews>
    <workbookView xWindow="-520" yWindow="-20860" windowWidth="33560" windowHeight="20740" activeTab="2" xr2:uid="{00000000-000D-0000-FFFF-FFFF00000000}"/>
  </bookViews>
  <sheets>
    <sheet name="사업비_정출금배분" sheetId="4" r:id="rId1"/>
    <sheet name="사업비_총사업비" sheetId="2" r:id="rId2"/>
    <sheet name="과제비_1.2_12개월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" l="1"/>
  <c r="D5" i="7"/>
  <c r="I54" i="7" l="1"/>
  <c r="I40" i="7"/>
  <c r="J12" i="7"/>
  <c r="I63" i="7"/>
  <c r="I62" i="7"/>
  <c r="I61" i="7"/>
  <c r="I60" i="7"/>
  <c r="I59" i="7"/>
  <c r="I58" i="7"/>
  <c r="I57" i="7"/>
  <c r="J64" i="7"/>
  <c r="I56" i="7"/>
  <c r="I55" i="7"/>
  <c r="I53" i="7"/>
  <c r="I52" i="7"/>
  <c r="I50" i="7"/>
  <c r="J43" i="7"/>
  <c r="I39" i="7"/>
  <c r="I37" i="7"/>
  <c r="I36" i="7"/>
  <c r="I34" i="7"/>
  <c r="I15" i="7"/>
  <c r="I14" i="7"/>
  <c r="I13" i="7"/>
  <c r="G2" i="7"/>
  <c r="G6" i="7" l="1"/>
  <c r="K62" i="7"/>
  <c r="I43" i="7"/>
  <c r="J44" i="7" s="1"/>
  <c r="K44" i="7" s="1"/>
  <c r="J25" i="7"/>
  <c r="N11" i="7" s="1"/>
  <c r="N12" i="7" s="1"/>
  <c r="I25" i="7"/>
  <c r="I64" i="7"/>
  <c r="G3" i="7"/>
  <c r="G5" i="7"/>
  <c r="G4" i="7"/>
  <c r="J65" i="7" l="1"/>
  <c r="K65" i="7" s="1"/>
  <c r="I67" i="7"/>
  <c r="J26" i="7"/>
  <c r="M11" i="7"/>
  <c r="K26" i="7" l="1"/>
  <c r="L62" i="7"/>
  <c r="J6" i="7"/>
  <c r="J7" i="2"/>
  <c r="F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H3" i="4"/>
  <c r="I5" i="4"/>
  <c r="I6" i="4"/>
  <c r="I7" i="4"/>
  <c r="I4" i="4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F5" i="4"/>
  <c r="F6" i="4"/>
  <c r="F7" i="4"/>
  <c r="D5" i="4"/>
  <c r="D6" i="4"/>
  <c r="D7" i="4"/>
  <c r="D4" i="4"/>
  <c r="G8" i="4"/>
  <c r="E8" i="4"/>
  <c r="B5" i="4"/>
  <c r="B6" i="4"/>
  <c r="B7" i="4"/>
  <c r="B4" i="4"/>
  <c r="K15" i="2" l="1"/>
  <c r="E16" i="2"/>
  <c r="J18" i="2"/>
  <c r="K14" i="2" s="1"/>
  <c r="E10" i="2"/>
  <c r="E11" i="2"/>
  <c r="J13" i="2"/>
  <c r="K9" i="2" s="1"/>
  <c r="K10" i="2"/>
  <c r="K11" i="2"/>
  <c r="H4" i="4"/>
  <c r="H7" i="4"/>
  <c r="H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F8" i="4"/>
  <c r="I8" i="4"/>
  <c r="D8" i="4"/>
  <c r="H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H8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8" i="4"/>
  <c r="C8" i="4"/>
  <c r="M7" i="2" l="1"/>
  <c r="M8" i="2" s="1"/>
</calcChain>
</file>

<file path=xl/sharedStrings.xml><?xml version="1.0" encoding="utf-8"?>
<sst xmlns="http://schemas.openxmlformats.org/spreadsheetml/2006/main" count="149" uniqueCount="98">
  <si>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</si>
  <si>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</si>
  <si>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</si>
  <si>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</si>
  <si>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</si>
  <si>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</si>
  <si>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</si>
  <si>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</si>
  <si>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</si>
  <si>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</si>
  <si>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</si>
  <si>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</si>
  <si>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</si>
  <si>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</si>
  <si>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</si>
  <si>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</si>
  <si>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</si>
  <si>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</si>
  <si>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</si>
  <si>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</si>
  <si>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</si>
  <si>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</si>
  <si>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</si>
  <si>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</si>
  <si>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</si>
  <si>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</si>
  <si>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</si>
  <si>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</si>
  <si>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t>17.11~18.05(6개월)</t>
    <phoneticPr fontId="6" type="noConversion"/>
  </si>
  <si>
    <t>18.05~19.04(12개월)</t>
    <phoneticPr fontId="6" type="noConversion"/>
  </si>
  <si>
    <t>19.05~19.12(8개월)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</si>
  <si>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</si>
  <si>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</si>
  <si>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</si>
  <si>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</si>
  <si>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</si>
  <si>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</si>
  <si>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</si>
  <si>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</si>
  <si>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</si>
  <si>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</si>
  <si>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</si>
  <si>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</si>
  <si>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</si>
  <si>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</si>
  <si>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</si>
  <si>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</si>
  <si>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</si>
  <si>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</si>
  <si>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</si>
  <si>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</si>
  <si>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</si>
  <si>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</si>
  <si>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</si>
  <si>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</si>
  <si>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</si>
  <si>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</si>
  <si>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</si>
  <si>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</si>
  <si>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</si>
  <si>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</si>
  <si>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</si>
  <si>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</si>
  <si>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</si>
  <si>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</si>
  <si>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</si>
  <si>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</si>
  <si>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</si>
  <si>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</si>
  <si>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</si>
  <si>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</si>
  <si>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</si>
  <si>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</si>
  <si>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</si>
  <si>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</si>
  <si>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</si>
  <si>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</si>
  <si>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</si>
  <si>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</si>
  <si>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</si>
  <si>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</si>
  <si>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수석</t>
    <phoneticPr fontId="6" type="noConversion"/>
  </si>
  <si>
    <t>책임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</si>
  <si>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</si>
  <si>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</si>
  <si>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</si>
  <si>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</si>
  <si>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</si>
  <si>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</si>
  <si>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</si>
  <si>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</si>
  <si>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</si>
  <si>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</si>
  <si>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</si>
  <si>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클라우드 시험 사용료</t>
    <phoneticPr fontId="6" type="noConversion"/>
  </si>
  <si>
    <t>인건비대비</t>
    <phoneticPr fontId="6" type="noConversion"/>
  </si>
  <si>
    <t>도서비</t>
    <phoneticPr fontId="6" type="noConversion"/>
  </si>
  <si>
    <t>기타회의비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</si>
</sst>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F76B68-905C-D7C9-33E9-855B1B3A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CE680B4-F4BB-9B4D-FB75-034CC7DE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AA8877A-61DE-2066-BF19-420623D0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2EFE6B4-CCA4-2210-87F3-6893427B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25DE4B0-EB30-F03F-DE0E-60A3F094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D2FC276-F766-C4AA-5D97-5FFBF62D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E1BD95A-D0AB-7F3C-56FA-9E8352FC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B5" sqref="B5"/>
    </sheetView>
  </sheetViews>
  <sheetFormatPr baseColWidth="10" defaultColWidth="8.83203125" defaultRowHeight="17"/>
  <cols>
    <col min="1" max="1" width="19.6640625" bestFit="1" customWidth="1"/>
    <col min="2" max="9" width="13" customWidth="1"/>
  </cols>
  <sheetData>
    <row r="1" spans="1:9" ht="20.25" customHeight="1">
      <c r="A1" s="90" t="s">
        <v>15</v>
      </c>
      <c r="B1" s="96" t="s">
        <v>12</v>
      </c>
      <c r="C1" s="97"/>
      <c r="D1" s="96" t="s">
        <v>13</v>
      </c>
      <c r="E1" s="97"/>
      <c r="F1" s="96" t="s">
        <v>14</v>
      </c>
      <c r="G1" s="97"/>
      <c r="H1" s="98" t="s">
        <v>11</v>
      </c>
      <c r="I1" s="99"/>
    </row>
    <row r="2" spans="1:9" ht="20.25" customHeight="1">
      <c r="A2" s="91"/>
      <c r="B2" s="92" t="s">
        <v>28</v>
      </c>
      <c r="C2" s="93"/>
      <c r="D2" s="92" t="s">
        <v>29</v>
      </c>
      <c r="E2" s="93"/>
      <c r="F2" s="92" t="s">
        <v>30</v>
      </c>
      <c r="G2" s="93"/>
      <c r="H2" s="100"/>
      <c r="I2" s="101"/>
    </row>
    <row r="3" spans="1:9" ht="20.25" customHeight="1" thickBot="1">
      <c r="A3" s="17" t="s">
        <v>10</v>
      </c>
      <c r="B3" s="94">
        <v>500000</v>
      </c>
      <c r="C3" s="95"/>
      <c r="D3" s="94">
        <v>1000000</v>
      </c>
      <c r="E3" s="95"/>
      <c r="F3" s="94">
        <v>1000000</v>
      </c>
      <c r="G3" s="95"/>
      <c r="H3" s="94">
        <f>SUM(B3:G3)</f>
        <v>2500000</v>
      </c>
      <c r="I3" s="95"/>
    </row>
    <row r="4" spans="1:9" ht="20.25" customHeight="1">
      <c r="A4" s="18" t="s">
        <v>89</v>
      </c>
      <c r="B4" s="21">
        <f>C4/$B$3</f>
        <v>0.3</v>
      </c>
      <c r="C4" s="23">
        <v>150000</v>
      </c>
      <c r="D4" s="21">
        <f>E4/$D$3</f>
        <v>0.31</v>
      </c>
      <c r="E4" s="23">
        <v>310000</v>
      </c>
      <c r="F4" s="21">
        <f>G4/$F$3</f>
        <v>0.31</v>
      </c>
      <c r="G4" s="23">
        <v>310000</v>
      </c>
      <c r="H4" s="21">
        <f>I4/$H$3</f>
        <v>0.308</v>
      </c>
      <c r="I4" s="23">
        <f>SUM(C4,E4,G4)</f>
        <v>770000</v>
      </c>
    </row>
    <row r="5" spans="1:9" ht="20.25" customHeight="1">
      <c r="A5" s="19" t="s">
        <v>36</v>
      </c>
      <c r="B5" s="21">
        <f t="shared" ref="B5:B7" si="0">C5/$B$3</f>
        <v>0.34</v>
      </c>
      <c r="C5" s="23">
        <v>170000</v>
      </c>
      <c r="D5" s="21">
        <f t="shared" ref="D5:D7" si="1">E5/$D$3</f>
        <v>0.37</v>
      </c>
      <c r="E5" s="23">
        <v>370000</v>
      </c>
      <c r="F5" s="21">
        <f t="shared" ref="F5:F7" si="2">G5/$F$3</f>
        <v>0.37</v>
      </c>
      <c r="G5" s="23">
        <v>370000</v>
      </c>
      <c r="H5" s="21">
        <f t="shared" ref="H5:H7" si="3">I5/$H$3</f>
        <v>0.36399999999999999</v>
      </c>
      <c r="I5" s="23">
        <f>SUM(C5,E5,G5)</f>
        <v>910000</v>
      </c>
    </row>
    <row r="6" spans="1:9" ht="20.25" customHeight="1">
      <c r="A6" s="19" t="s">
        <v>90</v>
      </c>
      <c r="B6" s="21">
        <f t="shared" si="0"/>
        <v>0.12</v>
      </c>
      <c r="C6" s="23">
        <v>60000</v>
      </c>
      <c r="D6" s="21">
        <f t="shared" si="1"/>
        <v>0.1</v>
      </c>
      <c r="E6" s="23">
        <v>100000</v>
      </c>
      <c r="F6" s="21">
        <f t="shared" si="2"/>
        <v>0.1</v>
      </c>
      <c r="G6" s="23">
        <v>100000</v>
      </c>
      <c r="H6" s="21">
        <f t="shared" si="3"/>
        <v>0.104</v>
      </c>
      <c r="I6" s="23">
        <f>SUM(C6,E6,G6)</f>
        <v>260000</v>
      </c>
    </row>
    <row r="7" spans="1:9" ht="20.25" customHeight="1">
      <c r="A7" s="19" t="s">
        <v>91</v>
      </c>
      <c r="B7" s="21">
        <f t="shared" si="0"/>
        <v>0.24</v>
      </c>
      <c r="C7" s="23">
        <v>120000</v>
      </c>
      <c r="D7" s="21">
        <f t="shared" si="1"/>
        <v>0.22</v>
      </c>
      <c r="E7" s="23">
        <v>220000</v>
      </c>
      <c r="F7" s="21">
        <f t="shared" si="2"/>
        <v>0.22</v>
      </c>
      <c r="G7" s="23">
        <v>220000</v>
      </c>
      <c r="H7" s="21">
        <f t="shared" si="3"/>
        <v>0.224</v>
      </c>
      <c r="I7" s="23">
        <f>SUM(C7,E7,G7)</f>
        <v>560000</v>
      </c>
    </row>
    <row r="8" spans="1:9" ht="20.25" customHeight="1" thickBot="1">
      <c r="A8" s="20" t="s">
        <v>9</v>
      </c>
      <c r="B8" s="22">
        <f t="shared" ref="B8:I8" si="4">SUM(B4:B7)</f>
        <v>1</v>
      </c>
      <c r="C8" s="24">
        <f t="shared" si="4"/>
        <v>500000</v>
      </c>
      <c r="D8" s="22">
        <f t="shared" si="4"/>
        <v>0.99999999999999989</v>
      </c>
      <c r="E8" s="24">
        <f t="shared" si="4"/>
        <v>1000000</v>
      </c>
      <c r="F8" s="22">
        <f t="shared" si="4"/>
        <v>0.99999999999999989</v>
      </c>
      <c r="G8" s="24">
        <f t="shared" si="4"/>
        <v>1000000</v>
      </c>
      <c r="H8" s="22">
        <f t="shared" si="4"/>
        <v>0.99999999999999989</v>
      </c>
      <c r="I8" s="24">
        <f t="shared" si="4"/>
        <v>2500000</v>
      </c>
    </row>
    <row r="9" spans="1:9">
      <c r="A9" s="16"/>
      <c r="B9" s="16"/>
      <c r="C9" s="16"/>
      <c r="D9" s="16"/>
      <c r="E9" s="16"/>
      <c r="F9" s="16"/>
      <c r="G9" s="16"/>
    </row>
    <row r="10" spans="1:9">
      <c r="A10" s="16"/>
      <c r="B10" s="45"/>
      <c r="C10" s="16"/>
      <c r="D10" s="16"/>
      <c r="E10" s="16"/>
      <c r="F10" s="16"/>
      <c r="G10" s="16"/>
    </row>
    <row r="11" spans="1:9">
      <c r="A11" s="16"/>
      <c r="B11" s="45"/>
      <c r="C11" s="16"/>
      <c r="D11" s="16"/>
      <c r="E11" s="16"/>
      <c r="F11" s="16"/>
      <c r="G11" s="16"/>
    </row>
    <row r="12" spans="1:9">
      <c r="A12" s="16"/>
      <c r="B12" s="45"/>
      <c r="C12" s="16"/>
      <c r="D12" s="16"/>
      <c r="E12" s="16"/>
      <c r="F12" s="16"/>
      <c r="G12" s="16"/>
    </row>
    <row r="13" spans="1:9">
      <c r="A13" s="16"/>
      <c r="B13" s="45"/>
      <c r="C13" s="16"/>
      <c r="D13" s="16"/>
      <c r="E13" s="16"/>
      <c r="F13" s="16"/>
      <c r="G13" s="16"/>
    </row>
    <row r="14" spans="1:9">
      <c r="A14" s="16"/>
      <c r="B14" s="45"/>
      <c r="C14" s="16"/>
      <c r="D14" s="16"/>
      <c r="E14" s="16"/>
      <c r="F14" s="16"/>
      <c r="G14" s="16"/>
    </row>
    <row r="15" spans="1:9">
      <c r="A15" s="16"/>
      <c r="B15" s="16"/>
      <c r="C15" s="16"/>
      <c r="D15" s="16"/>
      <c r="E15" s="16"/>
      <c r="F15" s="16"/>
      <c r="G15" s="16"/>
    </row>
    <row r="16" spans="1:9">
      <c r="A16" s="16"/>
      <c r="B16" s="16"/>
      <c r="C16" s="16"/>
      <c r="D16" s="16"/>
      <c r="E16" s="16"/>
      <c r="F16" s="16"/>
      <c r="G16" s="16"/>
    </row>
    <row r="17" spans="1:7">
      <c r="A17" s="16"/>
      <c r="B17" s="16"/>
      <c r="C17" s="16"/>
      <c r="D17" s="16"/>
      <c r="E17" s="16"/>
      <c r="F17" s="16"/>
      <c r="G17" s="16"/>
    </row>
    <row r="18" spans="1:7">
      <c r="A18" s="16"/>
      <c r="B18" s="16"/>
      <c r="C18" s="16"/>
      <c r="D18" s="16"/>
      <c r="E18" s="16"/>
      <c r="F18" s="16"/>
      <c r="G18" s="16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16"/>
      <c r="B20" s="16"/>
      <c r="C20" s="16"/>
      <c r="D20" s="16"/>
      <c r="E20" s="16"/>
      <c r="F20" s="16"/>
      <c r="G20" s="16"/>
    </row>
    <row r="21" spans="1:7">
      <c r="A21" s="16"/>
      <c r="B21" s="16"/>
      <c r="C21" s="16"/>
      <c r="D21" s="16"/>
      <c r="E21" s="16"/>
      <c r="F21" s="16"/>
      <c r="G21" s="16"/>
    </row>
  </sheetData>
  <mergeCells count="12">
    <mergeCell ref="A1:A2"/>
    <mergeCell ref="B2:C2"/>
    <mergeCell ref="D2:E2"/>
    <mergeCell ref="F2:G2"/>
    <mergeCell ref="H3:I3"/>
    <mergeCell ref="B3:C3"/>
    <mergeCell ref="B1:C1"/>
    <mergeCell ref="D1:E1"/>
    <mergeCell ref="D3:E3"/>
    <mergeCell ref="F1:G1"/>
    <mergeCell ref="F3:G3"/>
    <mergeCell ref="H1:I2"/>
  </mergeCells>
  <phoneticPr fontId="6" type="noConversion"/>
  <pageMargins left="0.7" right="0.7" top="0.75" bottom="0.75" header="0.3" footer="0.3"/>
  <pageSetup paperSize="9" orientation="portrait" r:id="rId1"/>
  <ignoredErrors>
    <ignoredError sqref="H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N20" sqref="N20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34</v>
      </c>
    </row>
    <row r="2" spans="1:14" ht="17.25" customHeight="1">
      <c r="A2" s="111" t="s">
        <v>18</v>
      </c>
      <c r="B2" s="112"/>
      <c r="C2" s="113"/>
      <c r="D2" s="102" t="s">
        <v>89</v>
      </c>
      <c r="E2" s="103"/>
      <c r="F2" s="102" t="s">
        <v>35</v>
      </c>
      <c r="G2" s="103"/>
      <c r="H2" s="102" t="s">
        <v>90</v>
      </c>
      <c r="I2" s="103"/>
      <c r="J2" s="102" t="s">
        <v>91</v>
      </c>
      <c r="K2" s="128"/>
      <c r="L2" s="8" t="s">
        <v>0</v>
      </c>
      <c r="M2" s="44" t="s">
        <v>26</v>
      </c>
      <c r="N2" s="8" t="s">
        <v>8</v>
      </c>
    </row>
    <row r="3" spans="1:14" ht="17.25" customHeight="1" thickBot="1">
      <c r="A3" s="114"/>
      <c r="B3" s="115"/>
      <c r="C3" s="116"/>
      <c r="D3" s="117" t="s">
        <v>16</v>
      </c>
      <c r="E3" s="118"/>
      <c r="F3" s="117" t="s">
        <v>17</v>
      </c>
      <c r="G3" s="118"/>
      <c r="H3" s="117" t="s">
        <v>27</v>
      </c>
      <c r="I3" s="118"/>
      <c r="J3" s="117" t="s">
        <v>37</v>
      </c>
      <c r="K3" s="134"/>
      <c r="L3" s="25"/>
      <c r="M3" s="56"/>
      <c r="N3" s="25"/>
    </row>
    <row r="4" spans="1:14">
      <c r="A4" s="106" t="s">
        <v>31</v>
      </c>
      <c r="B4" s="109" t="s">
        <v>1</v>
      </c>
      <c r="C4" s="110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92</v>
      </c>
    </row>
    <row r="5" spans="1:14">
      <c r="A5" s="107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93</v>
      </c>
    </row>
    <row r="6" spans="1:14">
      <c r="A6" s="107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07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08"/>
      <c r="B8" s="104" t="s">
        <v>7</v>
      </c>
      <c r="C8" s="105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32" t="s">
        <v>32</v>
      </c>
      <c r="B9" s="109" t="s">
        <v>1</v>
      </c>
      <c r="C9" s="110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29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29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29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33"/>
      <c r="B13" s="104" t="s">
        <v>7</v>
      </c>
      <c r="C13" s="105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29" t="s">
        <v>33</v>
      </c>
      <c r="B14" s="130" t="s">
        <v>1</v>
      </c>
      <c r="C14" s="131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07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07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07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08"/>
      <c r="B18" s="104" t="s">
        <v>7</v>
      </c>
      <c r="C18" s="105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29" t="s">
        <v>25</v>
      </c>
      <c r="B19" s="130" t="s">
        <v>1</v>
      </c>
      <c r="C19" s="131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07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07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07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08"/>
      <c r="B23" s="104" t="s">
        <v>7</v>
      </c>
      <c r="C23" s="105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19" t="s">
        <v>22</v>
      </c>
      <c r="B25" s="122" t="s">
        <v>19</v>
      </c>
      <c r="C25" s="123"/>
      <c r="D25" s="33"/>
      <c r="E25" s="34"/>
      <c r="F25" s="39"/>
      <c r="G25" s="34"/>
      <c r="H25" s="39"/>
      <c r="I25" s="34"/>
      <c r="J25" s="39"/>
      <c r="K25" s="34"/>
    </row>
    <row r="26" spans="1:14">
      <c r="A26" s="120"/>
      <c r="B26" s="124" t="s">
        <v>20</v>
      </c>
      <c r="C26" s="125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21"/>
      <c r="B27" s="126" t="s">
        <v>21</v>
      </c>
      <c r="C27" s="127"/>
      <c r="D27" s="37"/>
      <c r="E27" s="38"/>
      <c r="F27" s="41"/>
      <c r="G27" s="38"/>
      <c r="H27" s="41"/>
      <c r="I27" s="38"/>
      <c r="J27" s="41"/>
      <c r="K27" s="38"/>
    </row>
    <row r="28" spans="1:14">
      <c r="A28" s="119" t="s">
        <v>23</v>
      </c>
      <c r="B28" s="122" t="s">
        <v>19</v>
      </c>
      <c r="C28" s="123"/>
      <c r="D28" s="33"/>
      <c r="E28" s="34"/>
      <c r="F28" s="39"/>
      <c r="G28" s="34"/>
      <c r="H28" s="39"/>
      <c r="I28" s="34"/>
      <c r="J28" s="39"/>
      <c r="K28" s="34"/>
    </row>
    <row r="29" spans="1:14">
      <c r="A29" s="120"/>
      <c r="B29" s="124" t="s">
        <v>20</v>
      </c>
      <c r="C29" s="125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21"/>
      <c r="B30" s="126" t="s">
        <v>21</v>
      </c>
      <c r="C30" s="127"/>
      <c r="D30" s="37"/>
      <c r="E30" s="38"/>
      <c r="F30" s="41"/>
      <c r="G30" s="38"/>
      <c r="H30" s="41"/>
      <c r="I30" s="38"/>
      <c r="J30" s="41"/>
      <c r="K30" s="38"/>
    </row>
    <row r="31" spans="1:14">
      <c r="A31" s="119" t="s">
        <v>24</v>
      </c>
      <c r="B31" s="122" t="s">
        <v>19</v>
      </c>
      <c r="C31" s="123"/>
      <c r="D31" s="33"/>
      <c r="E31" s="34"/>
      <c r="F31" s="39"/>
      <c r="G31" s="34"/>
      <c r="H31" s="39"/>
      <c r="I31" s="34"/>
      <c r="J31" s="39"/>
      <c r="K31" s="34"/>
    </row>
    <row r="32" spans="1:14">
      <c r="A32" s="120"/>
      <c r="B32" s="124" t="s">
        <v>20</v>
      </c>
      <c r="C32" s="125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21"/>
      <c r="B33" s="126" t="s">
        <v>21</v>
      </c>
      <c r="C33" s="127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A28:A30"/>
    <mergeCell ref="B28:C28"/>
    <mergeCell ref="B29:C29"/>
    <mergeCell ref="B30:C30"/>
    <mergeCell ref="A31:A33"/>
    <mergeCell ref="B31:C31"/>
    <mergeCell ref="B32:C32"/>
    <mergeCell ref="B33:C3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H2:I2"/>
    <mergeCell ref="F2:G2"/>
    <mergeCell ref="B13:C13"/>
    <mergeCell ref="A4:A8"/>
    <mergeCell ref="B4:C4"/>
    <mergeCell ref="B8:C8"/>
    <mergeCell ref="D2:E2"/>
    <mergeCell ref="A2:C3"/>
    <mergeCell ref="D3:E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tabSelected="1" topLeftCell="A2" workbookViewId="0">
      <selection activeCell="E76" sqref="E7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64</v>
      </c>
      <c r="G2">
        <f>D3+D4+D5</f>
        <v>134000</v>
      </c>
    </row>
    <row r="3" spans="2:14">
      <c r="B3" s="75" t="s">
        <v>51</v>
      </c>
      <c r="C3" t="s">
        <v>65</v>
      </c>
      <c r="D3">
        <v>100000</v>
      </c>
      <c r="F3" t="s">
        <v>65</v>
      </c>
      <c r="G3" s="45">
        <f>D3/$G$2</f>
        <v>0.74626865671641796</v>
      </c>
      <c r="I3">
        <v>34000</v>
      </c>
    </row>
    <row r="4" spans="2:14">
      <c r="C4" t="s">
        <v>52</v>
      </c>
      <c r="D4">
        <v>3400</v>
      </c>
      <c r="F4" t="s">
        <v>52</v>
      </c>
      <c r="G4" s="45">
        <f>D4/$G$2</f>
        <v>2.5373134328358207E-2</v>
      </c>
      <c r="I4" s="45">
        <f>D4/I3</f>
        <v>0.1</v>
      </c>
    </row>
    <row r="5" spans="2:14">
      <c r="C5" t="s">
        <v>53</v>
      </c>
      <c r="D5">
        <f>I3-D4</f>
        <v>30600</v>
      </c>
      <c r="F5" t="s">
        <v>53</v>
      </c>
      <c r="G5" s="45">
        <f>D5/$G$2</f>
        <v>0.22835820895522388</v>
      </c>
    </row>
    <row r="6" spans="2:14">
      <c r="F6" t="s">
        <v>78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38</v>
      </c>
      <c r="H9">
        <v>6</v>
      </c>
      <c r="I9" s="84" t="s">
        <v>84</v>
      </c>
    </row>
    <row r="10" spans="2:14">
      <c r="C10" s="151" t="s">
        <v>39</v>
      </c>
      <c r="D10" s="153" t="s">
        <v>40</v>
      </c>
      <c r="E10" s="153" t="s">
        <v>41</v>
      </c>
      <c r="F10" s="153" t="s">
        <v>42</v>
      </c>
      <c r="G10" s="153" t="s">
        <v>43</v>
      </c>
      <c r="H10" s="153" t="s">
        <v>44</v>
      </c>
      <c r="I10" s="135" t="s">
        <v>45</v>
      </c>
      <c r="J10" s="136"/>
      <c r="K10" s="137"/>
      <c r="M10" t="s">
        <v>66</v>
      </c>
      <c r="N10" t="s">
        <v>74</v>
      </c>
    </row>
    <row r="11" spans="2:14" ht="18" thickBot="1">
      <c r="C11" s="152"/>
      <c r="D11" s="154"/>
      <c r="E11" s="154"/>
      <c r="F11" s="154"/>
      <c r="G11" s="154"/>
      <c r="H11" s="154"/>
      <c r="I11" s="59" t="s">
        <v>46</v>
      </c>
      <c r="J11" s="60" t="s">
        <v>47</v>
      </c>
      <c r="K11" s="61" t="s">
        <v>0</v>
      </c>
      <c r="M11" s="78">
        <f>I25+I43+I64</f>
        <v>103400</v>
      </c>
      <c r="N11" s="78">
        <f>J25+J43+J64</f>
        <v>30600</v>
      </c>
    </row>
    <row r="12" spans="2:14">
      <c r="C12" s="138"/>
      <c r="D12" s="141"/>
      <c r="E12" s="62" t="s">
        <v>61</v>
      </c>
      <c r="F12" s="62" t="s">
        <v>63</v>
      </c>
      <c r="G12" s="63">
        <v>120000</v>
      </c>
      <c r="H12" s="64">
        <v>0.51</v>
      </c>
      <c r="I12" s="65"/>
      <c r="J12" s="66">
        <f>G12*H12/12*$H$9</f>
        <v>30600</v>
      </c>
      <c r="K12" s="67"/>
      <c r="N12" s="78">
        <f>D5-N11</f>
        <v>0</v>
      </c>
    </row>
    <row r="13" spans="2:14">
      <c r="C13" s="139"/>
      <c r="D13" s="142"/>
      <c r="E13" s="62" t="s">
        <v>61</v>
      </c>
      <c r="F13" s="62" t="s">
        <v>63</v>
      </c>
      <c r="G13" s="63">
        <v>120000</v>
      </c>
      <c r="H13" s="70">
        <v>0.15</v>
      </c>
      <c r="I13" s="66">
        <f>G13*H13/12*$H$9</f>
        <v>9000</v>
      </c>
      <c r="J13" s="66"/>
      <c r="K13" s="67"/>
    </row>
    <row r="14" spans="2:14">
      <c r="C14" s="139"/>
      <c r="D14" s="142"/>
      <c r="E14" s="68" t="s">
        <v>62</v>
      </c>
      <c r="F14" s="68" t="s">
        <v>81</v>
      </c>
      <c r="G14" s="69">
        <v>90000</v>
      </c>
      <c r="H14" s="70">
        <v>0.75</v>
      </c>
      <c r="I14" s="66">
        <f t="shared" ref="I14:I15" si="0">G14*H14/12*$H$9</f>
        <v>33750</v>
      </c>
      <c r="J14" s="66"/>
      <c r="K14" s="67"/>
    </row>
    <row r="15" spans="2:14">
      <c r="C15" s="139"/>
      <c r="D15" s="142"/>
      <c r="E15" s="68" t="s">
        <v>80</v>
      </c>
      <c r="F15" s="68" t="s">
        <v>82</v>
      </c>
      <c r="G15" s="69">
        <v>80000</v>
      </c>
      <c r="H15" s="70">
        <v>0.75</v>
      </c>
      <c r="I15" s="66">
        <f t="shared" si="0"/>
        <v>30000</v>
      </c>
      <c r="J15" s="66"/>
      <c r="K15" s="67"/>
    </row>
    <row r="16" spans="2:14">
      <c r="C16" s="139"/>
      <c r="D16" s="142"/>
      <c r="E16" s="68"/>
      <c r="F16" s="68"/>
      <c r="G16" s="69"/>
      <c r="H16" s="70">
        <v>0.05</v>
      </c>
      <c r="I16" s="71"/>
      <c r="J16" s="66"/>
      <c r="K16" s="67"/>
    </row>
    <row r="17" spans="2:11">
      <c r="C17" s="139"/>
      <c r="D17" s="142"/>
      <c r="E17" s="68"/>
      <c r="F17" s="68"/>
      <c r="G17" s="69"/>
      <c r="H17" s="70">
        <v>0.2</v>
      </c>
      <c r="I17" s="71"/>
      <c r="J17" s="66"/>
      <c r="K17" s="67"/>
    </row>
    <row r="18" spans="2:11">
      <c r="C18" s="139"/>
      <c r="D18" s="142"/>
      <c r="E18" s="68"/>
      <c r="F18" s="68"/>
      <c r="G18" s="69"/>
      <c r="H18" s="70">
        <v>0.2</v>
      </c>
      <c r="I18" s="71"/>
      <c r="J18" s="66"/>
      <c r="K18" s="67"/>
    </row>
    <row r="19" spans="2:11">
      <c r="C19" s="139"/>
      <c r="D19" s="142"/>
      <c r="E19" s="68"/>
      <c r="F19" s="68"/>
      <c r="G19" s="69"/>
      <c r="H19" s="70">
        <v>0.2</v>
      </c>
      <c r="I19" s="71"/>
      <c r="J19" s="66"/>
      <c r="K19" s="67"/>
    </row>
    <row r="20" spans="2:11">
      <c r="C20" s="139"/>
      <c r="D20" s="142"/>
      <c r="E20" s="68"/>
      <c r="F20" s="68"/>
      <c r="G20" s="69"/>
      <c r="H20" s="70">
        <v>0.1</v>
      </c>
      <c r="I20" s="71"/>
      <c r="J20" s="66"/>
      <c r="K20" s="67"/>
    </row>
    <row r="21" spans="2:11">
      <c r="C21" s="139"/>
      <c r="D21" s="142"/>
      <c r="E21" s="68"/>
      <c r="F21" s="68"/>
      <c r="G21" s="69"/>
      <c r="H21" s="70">
        <v>0.2</v>
      </c>
      <c r="I21" s="71"/>
      <c r="J21" s="66"/>
      <c r="K21" s="67"/>
    </row>
    <row r="22" spans="2:11">
      <c r="C22" s="139"/>
      <c r="D22" s="142"/>
      <c r="E22" s="68"/>
      <c r="F22" s="68"/>
      <c r="G22" s="69"/>
      <c r="H22" s="70">
        <v>0.13</v>
      </c>
      <c r="I22" s="71"/>
      <c r="J22" s="66"/>
      <c r="K22" s="67"/>
    </row>
    <row r="23" spans="2:11">
      <c r="C23" s="139"/>
      <c r="D23" s="142"/>
      <c r="E23" s="68"/>
      <c r="F23" s="68"/>
      <c r="G23" s="69"/>
      <c r="H23" s="70">
        <v>1</v>
      </c>
      <c r="I23" s="82"/>
      <c r="J23" s="83"/>
      <c r="K23" s="67"/>
    </row>
    <row r="24" spans="2:11">
      <c r="C24" s="139"/>
      <c r="D24" s="143"/>
      <c r="E24" s="68"/>
      <c r="F24" s="68"/>
      <c r="G24" s="69"/>
      <c r="H24" s="70">
        <v>1</v>
      </c>
      <c r="I24" s="82"/>
      <c r="J24" s="83"/>
      <c r="K24" s="67"/>
    </row>
    <row r="25" spans="2:11">
      <c r="C25" s="140"/>
      <c r="D25" s="68" t="s">
        <v>48</v>
      </c>
      <c r="E25" s="72"/>
      <c r="F25" s="72"/>
      <c r="G25" s="72"/>
      <c r="H25" s="72"/>
      <c r="I25" s="82">
        <f>SUM(I11:I24)</f>
        <v>72750</v>
      </c>
      <c r="J25" s="73">
        <f>SUM(J11:J24)</f>
        <v>30600</v>
      </c>
      <c r="K25" s="67"/>
    </row>
    <row r="26" spans="2:11" ht="18" thickBot="1">
      <c r="C26" s="144" t="s">
        <v>49</v>
      </c>
      <c r="D26" s="145"/>
      <c r="E26" s="145"/>
      <c r="F26" s="145"/>
      <c r="G26" s="145"/>
      <c r="H26" s="146"/>
      <c r="I26" s="59">
        <v>0</v>
      </c>
      <c r="J26" s="74">
        <f>I25+J25</f>
        <v>103350</v>
      </c>
      <c r="K26" s="89">
        <f>J26/G2</f>
        <v>0.77126865671641787</v>
      </c>
    </row>
    <row r="27" spans="2:11">
      <c r="J27" s="73"/>
    </row>
    <row r="29" spans="2:11">
      <c r="B29" t="s">
        <v>54</v>
      </c>
    </row>
    <row r="30" spans="2:11" ht="18">
      <c r="B30" s="76"/>
      <c r="C30" s="147" t="s">
        <v>55</v>
      </c>
      <c r="D30" s="147" t="s">
        <v>56</v>
      </c>
      <c r="E30" s="147" t="s">
        <v>57</v>
      </c>
      <c r="F30" s="147" t="s">
        <v>58</v>
      </c>
      <c r="G30" s="149"/>
      <c r="H30" s="150"/>
      <c r="I30" s="149" t="s">
        <v>59</v>
      </c>
      <c r="J30" s="150"/>
      <c r="K30" s="77" t="s">
        <v>8</v>
      </c>
    </row>
    <row r="31" spans="2:11" ht="18">
      <c r="B31" s="76"/>
      <c r="C31" s="148"/>
      <c r="D31" s="148"/>
      <c r="E31" s="148"/>
      <c r="F31" s="148"/>
      <c r="G31" s="77"/>
      <c r="H31" s="77"/>
      <c r="I31" s="77" t="s">
        <v>52</v>
      </c>
      <c r="J31" s="77" t="s">
        <v>53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67</v>
      </c>
      <c r="D33" s="77" t="s">
        <v>71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70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68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69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77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60</v>
      </c>
      <c r="D39" s="77" t="s">
        <v>83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87</v>
      </c>
      <c r="D40" s="77" t="s">
        <v>94</v>
      </c>
      <c r="E40" s="77">
        <v>1000</v>
      </c>
      <c r="F40" s="77">
        <v>6</v>
      </c>
      <c r="G40" s="77"/>
      <c r="H40" s="77"/>
      <c r="I40" s="81">
        <f t="shared" si="2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48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49" t="s">
        <v>9</v>
      </c>
      <c r="D44" s="155"/>
      <c r="E44" s="155"/>
      <c r="F44" s="155"/>
      <c r="G44" s="155"/>
      <c r="H44" s="150"/>
      <c r="I44" s="79"/>
      <c r="J44" s="81">
        <f>I43+J43</f>
        <v>6000</v>
      </c>
      <c r="K44" s="88">
        <f>J44/G2</f>
        <v>4.4776119402985072E-2</v>
      </c>
    </row>
    <row r="45" spans="2:11" ht="18">
      <c r="B45" s="76"/>
    </row>
    <row r="46" spans="2:11">
      <c r="B46" t="s">
        <v>50</v>
      </c>
    </row>
    <row r="47" spans="2:11">
      <c r="C47" s="147" t="s">
        <v>55</v>
      </c>
      <c r="D47" s="147" t="s">
        <v>56</v>
      </c>
      <c r="E47" s="147" t="s">
        <v>57</v>
      </c>
      <c r="F47" s="147" t="s">
        <v>58</v>
      </c>
      <c r="G47" s="149"/>
      <c r="H47" s="150"/>
      <c r="I47" s="149" t="s">
        <v>59</v>
      </c>
      <c r="J47" s="150"/>
      <c r="K47" s="77" t="s">
        <v>8</v>
      </c>
    </row>
    <row r="48" spans="2:11">
      <c r="C48" s="148"/>
      <c r="D48" s="148"/>
      <c r="E48" s="148"/>
      <c r="F48" s="148"/>
      <c r="G48" s="77"/>
      <c r="H48" s="77"/>
      <c r="I48" s="77" t="s">
        <v>52</v>
      </c>
      <c r="J48" s="77" t="s">
        <v>53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72</v>
      </c>
      <c r="D50" s="77" t="s">
        <v>86</v>
      </c>
      <c r="E50" s="77">
        <v>3000</v>
      </c>
      <c r="F50" s="77">
        <v>1</v>
      </c>
      <c r="G50" s="77"/>
      <c r="H50" s="77"/>
      <c r="I50" s="81">
        <f t="shared" ref="I50:I63" si="3">E50*F50</f>
        <v>3000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73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85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96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97</v>
      </c>
      <c r="D56" s="77"/>
      <c r="E56" s="77">
        <v>275</v>
      </c>
      <c r="F56" s="77">
        <v>10</v>
      </c>
      <c r="G56" s="77"/>
      <c r="H56" s="77"/>
      <c r="I56" s="81">
        <f t="shared" si="3"/>
        <v>2750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75</v>
      </c>
      <c r="D59" s="77" t="s">
        <v>76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79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88</v>
      </c>
      <c r="D62" s="77"/>
      <c r="E62" s="77">
        <v>15000</v>
      </c>
      <c r="F62" s="77">
        <v>1</v>
      </c>
      <c r="G62" s="77"/>
      <c r="H62" s="77"/>
      <c r="I62" s="81">
        <f t="shared" si="3"/>
        <v>15000</v>
      </c>
      <c r="J62" s="81"/>
      <c r="K62" s="88">
        <f>I62/G2</f>
        <v>0.11194029850746269</v>
      </c>
      <c r="L62" s="80">
        <f>I62/J26</f>
        <v>0.14513788098693758</v>
      </c>
      <c r="M62" t="s">
        <v>95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48</v>
      </c>
      <c r="E64" s="72"/>
      <c r="F64" s="72"/>
      <c r="G64" s="72"/>
      <c r="H64" s="72"/>
      <c r="I64" s="81">
        <f>SUM(I49:I63)</f>
        <v>24650</v>
      </c>
      <c r="J64" s="81">
        <f>SUM(J49:J63)</f>
        <v>0</v>
      </c>
      <c r="K64" s="77"/>
    </row>
    <row r="65" spans="3:11">
      <c r="C65" s="149" t="s">
        <v>9</v>
      </c>
      <c r="D65" s="155"/>
      <c r="E65" s="155"/>
      <c r="F65" s="155"/>
      <c r="G65" s="155"/>
      <c r="H65" s="150"/>
      <c r="I65" s="79"/>
      <c r="J65" s="81">
        <f>I64+J64</f>
        <v>24650</v>
      </c>
      <c r="K65" s="88">
        <f>J65/G2</f>
        <v>0.18395522388059701</v>
      </c>
    </row>
    <row r="67" spans="3:11">
      <c r="G67" s="16"/>
      <c r="I67">
        <f>(I64-I62)/2</f>
        <v>4825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사업비_정출금배분</vt:lpstr>
      <vt:lpstr>사업비_총사업비</vt:lpstr>
      <vt:lpstr>과제비_1.2_12개월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2025-07-01T09:23:52Z</dcterms:modified>
</cp:coreProperties>
</file>