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20. 예산/"/>
    </mc:Choice>
  </mc:AlternateContent>
  <xr:revisionPtr revIDLastSave="117" documentId="13_ncr:1_{C245E081-FB32-9B45-A7D9-2B4114D39B6E}" xr6:coauthVersionLast="47" xr6:coauthVersionMax="47" xr10:uidLastSave="{DB8BAD64-C196-8443-96D3-6F3971CC9C08}"/>
  <bookViews>
    <workbookView xWindow="1060" yWindow="500" windowWidth="29420" windowHeight="20500" activeTab="6" xr2:uid="{00000000-000D-0000-FFFF-FFFF00000000}"/>
  </bookViews>
  <sheets>
    <sheet name="사업비_정출금배분" sheetId="4" r:id="rId1"/>
    <sheet name="사업비_총사업비" sheetId="2" r:id="rId2"/>
    <sheet name="과제비_1.6개월" sheetId="7" r:id="rId3"/>
    <sheet name="과제비_2.12개월" sheetId="8" r:id="rId4"/>
    <sheet name="과제비_3.12개월" sheetId="11" r:id="rId5"/>
    <sheet name="과제비_4.12개월" sheetId="9" r:id="rId6"/>
    <sheet name="과제비_5.12개월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1" l="1"/>
  <c r="I63" i="11"/>
  <c r="I62" i="11"/>
  <c r="I61" i="11"/>
  <c r="I60" i="11"/>
  <c r="I59" i="11"/>
  <c r="I58" i="11"/>
  <c r="I57" i="11"/>
  <c r="I56" i="11"/>
  <c r="I55" i="11"/>
  <c r="I54" i="11"/>
  <c r="I53" i="11"/>
  <c r="I52" i="11"/>
  <c r="I50" i="11"/>
  <c r="J43" i="11"/>
  <c r="I40" i="11"/>
  <c r="I39" i="11"/>
  <c r="I37" i="11"/>
  <c r="I36" i="11"/>
  <c r="I34" i="11"/>
  <c r="I17" i="11"/>
  <c r="I15" i="11"/>
  <c r="I14" i="11"/>
  <c r="I13" i="11"/>
  <c r="J12" i="11"/>
  <c r="J25" i="11" s="1"/>
  <c r="N11" i="11" s="1"/>
  <c r="D5" i="11"/>
  <c r="G2" i="11" s="1"/>
  <c r="I4" i="11"/>
  <c r="H5" i="4"/>
  <c r="H6" i="4"/>
  <c r="H7" i="4"/>
  <c r="H8" i="4"/>
  <c r="H4" i="4"/>
  <c r="F5" i="4"/>
  <c r="F6" i="4"/>
  <c r="F7" i="4"/>
  <c r="F8" i="4"/>
  <c r="F4" i="4"/>
  <c r="D5" i="4"/>
  <c r="B5" i="4"/>
  <c r="M5" i="4"/>
  <c r="M6" i="4"/>
  <c r="M7" i="4"/>
  <c r="M8" i="4"/>
  <c r="M4" i="4"/>
  <c r="I9" i="4"/>
  <c r="G9" i="4"/>
  <c r="J7" i="4"/>
  <c r="D7" i="4"/>
  <c r="B7" i="4"/>
  <c r="J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0" i="10"/>
  <c r="J43" i="10"/>
  <c r="I40" i="10"/>
  <c r="I39" i="10"/>
  <c r="I37" i="10"/>
  <c r="I36" i="10"/>
  <c r="I34" i="10"/>
  <c r="I17" i="10"/>
  <c r="I15" i="10"/>
  <c r="I14" i="10"/>
  <c r="I13" i="10"/>
  <c r="J12" i="10"/>
  <c r="J25" i="10" s="1"/>
  <c r="N11" i="10" s="1"/>
  <c r="D5" i="10"/>
  <c r="G2" i="10" s="1"/>
  <c r="I4" i="10"/>
  <c r="J64" i="9"/>
  <c r="I63" i="9"/>
  <c r="I62" i="9"/>
  <c r="I61" i="9"/>
  <c r="I60" i="9"/>
  <c r="I59" i="9"/>
  <c r="I58" i="9"/>
  <c r="I57" i="9"/>
  <c r="I56" i="9"/>
  <c r="I55" i="9"/>
  <c r="I54" i="9"/>
  <c r="I53" i="9"/>
  <c r="I52" i="9"/>
  <c r="I50" i="9"/>
  <c r="J43" i="9"/>
  <c r="I40" i="9"/>
  <c r="I39" i="9"/>
  <c r="I37" i="9"/>
  <c r="I36" i="9"/>
  <c r="I34" i="9"/>
  <c r="I17" i="9"/>
  <c r="I15" i="9"/>
  <c r="I14" i="9"/>
  <c r="I13" i="9"/>
  <c r="J12" i="9"/>
  <c r="J25" i="9" s="1"/>
  <c r="D5" i="9"/>
  <c r="G2" i="9" s="1"/>
  <c r="I4" i="9"/>
  <c r="I17" i="8"/>
  <c r="J64" i="8"/>
  <c r="I63" i="8"/>
  <c r="I62" i="8"/>
  <c r="I61" i="8"/>
  <c r="I60" i="8"/>
  <c r="I59" i="8"/>
  <c r="I58" i="8"/>
  <c r="I57" i="8"/>
  <c r="I56" i="8"/>
  <c r="I55" i="8"/>
  <c r="I54" i="8"/>
  <c r="I53" i="8"/>
  <c r="I52" i="8"/>
  <c r="I50" i="8"/>
  <c r="J43" i="8"/>
  <c r="I40" i="8"/>
  <c r="I43" i="8" s="1"/>
  <c r="J44" i="8" s="1"/>
  <c r="I39" i="8"/>
  <c r="I37" i="8"/>
  <c r="I36" i="8"/>
  <c r="I34" i="8"/>
  <c r="I15" i="8"/>
  <c r="I14" i="8"/>
  <c r="I13" i="8"/>
  <c r="J12" i="8"/>
  <c r="J25" i="8" s="1"/>
  <c r="N11" i="8" s="1"/>
  <c r="D5" i="8"/>
  <c r="I4" i="8"/>
  <c r="G2" i="8"/>
  <c r="N11" i="9" l="1"/>
  <c r="I64" i="11"/>
  <c r="I66" i="11" s="1"/>
  <c r="I25" i="10"/>
  <c r="J26" i="10" s="1"/>
  <c r="I25" i="9"/>
  <c r="J26" i="9" s="1"/>
  <c r="K26" i="9" s="1"/>
  <c r="I43" i="11"/>
  <c r="J44" i="11" s="1"/>
  <c r="I25" i="11"/>
  <c r="G4" i="11"/>
  <c r="G3" i="11"/>
  <c r="J26" i="11"/>
  <c r="K26" i="11" s="1"/>
  <c r="K62" i="11"/>
  <c r="I67" i="11"/>
  <c r="J65" i="11"/>
  <c r="K65" i="11" s="1"/>
  <c r="K44" i="11"/>
  <c r="G5" i="11"/>
  <c r="N12" i="11"/>
  <c r="G6" i="11"/>
  <c r="F9" i="4"/>
  <c r="H9" i="4"/>
  <c r="I64" i="10"/>
  <c r="I43" i="9"/>
  <c r="J44" i="9" s="1"/>
  <c r="K44" i="9" s="1"/>
  <c r="I64" i="9"/>
  <c r="I43" i="10"/>
  <c r="J44" i="10" s="1"/>
  <c r="G4" i="10"/>
  <c r="G3" i="10"/>
  <c r="K44" i="10"/>
  <c r="G5" i="10"/>
  <c r="G6" i="10"/>
  <c r="K62" i="10"/>
  <c r="N12" i="10"/>
  <c r="G4" i="9"/>
  <c r="G3" i="9"/>
  <c r="G5" i="9"/>
  <c r="G6" i="9"/>
  <c r="K62" i="9"/>
  <c r="N12" i="9"/>
  <c r="I64" i="8"/>
  <c r="I66" i="8" s="1"/>
  <c r="I25" i="8"/>
  <c r="M11" i="8" s="1"/>
  <c r="N12" i="8"/>
  <c r="K44" i="8"/>
  <c r="I67" i="8"/>
  <c r="J65" i="8"/>
  <c r="K65" i="8" s="1"/>
  <c r="G3" i="8"/>
  <c r="G4" i="8"/>
  <c r="K62" i="8"/>
  <c r="G5" i="8"/>
  <c r="G6" i="8"/>
  <c r="I67" i="10" l="1"/>
  <c r="I66" i="10"/>
  <c r="K26" i="10"/>
  <c r="L62" i="10"/>
  <c r="M11" i="9"/>
  <c r="I66" i="9"/>
  <c r="L62" i="9"/>
  <c r="M11" i="11"/>
  <c r="L62" i="11"/>
  <c r="J65" i="9"/>
  <c r="K65" i="9" s="1"/>
  <c r="I67" i="9"/>
  <c r="J6" i="11"/>
  <c r="M11" i="10"/>
  <c r="J65" i="10"/>
  <c r="K65" i="10" s="1"/>
  <c r="J26" i="8"/>
  <c r="K26" i="8" s="1"/>
  <c r="J6" i="9"/>
  <c r="J6" i="8" l="1"/>
  <c r="L62" i="8"/>
  <c r="J6" i="10"/>
  <c r="I4" i="7"/>
  <c r="D5" i="7"/>
  <c r="I54" i="7" l="1"/>
  <c r="I40" i="7"/>
  <c r="J12" i="7"/>
  <c r="I63" i="7"/>
  <c r="I62" i="7"/>
  <c r="I61" i="7"/>
  <c r="I60" i="7"/>
  <c r="I59" i="7"/>
  <c r="I58" i="7"/>
  <c r="I57" i="7"/>
  <c r="J64" i="7"/>
  <c r="I56" i="7"/>
  <c r="I55" i="7"/>
  <c r="I53" i="7"/>
  <c r="I52" i="7"/>
  <c r="I50" i="7"/>
  <c r="J43" i="7"/>
  <c r="I39" i="7"/>
  <c r="I37" i="7"/>
  <c r="I36" i="7"/>
  <c r="I34" i="7"/>
  <c r="I15" i="7"/>
  <c r="I14" i="7"/>
  <c r="I13" i="7"/>
  <c r="G2" i="7"/>
  <c r="G6" i="7" l="1"/>
  <c r="K62" i="7"/>
  <c r="I43" i="7"/>
  <c r="J44" i="7" s="1"/>
  <c r="K44" i="7" s="1"/>
  <c r="J25" i="7"/>
  <c r="N11" i="7" s="1"/>
  <c r="N12" i="7" s="1"/>
  <c r="I25" i="7"/>
  <c r="I64" i="7"/>
  <c r="I66" i="7" s="1"/>
  <c r="G3" i="7"/>
  <c r="G5" i="7"/>
  <c r="G4" i="7"/>
  <c r="J65" i="7" l="1"/>
  <c r="K65" i="7" s="1"/>
  <c r="I67" i="7"/>
  <c r="J26" i="7"/>
  <c r="M11" i="7"/>
  <c r="K26" i="7" l="1"/>
  <c r="L62" i="7"/>
  <c r="J6" i="7"/>
  <c r="J7" i="2"/>
  <c r="J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L3" i="4"/>
  <c r="L7" i="4" s="1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J5" i="4"/>
  <c r="J6" i="4"/>
  <c r="J8" i="4"/>
  <c r="D6" i="4"/>
  <c r="D8" i="4"/>
  <c r="D4" i="4"/>
  <c r="K9" i="4"/>
  <c r="E9" i="4"/>
  <c r="B6" i="4"/>
  <c r="B8" i="4"/>
  <c r="B4" i="4"/>
  <c r="K15" i="2" l="1"/>
  <c r="E16" i="2"/>
  <c r="J18" i="2"/>
  <c r="K14" i="2" s="1"/>
  <c r="E10" i="2"/>
  <c r="E11" i="2"/>
  <c r="J13" i="2"/>
  <c r="K9" i="2" s="1"/>
  <c r="K10" i="2"/>
  <c r="K11" i="2"/>
  <c r="L4" i="4"/>
  <c r="L8" i="4"/>
  <c r="L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J9" i="4"/>
  <c r="M9" i="4"/>
  <c r="D9" i="4"/>
  <c r="L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L9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9" i="4"/>
  <c r="C9" i="4"/>
  <c r="M7" i="2" l="1"/>
  <c r="M8" i="2" s="1"/>
</calcChain>
</file>

<file path=xl/sharedStrings.xml><?xml version="1.0" encoding="utf-8"?>
<sst xmlns="http://schemas.openxmlformats.org/spreadsheetml/2006/main" count="463" uniqueCount="109">
  <si>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</si>
  <si>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</si>
  <si>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</si>
  <si>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</si>
  <si>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</si>
  <si>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</si>
  <si>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</si>
  <si>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</si>
  <si>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</si>
  <si>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</si>
  <si>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</si>
  <si>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</si>
  <si>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</si>
  <si>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</si>
  <si>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</si>
  <si>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</si>
  <si>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</si>
  <si>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</si>
  <si>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</si>
  <si>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</si>
  <si>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</si>
  <si>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</si>
  <si>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</si>
  <si>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</si>
  <si>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</si>
  <si>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</si>
  <si>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</si>
  <si>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</si>
  <si>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</si>
  <si>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</si>
  <si>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</si>
  <si>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</si>
  <si>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</si>
  <si>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</si>
  <si>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</si>
  <si>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</si>
  <si>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</si>
  <si>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</si>
  <si>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</si>
  <si>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</si>
  <si>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</si>
  <si>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</si>
  <si>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</si>
  <si>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</si>
  <si>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</si>
  <si>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</si>
  <si>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</si>
  <si>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</si>
  <si>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</si>
  <si>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</si>
  <si>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</si>
  <si>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</si>
  <si>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</si>
  <si>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</si>
  <si>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</si>
  <si>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</si>
  <si>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</si>
  <si>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</si>
  <si>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</si>
  <si>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</si>
  <si>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</si>
  <si>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</si>
  <si>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</si>
  <si>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</si>
  <si>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</si>
  <si>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</si>
  <si>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</si>
  <si>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</si>
  <si>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</si>
  <si>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</si>
  <si>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</si>
  <si>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</si>
  <si>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</si>
  <si>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</si>
  <si>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</si>
  <si>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</si>
  <si>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</si>
  <si>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수석</t>
    <phoneticPr fontId="6" type="noConversion"/>
  </si>
  <si>
    <t>책임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</si>
  <si>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</si>
  <si>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</si>
  <si>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</si>
  <si>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</si>
  <si>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</si>
  <si>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</si>
  <si>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</si>
  <si>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</si>
  <si>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</si>
  <si>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</si>
  <si>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</si>
  <si>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클라우드 시험 사용료</t>
    <phoneticPr fontId="6" type="noConversion"/>
  </si>
  <si>
    <t>인건비대비</t>
    <phoneticPr fontId="6" type="noConversion"/>
  </si>
  <si>
    <t>도서비</t>
    <phoneticPr fontId="6" type="noConversion"/>
  </si>
  <si>
    <t>기타회의비</t>
    <phoneticPr fontId="6" type="noConversion"/>
  </si>
  <si>
    <t>신규</t>
    <phoneticPr fontId="6" type="noConversion"/>
  </si>
  <si>
    <t>공인시험</t>
    <phoneticPr fontId="6" type="noConversion"/>
  </si>
  <si>
    <t>D</t>
    <phoneticPr fontId="6" type="noConversion"/>
  </si>
  <si>
    <t>4차년도</t>
    <phoneticPr fontId="6" type="noConversion"/>
  </si>
  <si>
    <t>25.7~25.12(6개월)</t>
    <phoneticPr fontId="6" type="noConversion"/>
  </si>
  <si>
    <t>26.01~26.12(12개월)</t>
    <phoneticPr fontId="6" type="noConversion"/>
  </si>
  <si>
    <t>27.01~27.12(12개월)</t>
    <phoneticPr fontId="6" type="noConversion"/>
  </si>
  <si>
    <t>28.01~28.12(12개월)</t>
    <phoneticPr fontId="6" type="noConversion"/>
  </si>
  <si>
    <t>5차년도</t>
    <phoneticPr fontId="6" type="noConversion"/>
  </si>
  <si>
    <t>29.01~29.12(12개월)</t>
    <phoneticPr fontId="6" type="noConversion"/>
  </si>
  <si>
    <t>젝사젠</t>
    <phoneticPr fontId="6" type="noConversion"/>
  </si>
  <si>
    <t xml:space="preserve">2차년도 </t>
    <phoneticPr fontId="6" type="noConversion"/>
  </si>
  <si>
    <t xml:space="preserve">3차년도 </t>
    <phoneticPr fontId="6" type="noConversion"/>
  </si>
  <si>
    <t xml:space="preserve">4차년도 </t>
    <phoneticPr fontId="6" type="noConversion"/>
  </si>
  <si>
    <t xml:space="preserve">5차년도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</si>
</sst>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F76B68-905C-D7C9-33E9-855B1B3A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CE680B4-F4BB-9B4D-FB75-034CC7DE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AA8877A-61DE-2066-BF19-420623D0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2EFE6B4-CCA4-2210-87F3-6893427B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25DE4B0-EB30-F03F-DE0E-60A3F094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D2FC276-F766-C4AA-5D97-5FFBF62D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1</xdr:row>
      <xdr:rowOff>67734</xdr:rowOff>
    </xdr:from>
    <xdr:to>
      <xdr:col>25</xdr:col>
      <xdr:colOff>372533</xdr:colOff>
      <xdr:row>17</xdr:row>
      <xdr:rowOff>55034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5528922-CE73-BA05-2650-6E5A8F2B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6000" y="287867"/>
          <a:ext cx="7772400" cy="3543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B02C67-3A22-6D46-B004-441D9457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FFE881-2CF8-D54B-8BFC-64CC37C69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4DBB76-DFD8-A44F-84BB-23905A2B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6D779-13C1-304B-BE9A-0EB9B284E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211D73-1E80-794A-A048-5A201B8F2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EC770C3-EAFF-D14D-8371-044E3CE0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0B52563-A11A-9949-8BAD-6625F86B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F1AD62-A2F5-AC4F-BD52-BDBFD8DA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C9C197-41D8-9C49-86D4-4D78D744B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3A2A89-27B5-5746-8B1A-F4D69A254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DDA9D9D-74E6-1744-B2FE-41B14774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B889D15-8E9D-9142-B6E4-2B969C92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9A54879-ED5D-CB4C-B384-F6288EE6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939776D-B6A3-384A-833E-8A1718C5F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9B7BDE-D4E3-9C48-8DDC-C01F73E6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01201C-5652-7840-A1EB-717C6909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0B8293-2625-EA46-8267-D0653CCC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BE551-D6E1-F243-BDCA-20346D49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2466AB2-A1FC-BD48-905E-4258E603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F29FB7-6C39-DA4B-A963-FF6866C7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B040F97-7E0B-AC49-BDCE-CA600742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BBAB2D-D9CA-604A-91F0-72842393F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87A355-A668-F04F-BFC7-4468F6D8B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9B8AC1-26CA-BE45-9C63-22F68D0E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CACA116-8CAB-7B43-B4B3-7580CB64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EC438EA-EB5C-FF44-8B58-36816A1E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2CC2EF8-9D35-4047-8FCE-F1C3B3C5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0943D2-15F1-9646-ABD5-6364F0AD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="150" workbookViewId="0">
      <selection activeCell="I5" sqref="I5"/>
    </sheetView>
  </sheetViews>
  <sheetFormatPr baseColWidth="10" defaultColWidth="8.83203125" defaultRowHeight="17"/>
  <cols>
    <col min="1" max="1" width="19.6640625" bestFit="1" customWidth="1"/>
    <col min="2" max="13" width="13" customWidth="1"/>
  </cols>
  <sheetData>
    <row r="1" spans="1:13" ht="20.25" customHeight="1">
      <c r="A1" s="90" t="s">
        <v>15</v>
      </c>
      <c r="B1" s="96" t="s">
        <v>12</v>
      </c>
      <c r="C1" s="97"/>
      <c r="D1" s="96" t="s">
        <v>13</v>
      </c>
      <c r="E1" s="97"/>
      <c r="F1" s="96" t="s">
        <v>14</v>
      </c>
      <c r="G1" s="97"/>
      <c r="H1" s="96" t="s">
        <v>97</v>
      </c>
      <c r="I1" s="97"/>
      <c r="J1" s="96" t="s">
        <v>102</v>
      </c>
      <c r="K1" s="97"/>
      <c r="L1" s="98" t="s">
        <v>11</v>
      </c>
      <c r="M1" s="99"/>
    </row>
    <row r="2" spans="1:13" ht="20.25" customHeight="1">
      <c r="A2" s="91"/>
      <c r="B2" s="92" t="s">
        <v>98</v>
      </c>
      <c r="C2" s="93"/>
      <c r="D2" s="92" t="s">
        <v>99</v>
      </c>
      <c r="E2" s="93"/>
      <c r="F2" s="92" t="s">
        <v>100</v>
      </c>
      <c r="G2" s="93"/>
      <c r="H2" s="92" t="s">
        <v>101</v>
      </c>
      <c r="I2" s="93"/>
      <c r="J2" s="92" t="s">
        <v>103</v>
      </c>
      <c r="K2" s="93"/>
      <c r="L2" s="100"/>
      <c r="M2" s="101"/>
    </row>
    <row r="3" spans="1:13" ht="20.25" customHeight="1" thickBot="1">
      <c r="A3" s="17" t="s">
        <v>10</v>
      </c>
      <c r="B3" s="94">
        <v>2100000</v>
      </c>
      <c r="C3" s="95"/>
      <c r="D3" s="94">
        <v>4200000</v>
      </c>
      <c r="E3" s="95"/>
      <c r="F3" s="94">
        <v>4200000</v>
      </c>
      <c r="G3" s="95"/>
      <c r="H3" s="94">
        <v>2100000</v>
      </c>
      <c r="I3" s="95"/>
      <c r="J3" s="94">
        <v>2100000</v>
      </c>
      <c r="K3" s="95"/>
      <c r="L3" s="94">
        <f>SUM(B3:K3)</f>
        <v>14700000</v>
      </c>
      <c r="M3" s="95"/>
    </row>
    <row r="4" spans="1:13" ht="20.25" customHeight="1">
      <c r="A4" s="18" t="s">
        <v>85</v>
      </c>
      <c r="B4" s="21">
        <f>C4/$B$3</f>
        <v>0.38095238095238093</v>
      </c>
      <c r="C4" s="23">
        <v>800000</v>
      </c>
      <c r="D4" s="21">
        <f>E4/$D$3</f>
        <v>0.38095238095238093</v>
      </c>
      <c r="E4" s="23">
        <v>1600000</v>
      </c>
      <c r="F4" s="21">
        <f>G4/$F$3</f>
        <v>0.38095238095238093</v>
      </c>
      <c r="G4" s="23">
        <v>1600000</v>
      </c>
      <c r="H4" s="21">
        <f>I4/$H$3</f>
        <v>0.38095238095238093</v>
      </c>
      <c r="I4" s="23">
        <v>800000</v>
      </c>
      <c r="J4" s="21">
        <f>K4/$J$3</f>
        <v>0.38095238095238093</v>
      </c>
      <c r="K4" s="23">
        <v>800000</v>
      </c>
      <c r="L4" s="21">
        <f>M4/$L$3</f>
        <v>0.38095238095238093</v>
      </c>
      <c r="M4" s="23">
        <f>SUM(C4,G4,I4,E4,K4)</f>
        <v>5600000</v>
      </c>
    </row>
    <row r="5" spans="1:13" ht="20.25" customHeight="1">
      <c r="A5" s="19" t="s">
        <v>104</v>
      </c>
      <c r="B5" s="21">
        <f>C5/$B$3</f>
        <v>4.7619047619047616E-2</v>
      </c>
      <c r="C5" s="23">
        <v>100000</v>
      </c>
      <c r="D5" s="21">
        <f>E5/$D$3</f>
        <v>4.7619047619047616E-2</v>
      </c>
      <c r="E5" s="23">
        <v>200000</v>
      </c>
      <c r="F5" s="21">
        <f t="shared" ref="F5:F8" si="0">G5/$F$3</f>
        <v>4.7619047619047616E-2</v>
      </c>
      <c r="G5" s="23">
        <v>200000</v>
      </c>
      <c r="H5" s="21">
        <f t="shared" ref="H5:H8" si="1">I5/$H$3</f>
        <v>4.7619047619047616E-2</v>
      </c>
      <c r="I5" s="23">
        <v>100000</v>
      </c>
      <c r="J5" s="21">
        <f t="shared" ref="J5:J8" si="2">K5/$J$3</f>
        <v>4.7619047619047616E-2</v>
      </c>
      <c r="K5" s="23">
        <v>100000</v>
      </c>
      <c r="L5" s="21">
        <f t="shared" ref="L5:L8" si="3">M5/$L$3</f>
        <v>4.7619047619047616E-2</v>
      </c>
      <c r="M5" s="23">
        <f t="shared" ref="M5:M8" si="4">SUM(C5,G5,I5,E5,K5)</f>
        <v>700000</v>
      </c>
    </row>
    <row r="6" spans="1:13" ht="20.25" customHeight="1">
      <c r="A6" s="19" t="s">
        <v>86</v>
      </c>
      <c r="B6" s="21">
        <f t="shared" ref="B6:B8" si="5">C6/$B$3</f>
        <v>0.19047619047619047</v>
      </c>
      <c r="C6" s="23">
        <v>400000</v>
      </c>
      <c r="D6" s="21">
        <f t="shared" ref="D6:D8" si="6">E6/$D$3</f>
        <v>0.19047619047619047</v>
      </c>
      <c r="E6" s="23">
        <v>800000</v>
      </c>
      <c r="F6" s="21">
        <f t="shared" si="0"/>
        <v>0.19047619047619047</v>
      </c>
      <c r="G6" s="23">
        <v>800000</v>
      </c>
      <c r="H6" s="21">
        <f t="shared" si="1"/>
        <v>0.19047619047619047</v>
      </c>
      <c r="I6" s="23">
        <v>400000</v>
      </c>
      <c r="J6" s="21">
        <f t="shared" si="2"/>
        <v>0.19047619047619047</v>
      </c>
      <c r="K6" s="23">
        <v>400000</v>
      </c>
      <c r="L6" s="21">
        <f t="shared" si="3"/>
        <v>0.19047619047619047</v>
      </c>
      <c r="M6" s="23">
        <f t="shared" si="4"/>
        <v>2800000</v>
      </c>
    </row>
    <row r="7" spans="1:13" ht="20.25" customHeight="1">
      <c r="A7" s="19" t="s">
        <v>87</v>
      </c>
      <c r="B7" s="21">
        <f t="shared" ref="B7" si="7">C7/$B$3</f>
        <v>0.19047619047619047</v>
      </c>
      <c r="C7" s="23">
        <v>400000</v>
      </c>
      <c r="D7" s="21">
        <f t="shared" ref="D7" si="8">E7/$D$3</f>
        <v>0.19047619047619047</v>
      </c>
      <c r="E7" s="23">
        <v>800000</v>
      </c>
      <c r="F7" s="21">
        <f t="shared" si="0"/>
        <v>0.19047619047619047</v>
      </c>
      <c r="G7" s="23">
        <v>800000</v>
      </c>
      <c r="H7" s="21">
        <f t="shared" si="1"/>
        <v>0.19047619047619047</v>
      </c>
      <c r="I7" s="23">
        <v>400000</v>
      </c>
      <c r="J7" s="21">
        <f t="shared" ref="J7" si="9">K7/$J$3</f>
        <v>0.19047619047619047</v>
      </c>
      <c r="K7" s="23">
        <v>400000</v>
      </c>
      <c r="L7" s="21">
        <f t="shared" ref="L7" si="10">M7/$L$3</f>
        <v>0.19047619047619047</v>
      </c>
      <c r="M7" s="23">
        <f t="shared" si="4"/>
        <v>2800000</v>
      </c>
    </row>
    <row r="8" spans="1:13" ht="20.25" customHeight="1">
      <c r="A8" s="19" t="s">
        <v>96</v>
      </c>
      <c r="B8" s="21">
        <f t="shared" si="5"/>
        <v>0.19047619047619047</v>
      </c>
      <c r="C8" s="23">
        <v>400000</v>
      </c>
      <c r="D8" s="21">
        <f t="shared" si="6"/>
        <v>0.19047619047619047</v>
      </c>
      <c r="E8" s="23">
        <v>800000</v>
      </c>
      <c r="F8" s="21">
        <f t="shared" si="0"/>
        <v>0.19047619047619047</v>
      </c>
      <c r="G8" s="23">
        <v>800000</v>
      </c>
      <c r="H8" s="21">
        <f t="shared" si="1"/>
        <v>0.19047619047619047</v>
      </c>
      <c r="I8" s="23">
        <v>400000</v>
      </c>
      <c r="J8" s="21">
        <f t="shared" si="2"/>
        <v>0.19047619047619047</v>
      </c>
      <c r="K8" s="23">
        <v>400000</v>
      </c>
      <c r="L8" s="21">
        <f t="shared" si="3"/>
        <v>0.19047619047619047</v>
      </c>
      <c r="M8" s="23">
        <f t="shared" si="4"/>
        <v>2800000</v>
      </c>
    </row>
    <row r="9" spans="1:13" ht="20.25" customHeight="1" thickBot="1">
      <c r="A9" s="20" t="s">
        <v>9</v>
      </c>
      <c r="B9" s="22">
        <f t="shared" ref="B9:M9" si="11">SUM(B4:B8)</f>
        <v>1</v>
      </c>
      <c r="C9" s="24">
        <f t="shared" si="11"/>
        <v>2100000</v>
      </c>
      <c r="D9" s="22">
        <f t="shared" si="11"/>
        <v>1</v>
      </c>
      <c r="E9" s="24">
        <f t="shared" si="11"/>
        <v>4200000</v>
      </c>
      <c r="F9" s="22">
        <f t="shared" ref="F9:I9" si="12">SUM(F4:F8)</f>
        <v>1</v>
      </c>
      <c r="G9" s="24">
        <f t="shared" si="12"/>
        <v>4200000</v>
      </c>
      <c r="H9" s="22">
        <f t="shared" si="12"/>
        <v>1</v>
      </c>
      <c r="I9" s="24">
        <f t="shared" si="12"/>
        <v>2100000</v>
      </c>
      <c r="J9" s="22">
        <f t="shared" si="11"/>
        <v>1</v>
      </c>
      <c r="K9" s="24">
        <f t="shared" si="11"/>
        <v>2100000</v>
      </c>
      <c r="L9" s="22">
        <f t="shared" si="11"/>
        <v>1</v>
      </c>
      <c r="M9" s="24">
        <f t="shared" si="11"/>
        <v>14700000</v>
      </c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45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45"/>
      <c r="C12" s="16"/>
      <c r="D12" s="16"/>
      <c r="E12" s="16"/>
      <c r="F12" s="16"/>
      <c r="G12" s="16"/>
      <c r="H12" s="16"/>
      <c r="I12" s="16"/>
      <c r="J12" s="16"/>
      <c r="K12" s="16"/>
    </row>
    <row r="13" spans="1:13">
      <c r="A13" s="16"/>
      <c r="B13" s="45"/>
      <c r="C13" s="16"/>
      <c r="D13" s="16"/>
      <c r="E13" s="16"/>
      <c r="F13" s="16"/>
      <c r="G13" s="16"/>
      <c r="H13" s="16"/>
      <c r="I13" s="16"/>
      <c r="J13" s="16"/>
      <c r="K13" s="16"/>
    </row>
    <row r="14" spans="1:13">
      <c r="A14" s="16"/>
      <c r="B14" s="45"/>
      <c r="C14" s="16"/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45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mergeCells count="18">
    <mergeCell ref="H2:I2"/>
    <mergeCell ref="H3:I3"/>
    <mergeCell ref="A1:A2"/>
    <mergeCell ref="B2:C2"/>
    <mergeCell ref="D2:E2"/>
    <mergeCell ref="J2:K2"/>
    <mergeCell ref="L3:M3"/>
    <mergeCell ref="B3:C3"/>
    <mergeCell ref="B1:C1"/>
    <mergeCell ref="D1:E1"/>
    <mergeCell ref="D3:E3"/>
    <mergeCell ref="J1:K1"/>
    <mergeCell ref="J3:K3"/>
    <mergeCell ref="L1:M2"/>
    <mergeCell ref="F1:G1"/>
    <mergeCell ref="F2:G2"/>
    <mergeCell ref="F3:G3"/>
    <mergeCell ref="H1:I1"/>
  </mergeCells>
  <phoneticPr fontId="6" type="noConversion"/>
  <pageMargins left="0.7" right="0.7" top="0.75" bottom="0.75" header="0.3" footer="0.3"/>
  <pageSetup paperSize="9" orientation="portrait" r:id="rId1"/>
  <ignoredErrors>
    <ignoredError sqref="L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F38" sqref="F38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31</v>
      </c>
    </row>
    <row r="2" spans="1:14" ht="17.25" customHeight="1">
      <c r="A2" s="129" t="s">
        <v>18</v>
      </c>
      <c r="B2" s="130"/>
      <c r="C2" s="131"/>
      <c r="D2" s="111" t="s">
        <v>85</v>
      </c>
      <c r="E2" s="127"/>
      <c r="F2" s="111" t="s">
        <v>32</v>
      </c>
      <c r="G2" s="127"/>
      <c r="H2" s="111" t="s">
        <v>86</v>
      </c>
      <c r="I2" s="127"/>
      <c r="J2" s="111" t="s">
        <v>87</v>
      </c>
      <c r="K2" s="112"/>
      <c r="L2" s="8" t="s">
        <v>0</v>
      </c>
      <c r="M2" s="44" t="s">
        <v>26</v>
      </c>
      <c r="N2" s="8" t="s">
        <v>8</v>
      </c>
    </row>
    <row r="3" spans="1:14" ht="17.25" customHeight="1" thickBot="1">
      <c r="A3" s="132"/>
      <c r="B3" s="133"/>
      <c r="C3" s="134"/>
      <c r="D3" s="124" t="s">
        <v>16</v>
      </c>
      <c r="E3" s="125"/>
      <c r="F3" s="124" t="s">
        <v>17</v>
      </c>
      <c r="G3" s="125"/>
      <c r="H3" s="124" t="s">
        <v>27</v>
      </c>
      <c r="I3" s="125"/>
      <c r="J3" s="124" t="s">
        <v>33</v>
      </c>
      <c r="K3" s="126"/>
      <c r="L3" s="25"/>
      <c r="M3" s="56"/>
      <c r="N3" s="25"/>
    </row>
    <row r="4" spans="1:14">
      <c r="A4" s="128" t="s">
        <v>28</v>
      </c>
      <c r="B4" s="122" t="s">
        <v>1</v>
      </c>
      <c r="C4" s="123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88</v>
      </c>
    </row>
    <row r="5" spans="1:14">
      <c r="A5" s="114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89</v>
      </c>
    </row>
    <row r="6" spans="1:14">
      <c r="A6" s="114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14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15"/>
      <c r="B8" s="118" t="s">
        <v>7</v>
      </c>
      <c r="C8" s="119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20" t="s">
        <v>29</v>
      </c>
      <c r="B9" s="122" t="s">
        <v>1</v>
      </c>
      <c r="C9" s="123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13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13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13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21"/>
      <c r="B13" s="118" t="s">
        <v>7</v>
      </c>
      <c r="C13" s="119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13" t="s">
        <v>30</v>
      </c>
      <c r="B14" s="116" t="s">
        <v>1</v>
      </c>
      <c r="C14" s="117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14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14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14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15"/>
      <c r="B18" s="118" t="s">
        <v>7</v>
      </c>
      <c r="C18" s="119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13" t="s">
        <v>25</v>
      </c>
      <c r="B19" s="116" t="s">
        <v>1</v>
      </c>
      <c r="C19" s="117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14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14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14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15"/>
      <c r="B23" s="118" t="s">
        <v>7</v>
      </c>
      <c r="C23" s="119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02" t="s">
        <v>22</v>
      </c>
      <c r="B25" s="105" t="s">
        <v>19</v>
      </c>
      <c r="C25" s="106"/>
      <c r="D25" s="33"/>
      <c r="E25" s="34"/>
      <c r="F25" s="39"/>
      <c r="G25" s="34"/>
      <c r="H25" s="39"/>
      <c r="I25" s="34"/>
      <c r="J25" s="39"/>
      <c r="K25" s="34"/>
    </row>
    <row r="26" spans="1:14">
      <c r="A26" s="103"/>
      <c r="B26" s="107" t="s">
        <v>20</v>
      </c>
      <c r="C26" s="108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04"/>
      <c r="B27" s="109" t="s">
        <v>21</v>
      </c>
      <c r="C27" s="110"/>
      <c r="D27" s="37"/>
      <c r="E27" s="38"/>
      <c r="F27" s="41"/>
      <c r="G27" s="38"/>
      <c r="H27" s="41"/>
      <c r="I27" s="38"/>
      <c r="J27" s="41"/>
      <c r="K27" s="38"/>
    </row>
    <row r="28" spans="1:14">
      <c r="A28" s="102" t="s">
        <v>23</v>
      </c>
      <c r="B28" s="105" t="s">
        <v>19</v>
      </c>
      <c r="C28" s="106"/>
      <c r="D28" s="33"/>
      <c r="E28" s="34"/>
      <c r="F28" s="39"/>
      <c r="G28" s="34"/>
      <c r="H28" s="39"/>
      <c r="I28" s="34"/>
      <c r="J28" s="39"/>
      <c r="K28" s="34"/>
    </row>
    <row r="29" spans="1:14">
      <c r="A29" s="103"/>
      <c r="B29" s="107" t="s">
        <v>20</v>
      </c>
      <c r="C29" s="108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04"/>
      <c r="B30" s="109" t="s">
        <v>21</v>
      </c>
      <c r="C30" s="110"/>
      <c r="D30" s="37"/>
      <c r="E30" s="38"/>
      <c r="F30" s="41"/>
      <c r="G30" s="38"/>
      <c r="H30" s="41"/>
      <c r="I30" s="38"/>
      <c r="J30" s="41"/>
      <c r="K30" s="38"/>
    </row>
    <row r="31" spans="1:14">
      <c r="A31" s="102" t="s">
        <v>24</v>
      </c>
      <c r="B31" s="105" t="s">
        <v>19</v>
      </c>
      <c r="C31" s="106"/>
      <c r="D31" s="33"/>
      <c r="E31" s="34"/>
      <c r="F31" s="39"/>
      <c r="G31" s="34"/>
      <c r="H31" s="39"/>
      <c r="I31" s="34"/>
      <c r="J31" s="39"/>
      <c r="K31" s="34"/>
    </row>
    <row r="32" spans="1:14">
      <c r="A32" s="103"/>
      <c r="B32" s="107" t="s">
        <v>20</v>
      </c>
      <c r="C32" s="108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04"/>
      <c r="B33" s="109" t="s">
        <v>21</v>
      </c>
      <c r="C33" s="110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H2:I2"/>
    <mergeCell ref="F2:G2"/>
    <mergeCell ref="B13:C13"/>
    <mergeCell ref="A4:A8"/>
    <mergeCell ref="B4:C4"/>
    <mergeCell ref="B8:C8"/>
    <mergeCell ref="D2:E2"/>
    <mergeCell ref="A2:C3"/>
    <mergeCell ref="D3:E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A28:A30"/>
    <mergeCell ref="B28:C28"/>
    <mergeCell ref="B29:C29"/>
    <mergeCell ref="B30:C30"/>
    <mergeCell ref="A31:A33"/>
    <mergeCell ref="B31:C31"/>
    <mergeCell ref="B32:C32"/>
    <mergeCell ref="B33:C3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topLeftCell="A36" zoomScale="119" zoomScaleNormal="119" workbookViewId="0">
      <selection activeCell="N57" sqref="N57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47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6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>
        <v>0.2</v>
      </c>
      <c r="I13" s="66">
        <f>G13*H13/12*$H$9</f>
        <v>12000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0.75</v>
      </c>
      <c r="I14" s="66">
        <f t="shared" ref="I14:I15" si="0">G14*H14/12*$H$9</f>
        <v>33750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0.75</v>
      </c>
      <c r="I15" s="66">
        <f t="shared" si="0"/>
        <v>30000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/>
      <c r="F17" s="68"/>
      <c r="G17" s="69"/>
      <c r="H17" s="70">
        <v>0.2</v>
      </c>
      <c r="I17" s="71"/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75750</v>
      </c>
      <c r="J25" s="73">
        <f>SUM(J11:J24)</f>
        <v>30000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105750</v>
      </c>
      <c r="K26" s="89">
        <f>J26/G2</f>
        <v>0.78917910447761197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>
        <v>6</v>
      </c>
      <c r="G40" s="77"/>
      <c r="H40" s="77"/>
      <c r="I40" s="81">
        <f t="shared" si="2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6000</v>
      </c>
      <c r="K44" s="88">
        <f>J44/G2</f>
        <v>4.4776119402985072E-2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 t="shared" si="3"/>
        <v>2000</v>
      </c>
      <c r="J55" s="81"/>
      <c r="K55" s="77"/>
    </row>
    <row r="56" spans="3:13">
      <c r="C56" s="77" t="s">
        <v>93</v>
      </c>
      <c r="D56" s="77"/>
      <c r="E56" s="77">
        <v>435</v>
      </c>
      <c r="F56" s="77">
        <v>10</v>
      </c>
      <c r="G56" s="77"/>
      <c r="H56" s="77"/>
      <c r="I56" s="81">
        <f t="shared" si="3"/>
        <v>4350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15000</v>
      </c>
      <c r="F62" s="77">
        <v>1</v>
      </c>
      <c r="G62" s="77"/>
      <c r="H62" s="77"/>
      <c r="I62" s="81">
        <f t="shared" si="3"/>
        <v>15000</v>
      </c>
      <c r="J62" s="81"/>
      <c r="K62" s="88">
        <f>I62/G2</f>
        <v>0.11194029850746269</v>
      </c>
      <c r="L62" s="80">
        <f>I62/J26</f>
        <v>0.14184397163120568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22250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22250</v>
      </c>
      <c r="K65" s="88">
        <f>J65/G2</f>
        <v>0.16604477611940299</v>
      </c>
    </row>
    <row r="66" spans="3:11">
      <c r="I66" s="78">
        <f>I64-I62</f>
        <v>7250</v>
      </c>
    </row>
    <row r="67" spans="3:11">
      <c r="G67" s="16"/>
      <c r="I67">
        <f>(I64-I62)/2</f>
        <v>3625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377D-A098-CE48-BA3D-DF9D83F1580B}">
  <dimension ref="B2:N87"/>
  <sheetViews>
    <sheetView topLeftCell="A31" workbookViewId="0">
      <selection activeCell="B4" sqref="B4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105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0.5</v>
      </c>
      <c r="I14" s="66">
        <f t="shared" ref="I14:I17" si="0">G14*H14/12*$H$9</f>
        <v>45000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0.5</v>
      </c>
      <c r="I15" s="66">
        <f t="shared" si="0"/>
        <v>40000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/>
      <c r="I17" s="66">
        <f t="shared" si="0"/>
        <v>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85000</v>
      </c>
      <c r="J25" s="73">
        <f>SUM(J11:J24)</f>
        <v>30000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115000</v>
      </c>
      <c r="K26" s="89">
        <f>J26/G2</f>
        <v>0.85820895522388063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>
        <v>12</v>
      </c>
      <c r="G40" s="77"/>
      <c r="H40" s="77"/>
      <c r="I40" s="81">
        <f t="shared" si="2"/>
        <v>3600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3600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3600</v>
      </c>
      <c r="K44" s="88">
        <f>J44/G2</f>
        <v>2.6865671641791045E-2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 t="shared" si="3"/>
        <v>2000</v>
      </c>
      <c r="J55" s="81"/>
      <c r="K55" s="77"/>
    </row>
    <row r="56" spans="3:13">
      <c r="C56" s="77" t="s">
        <v>93</v>
      </c>
      <c r="D56" s="77"/>
      <c r="E56" s="77">
        <v>250</v>
      </c>
      <c r="F56" s="77">
        <v>10</v>
      </c>
      <c r="G56" s="77"/>
      <c r="H56" s="77"/>
      <c r="I56" s="81">
        <f t="shared" si="3"/>
        <v>2500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10000</v>
      </c>
      <c r="F62" s="77">
        <v>1</v>
      </c>
      <c r="G62" s="77"/>
      <c r="H62" s="77"/>
      <c r="I62" s="81">
        <f t="shared" si="3"/>
        <v>10000</v>
      </c>
      <c r="J62" s="81"/>
      <c r="K62" s="88">
        <f>I62/G2</f>
        <v>7.4626865671641784E-2</v>
      </c>
      <c r="L62" s="80">
        <f>I62/J26</f>
        <v>8.6956521739130432E-2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15400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15400</v>
      </c>
      <c r="K65" s="88">
        <f>J65/G2</f>
        <v>0.11492537313432835</v>
      </c>
    </row>
    <row r="66" spans="3:11">
      <c r="I66" s="78">
        <f>I64-I62</f>
        <v>5400</v>
      </c>
    </row>
    <row r="67" spans="3:11">
      <c r="G67" s="16"/>
      <c r="I67">
        <f>(I64-I62)/2</f>
        <v>2700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5C6D-BCE6-724C-B608-7A897EE9E74D}">
  <dimension ref="B2:N87"/>
  <sheetViews>
    <sheetView topLeftCell="A29" workbookViewId="0">
      <selection activeCell="B4" sqref="B4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106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0.5</v>
      </c>
      <c r="I14" s="66">
        <f t="shared" ref="I14:I17" si="0">G14*H14/12*$H$9</f>
        <v>45000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0.5</v>
      </c>
      <c r="I15" s="66">
        <f t="shared" si="0"/>
        <v>40000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/>
      <c r="H17" s="70">
        <v>1</v>
      </c>
      <c r="I17" s="66">
        <f t="shared" si="0"/>
        <v>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85000</v>
      </c>
      <c r="J25" s="73">
        <f>SUM(J11:J24)</f>
        <v>30000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115000</v>
      </c>
      <c r="K26" s="89">
        <f>J26/G2</f>
        <v>0.85820895522388063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>
        <v>12</v>
      </c>
      <c r="G40" s="77"/>
      <c r="H40" s="77"/>
      <c r="I40" s="81">
        <f t="shared" si="2"/>
        <v>3600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3600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3600</v>
      </c>
      <c r="K44" s="88">
        <f>J44/G2</f>
        <v>2.6865671641791045E-2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>
        <v>1</v>
      </c>
      <c r="G50" s="77"/>
      <c r="H50" s="77"/>
      <c r="I50" s="81">
        <f t="shared" ref="I50:I63" si="3">E50*F50</f>
        <v>150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 t="shared" si="3"/>
        <v>2000</v>
      </c>
      <c r="J55" s="81"/>
      <c r="K55" s="77"/>
    </row>
    <row r="56" spans="3:13">
      <c r="C56" s="77" t="s">
        <v>93</v>
      </c>
      <c r="D56" s="77"/>
      <c r="E56" s="77">
        <v>235</v>
      </c>
      <c r="F56" s="77">
        <v>10</v>
      </c>
      <c r="G56" s="77"/>
      <c r="H56" s="77"/>
      <c r="I56" s="81">
        <f t="shared" si="3"/>
        <v>2350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10000</v>
      </c>
      <c r="F62" s="77">
        <v>1</v>
      </c>
      <c r="G62" s="77"/>
      <c r="H62" s="77"/>
      <c r="I62" s="81">
        <f t="shared" si="3"/>
        <v>10000</v>
      </c>
      <c r="J62" s="81"/>
      <c r="K62" s="88">
        <f>I62/G2</f>
        <v>7.4626865671641784E-2</v>
      </c>
      <c r="L62" s="80">
        <f>I62/J26</f>
        <v>8.6956521739130432E-2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15400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15400</v>
      </c>
      <c r="K65" s="88">
        <f>J65/G2</f>
        <v>0.11492537313432835</v>
      </c>
    </row>
    <row r="66" spans="3:11">
      <c r="I66" s="78">
        <f>I64-I62</f>
        <v>5400</v>
      </c>
    </row>
    <row r="67" spans="3:11">
      <c r="G67" s="16"/>
      <c r="I67">
        <f>(I64-I62)/2</f>
        <v>2700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7CAA-4061-D44D-8705-E279332FFC29}">
  <dimension ref="B2:N87"/>
  <sheetViews>
    <sheetView topLeftCell="A34" workbookViewId="0">
      <selection activeCell="B4" sqref="B4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0.5</v>
      </c>
      <c r="I14" s="66">
        <f t="shared" ref="I14:I17" si="0">G14*H14/12*$H$9</f>
        <v>45000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0.5</v>
      </c>
      <c r="I15" s="66">
        <f t="shared" si="0"/>
        <v>40000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/>
      <c r="I17" s="66">
        <f t="shared" si="0"/>
        <v>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85000</v>
      </c>
      <c r="J25" s="73">
        <f>SUM(J11:J24)</f>
        <v>30000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115000</v>
      </c>
      <c r="K26" s="89">
        <f>J26/G2</f>
        <v>0.85820895522388063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300</v>
      </c>
      <c r="F40" s="77">
        <v>12</v>
      </c>
      <c r="G40" s="77"/>
      <c r="H40" s="77"/>
      <c r="I40" s="81">
        <f t="shared" si="2"/>
        <v>3600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3600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3600</v>
      </c>
      <c r="K44" s="88">
        <f>J44/G2</f>
        <v>2.6865671641791045E-2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>E54*F54</f>
        <v>900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>E55*F55</f>
        <v>2000</v>
      </c>
      <c r="J55" s="81"/>
      <c r="K55" s="77"/>
    </row>
    <row r="56" spans="3:13">
      <c r="C56" s="77" t="s">
        <v>93</v>
      </c>
      <c r="D56" s="77"/>
      <c r="E56" s="77">
        <v>250</v>
      </c>
      <c r="F56" s="77">
        <v>10</v>
      </c>
      <c r="G56" s="77"/>
      <c r="H56" s="77"/>
      <c r="I56" s="81">
        <f>E56*F56</f>
        <v>2500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>E57*F57</f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10000</v>
      </c>
      <c r="F62" s="77">
        <v>1</v>
      </c>
      <c r="G62" s="77"/>
      <c r="H62" s="77"/>
      <c r="I62" s="81">
        <f t="shared" si="3"/>
        <v>10000</v>
      </c>
      <c r="J62" s="81"/>
      <c r="K62" s="88">
        <f>I62/G2</f>
        <v>7.4626865671641784E-2</v>
      </c>
      <c r="L62" s="80">
        <f>I62/J26</f>
        <v>8.6956521739130432E-2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15400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15400</v>
      </c>
      <c r="K65" s="88">
        <f>J65/G2</f>
        <v>0.11492537313432835</v>
      </c>
    </row>
    <row r="66" spans="3:11">
      <c r="I66" s="78">
        <f>I64-I62</f>
        <v>5400</v>
      </c>
    </row>
    <row r="67" spans="3:11">
      <c r="G67" s="16"/>
      <c r="I67">
        <f>(I64-I62)/2</f>
        <v>2700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FA74-EF3F-B843-9902-90DD6C4D4E02}">
  <dimension ref="B2:N87"/>
  <sheetViews>
    <sheetView tabSelected="1" topLeftCell="D70" workbookViewId="0">
      <selection activeCell="M57" sqref="M57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108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4000</v>
      </c>
      <c r="F4" t="s">
        <v>48</v>
      </c>
      <c r="G4" s="45">
        <f>D4/$G$2</f>
        <v>2.9850746268656716E-2</v>
      </c>
      <c r="I4" s="45">
        <f>D4/I3</f>
        <v>0.11764705882352941</v>
      </c>
    </row>
    <row r="5" spans="2:14">
      <c r="C5" t="s">
        <v>49</v>
      </c>
      <c r="D5">
        <f>I3-D4</f>
        <v>30000</v>
      </c>
      <c r="F5" t="s">
        <v>49</v>
      </c>
      <c r="G5" s="45">
        <f>D5/$G$2</f>
        <v>0.22388059701492538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104000</v>
      </c>
      <c r="N11" s="78">
        <f>J25+J43+J64</f>
        <v>30000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0.25</v>
      </c>
      <c r="I12" s="65"/>
      <c r="J12" s="66">
        <f>G12*H12/12*$H$9</f>
        <v>30000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0.3</v>
      </c>
      <c r="I14" s="66">
        <f t="shared" ref="I14:I17" si="0">G14*H14/12*$H$9</f>
        <v>27000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0.35</v>
      </c>
      <c r="I15" s="66">
        <f t="shared" si="0"/>
        <v>28000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30000</v>
      </c>
      <c r="H17" s="70">
        <v>1</v>
      </c>
      <c r="I17" s="66">
        <f t="shared" si="0"/>
        <v>30000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85000</v>
      </c>
      <c r="J25" s="73">
        <f>SUM(J11:J24)</f>
        <v>30000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115000</v>
      </c>
      <c r="K26" s="89">
        <f>J26/G2</f>
        <v>0.85820895522388063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0</v>
      </c>
      <c r="K44" s="88">
        <f>J44/G2</f>
        <v>0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>
        <v>1</v>
      </c>
      <c r="G52" s="77"/>
      <c r="H52" s="77"/>
      <c r="I52" s="81">
        <f t="shared" si="3"/>
        <v>1500</v>
      </c>
      <c r="J52" s="81">
        <v>0</v>
      </c>
      <c r="K52" s="77"/>
    </row>
    <row r="53" spans="3:13">
      <c r="C53" s="77" t="s">
        <v>95</v>
      </c>
      <c r="D53" s="77"/>
      <c r="E53" s="77">
        <v>3000</v>
      </c>
      <c r="F53" s="77">
        <v>1</v>
      </c>
      <c r="G53" s="77"/>
      <c r="H53" s="77"/>
      <c r="I53" s="81">
        <f t="shared" si="3"/>
        <v>3000</v>
      </c>
      <c r="J53" s="81"/>
      <c r="K53" s="77"/>
    </row>
    <row r="54" spans="3:13">
      <c r="C54" s="77" t="s">
        <v>81</v>
      </c>
      <c r="D54" s="77"/>
      <c r="E54" s="77">
        <v>300</v>
      </c>
      <c r="F54" s="77"/>
      <c r="G54" s="77"/>
      <c r="H54" s="77"/>
      <c r="I54" s="81">
        <f t="shared" si="3"/>
        <v>0</v>
      </c>
      <c r="J54" s="81"/>
      <c r="K54" s="77"/>
    </row>
    <row r="55" spans="3:13">
      <c r="C55" s="77" t="s">
        <v>92</v>
      </c>
      <c r="D55" s="77"/>
      <c r="E55" s="77">
        <v>200</v>
      </c>
      <c r="F55" s="77">
        <v>10</v>
      </c>
      <c r="G55" s="77"/>
      <c r="H55" s="77"/>
      <c r="I55" s="81">
        <f t="shared" si="3"/>
        <v>2000</v>
      </c>
      <c r="J55" s="81"/>
      <c r="K55" s="77"/>
    </row>
    <row r="56" spans="3:13">
      <c r="C56" s="77" t="s">
        <v>93</v>
      </c>
      <c r="D56" s="77"/>
      <c r="E56" s="77">
        <v>250</v>
      </c>
      <c r="F56" s="77">
        <v>10</v>
      </c>
      <c r="G56" s="77"/>
      <c r="H56" s="77"/>
      <c r="I56" s="81">
        <f t="shared" si="3"/>
        <v>2500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10000</v>
      </c>
      <c r="F62" s="77">
        <v>1</v>
      </c>
      <c r="G62" s="77"/>
      <c r="H62" s="77"/>
      <c r="I62" s="81">
        <f t="shared" si="3"/>
        <v>10000</v>
      </c>
      <c r="J62" s="81"/>
      <c r="K62" s="88">
        <f>I62/G2</f>
        <v>7.4626865671641784E-2</v>
      </c>
      <c r="L62" s="80">
        <f>I62/J26</f>
        <v>8.6956521739130432E-2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19000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19000</v>
      </c>
      <c r="K65" s="88">
        <f>J65/G2</f>
        <v>0.1417910447761194</v>
      </c>
    </row>
    <row r="66" spans="3:11">
      <c r="I66" s="78">
        <f>I64-I62</f>
        <v>9000</v>
      </c>
    </row>
    <row r="67" spans="3:11">
      <c r="G67" s="16"/>
      <c r="I67">
        <f>(I64-I62)/2</f>
        <v>4500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사업비_정출금배분</vt:lpstr>
      <vt:lpstr>사업비_총사업비</vt:lpstr>
      <vt:lpstr>과제비_1.6개월</vt:lpstr>
      <vt:lpstr>과제비_2.12개월</vt:lpstr>
      <vt:lpstr>과제비_3.12개월</vt:lpstr>
      <vt:lpstr>과제비_4.12개월</vt:lpstr>
      <vt:lpstr>과제비_5.12개월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2025-07-05T12:20:37Z</dcterms:modified>
</cp:coreProperties>
</file>