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5/"/>
    </mc:Choice>
  </mc:AlternateContent>
  <xr:revisionPtr revIDLastSave="0" documentId="13_ncr:1_{82170379-C052-6145-BA8B-92CDDEC84FB1}" xr6:coauthVersionLast="47" xr6:coauthVersionMax="47" xr10:uidLastSave="{00000000-0000-0000-0000-000000000000}"/>
  <bookViews>
    <workbookView xWindow="0" yWindow="760" windowWidth="29900" windowHeight="1898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<sst xmlns="http://schemas.openxmlformats.org/spreadsheetml/2006/main" count="148" uniqueCount="89">
  <si>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</si>
  <si>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</si>
  <si>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</si>
  <si>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</si>
  <si>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</si>
  <si>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</si>
  <si>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</si>
  <si>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</si>
  <si>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</si>
  <si>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</si>
  <si>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</si>
  <si>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</si>
  <si>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</si>
  <si>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</si>
  <si>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</si>
  <si>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</si>
  <si>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</si>
  <si>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</si>
  <si>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</si>
  <si>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</si>
  <si>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</si>
  <si>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</si>
  <si>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</si>
  <si>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</si>
  <si>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</si>
  <si>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</si>
  <si>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</si>
  <si>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</si>
  <si>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</si>
  <si>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</si>
  <si>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</si>
  <si>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</si>
  <si>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</si>
  <si>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</si>
  <si>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</si>
  <si>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</si>
  <si>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</si>
  <si>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</si>
  <si>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</si>
  <si>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</si>
  <si>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</si>
  <si>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</si>
  <si>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</si>
  <si>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</si>
  <si>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</si>
  <si>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</si>
  <si>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</si>
  <si>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</si>
  <si>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</si>
  <si>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</si>
  <si>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</si>
  <si>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</si>
  <si>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</si>
  <si>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</si>
  <si>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</si>
  <si>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</si>
  <si>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</si>
  <si>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</si>
  <si>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</si>
  <si>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</si>
  <si>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</si>
  <si>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</si>
  <si>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</si>
  <si>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</si>
  <si>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</si>
  <si>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</si>
  <si>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</si>
  <si>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</si>
  <si>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</si>
  <si>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</si>
  <si>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</si>
  <si>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</si>
  <si>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</si>
  <si>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</si>
  <si>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</si>
  <si>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</si>
  <si>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Mallea</t>
  </si>
  <si>
    <t>Javier Godoy</t>
  </si>
  <si>
    <t>Francisco Vega</t>
  </si>
  <si>
    <t>Godoy no entrega documentos solucitados</t>
  </si>
  <si>
    <t>No subieron la PPT</t>
  </si>
  <si>
    <t>Comentarios PPT</t>
  </si>
  <si>
    <t>Alcance lo dejería con Viñetas</t>
  </si>
  <si>
    <t>Sacar la aceptación del usuario</t>
  </si>
  <si>
    <t>No explicar el Scrum</t>
  </si>
  <si>
    <t>Slide de Proceso… no ayuda para ver el uso de los Prompts</t>
  </si>
  <si>
    <t>Demo: Mostrar el plan del Mineduc</t>
  </si>
  <si>
    <t>Demostración</t>
  </si>
  <si>
    <t>Corregir Arquitectura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</si>
</sst>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xf numFmtId="0" fontId="0" fillId="0" borderId="0" xfId="0" applyAlignment="1">
      <alignment horizontal="left" indent="1"/>
    </xf>
    <xf numFmtId="0" fontId="14" fillId="0" borderId="0" xfId="0" applyFont="1" applyAlignment="1">
      <alignment horizontal="lef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126999</xdr:colOff>
      <xdr:row>56</xdr:row>
      <xdr:rowOff>127000</xdr:rowOff>
    </xdr:from>
    <xdr:to>
      <xdr:col>8</xdr:col>
      <xdr:colOff>42333</xdr:colOff>
      <xdr:row>68</xdr:row>
      <xdr:rowOff>11828</xdr:rowOff>
    </xdr:to>
    <xdr:pic>
      <xdr:nvPicPr>
        <xdr:cNvPr id="2" name="Imagen 1">
          <a:extLst>
            <a:ext uri="{FF2B5EF4-FFF2-40B4-BE49-F238E27FC236}">
              <a16:creationId xmlns:a16="http://schemas.microsoft.com/office/drawing/2014/main" id="{9CC29608-0A78-4D54-43A7-8C4CA87705B3}"/>
            </a:ext>
          </a:extLst>
        </xdr:cNvPr>
        <xdr:cNvPicPr>
          <a:picLocks noChangeAspect="1"/>
        </xdr:cNvPicPr>
      </xdr:nvPicPr>
      <xdr:blipFill>
        <a:blip xmlns:r="http://schemas.openxmlformats.org/officeDocument/2006/relationships" r:embed="rId1"/>
        <a:stretch>
          <a:fillRect/>
        </a:stretch>
      </xdr:blipFill>
      <xdr:spPr>
        <a:xfrm>
          <a:off x="6032499" y="12297833"/>
          <a:ext cx="5704417" cy="217082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4" sqref="C1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5.2</v>
      </c>
      <c r="D4" s="5">
        <f>$C$32</f>
        <v>7</v>
      </c>
      <c r="E4" s="6">
        <f>C4*C$2+D4*D$2</f>
        <v>5.65</v>
      </c>
      <c r="G4" s="1"/>
    </row>
    <row r="5" spans="1:11" x14ac:dyDescent="0.2">
      <c r="A5" s="4">
        <v>2</v>
      </c>
      <c r="B5" s="28" t="s">
        <v>77</v>
      </c>
      <c r="C5" s="5">
        <f>EVALUACION1!$C$21</f>
        <v>5.2</v>
      </c>
      <c r="D5" s="5">
        <f>C44</f>
        <v>4</v>
      </c>
      <c r="E5" s="6">
        <f t="shared" ref="E5:E6" si="0">C5*C$2+D5*D$2</f>
        <v>4.9000000000000004</v>
      </c>
      <c r="G5" s="1"/>
    </row>
    <row r="6" spans="1:11" x14ac:dyDescent="0.2">
      <c r="A6" s="4">
        <v>3</v>
      </c>
      <c r="B6" s="28" t="s">
        <v>78</v>
      </c>
      <c r="C6" s="5">
        <f>EVALUACION1!$C$21</f>
        <v>5.2</v>
      </c>
      <c r="D6" s="5">
        <f>C55</f>
        <v>7</v>
      </c>
      <c r="E6" s="6">
        <f t="shared" si="0"/>
        <v>5.65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28</v>
      </c>
      <c r="D18" s="17" t="str">
        <f>IF($C18=CL,"X","")</f>
        <v/>
      </c>
      <c r="E18" s="17" t="str">
        <f>IF(D18="X",100*0.15,"")</f>
        <v/>
      </c>
      <c r="F18" s="17" t="str">
        <f>IF($C18=L,"X","")</f>
        <v/>
      </c>
      <c r="G18" s="17" t="str">
        <f>IF(F18="X",60*0.15,"")</f>
        <v/>
      </c>
      <c r="H18" s="17" t="str">
        <f>IF($C18=ML,"X","")</f>
        <v>X</v>
      </c>
      <c r="I18" s="17">
        <f>IF(H18="X",30*0.15,"")</f>
        <v>4.5</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56.5</v>
      </c>
      <c r="D20" s="20"/>
      <c r="E20" s="20">
        <f>SUM(E13:E19)</f>
        <v>40</v>
      </c>
      <c r="F20" s="20"/>
      <c r="G20" s="20">
        <f>SUM(G13:G19)</f>
        <v>12</v>
      </c>
      <c r="H20" s="20"/>
      <c r="I20" s="20">
        <f>SUM(I13:I19)</f>
        <v>4.5</v>
      </c>
      <c r="J20" s="20"/>
      <c r="K20" s="20">
        <f>SUM(K13:K19)</f>
        <v>0</v>
      </c>
    </row>
    <row r="21" spans="1:11" ht="15.75" customHeight="1" outlineLevel="1" x14ac:dyDescent="0.25">
      <c r="A21" s="54"/>
      <c r="B21" s="33" t="s">
        <v>13</v>
      </c>
      <c r="C21" s="21">
        <f>VLOOKUP(C20,ESCALA_IEP!A1:B152,2,FALSE)</f>
        <v>5.2</v>
      </c>
    </row>
    <row r="22" spans="1:11" ht="15.75" customHeight="1" x14ac:dyDescent="0.2"/>
    <row r="23" spans="1:11" ht="15.75" customHeight="1" x14ac:dyDescent="0.2"/>
    <row r="24" spans="1:11" ht="15.75" customHeight="1" x14ac:dyDescent="0.2">
      <c r="A24" s="64" t="s">
        <v>15</v>
      </c>
      <c r="B24" s="53" t="s">
        <v>16</v>
      </c>
      <c r="C24" s="56" t="str">
        <f>$B$4</f>
        <v>Nicolas Mallea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Javier Godoy</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7</v>
      </c>
      <c r="D42" s="17" t="str">
        <f t="shared" si="12"/>
        <v/>
      </c>
      <c r="E42" s="17" t="str">
        <f>IF(D42="X",100*0.1,"")</f>
        <v/>
      </c>
      <c r="F42" s="17" t="str">
        <f t="shared" si="13"/>
        <v/>
      </c>
      <c r="G42" s="17" t="str">
        <f>IF(F42="X",60*0.1,"")</f>
        <v/>
      </c>
      <c r="H42" s="17" t="str">
        <f t="shared" si="14"/>
        <v/>
      </c>
      <c r="I42" s="17" t="str">
        <f>IF(H42="X",30*0.1,"")</f>
        <v/>
      </c>
      <c r="J42" s="17" t="str">
        <f t="shared" si="15"/>
        <v>X</v>
      </c>
      <c r="K42" s="17">
        <f t="shared" si="16"/>
        <v>0</v>
      </c>
    </row>
    <row r="43" spans="1:11" ht="15.75" customHeight="1" x14ac:dyDescent="0.25">
      <c r="A43" s="65"/>
      <c r="B43" s="22" t="s">
        <v>14</v>
      </c>
      <c r="C43" s="19">
        <f>E43+G43+I43+K43</f>
        <v>15</v>
      </c>
      <c r="D43" s="20"/>
      <c r="E43" s="20">
        <f>SUM(E40:E42)</f>
        <v>15</v>
      </c>
      <c r="F43" s="20"/>
      <c r="G43" s="20">
        <f>SUM(G40:G42)</f>
        <v>0</v>
      </c>
      <c r="H43" s="20"/>
      <c r="I43" s="20">
        <f>SUM(I40:I42)</f>
        <v>0</v>
      </c>
      <c r="J43" s="20"/>
      <c r="K43" s="20">
        <f>SUM(K41:K42)</f>
        <v>0</v>
      </c>
    </row>
    <row r="44" spans="1:11" ht="15.75" customHeight="1" x14ac:dyDescent="0.25">
      <c r="A44" s="54"/>
      <c r="B44" s="18" t="s">
        <v>13</v>
      </c>
      <c r="C44" s="21">
        <f>VLOOKUP(C43,ESCALA_TRAB_EQUIP!A1:B52,2,FALSE)</f>
        <v>4</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Francisco Vega</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79</v>
      </c>
    </row>
    <row r="58" spans="1:11" ht="15.75" customHeight="1" x14ac:dyDescent="0.2">
      <c r="B58" s="73" t="s">
        <v>80</v>
      </c>
    </row>
    <row r="59" spans="1:11" ht="15.75" customHeight="1" x14ac:dyDescent="0.2"/>
    <row r="60" spans="1:11" ht="15.75" customHeight="1" x14ac:dyDescent="0.2">
      <c r="B60" s="73" t="s">
        <v>81</v>
      </c>
    </row>
    <row r="61" spans="1:11" ht="15.75" customHeight="1" x14ac:dyDescent="0.2">
      <c r="B61" s="74" t="s">
        <v>82</v>
      </c>
    </row>
    <row r="62" spans="1:11" ht="15.75" customHeight="1" x14ac:dyDescent="0.2">
      <c r="B62" s="74" t="s">
        <v>83</v>
      </c>
    </row>
    <row r="63" spans="1:11" ht="15.75" customHeight="1" x14ac:dyDescent="0.2">
      <c r="B63" s="74" t="s">
        <v>84</v>
      </c>
    </row>
    <row r="64" spans="1:11" ht="15.75" customHeight="1" x14ac:dyDescent="0.2">
      <c r="B64" s="74" t="s">
        <v>88</v>
      </c>
    </row>
    <row r="65" spans="2:2" ht="15.75" customHeight="1" x14ac:dyDescent="0.2"/>
    <row r="66" spans="2:2" ht="15.75" customHeight="1" x14ac:dyDescent="0.2">
      <c r="B66" s="75"/>
    </row>
    <row r="67" spans="2:2" ht="15.75" customHeight="1" x14ac:dyDescent="0.2">
      <c r="B67" s="76" t="s">
        <v>87</v>
      </c>
    </row>
    <row r="68" spans="2:2" ht="15.75" customHeight="1" x14ac:dyDescent="0.2">
      <c r="B68" s="74" t="s">
        <v>85</v>
      </c>
    </row>
    <row r="69" spans="2:2" ht="15.75" customHeight="1" x14ac:dyDescent="0.2">
      <c r="B69" s="74" t="s">
        <v>86</v>
      </c>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2024-12-03T03:15:31Z</dcterms:modified>
</cp:coreProperties>
</file>