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rturoguerra/Downloads/Grupo 5/"/>
    </mc:Choice>
  </mc:AlternateContent>
  <xr:revisionPtr revIDLastSave="0" documentId="13_ncr:1_{D53EF0E6-8703-8B41-B68B-4AB0764DF1BA}" xr6:coauthVersionLast="47" xr6:coauthVersionMax="47" xr10:uidLastSave="{00000000-0000-0000-0000-000000000000}"/>
  <bookViews>
    <workbookView xWindow="0" yWindow="760" windowWidth="31960" windowHeight="187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<sst xmlns="http://schemas.openxmlformats.org/spreadsheetml/2006/main" count="161" uniqueCount="102">
  <si>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</si>
  <si>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</si>
  <si>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</si>
  <si>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</si>
  <si>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</si>
  <si>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</si>
  <si>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</si>
  <si>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</si>
  <si>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</si>
  <si>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</si>
  <si>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</si>
  <si>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</si>
  <si>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</si>
  <si>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</si>
  <si>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</si>
  <si>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</si>
  <si>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</si>
  <si>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</si>
  <si>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</si>
  <si>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</si>
  <si>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</si>
  <si>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</si>
  <si>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</si>
  <si>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</si>
  <si>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</si>
  <si>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</si>
  <si>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</si>
  <si>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</si>
  <si>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</si>
  <si>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</si>
  <si>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</si>
  <si>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</si>
  <si>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</si>
  <si>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</si>
  <si>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</si>
  <si>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</si>
  <si>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</si>
  <si>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</si>
  <si>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</si>
  <si>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</si>
  <si>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</si>
  <si>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</si>
  <si>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</si>
  <si>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</si>
  <si>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</si>
  <si>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</si>
  <si>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</si>
  <si>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</si>
  <si>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</si>
  <si>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</si>
  <si>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</si>
  <si>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</si>
  <si>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</si>
  <si>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</si>
  <si>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</si>
  <si>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</si>
  <si>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</si>
  <si>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</si>
  <si>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</si>
  <si>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</si>
  <si>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</si>
  <si>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</si>
  <si>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</si>
  <si>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</si>
  <si>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</si>
  <si>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</si>
  <si>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</si>
  <si>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</si>
  <si>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</si>
  <si>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</si>
  <si>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</si>
  <si>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</si>
  <si>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</si>
  <si>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</si>
  <si>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</si>
  <si>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</si>
  <si>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</si>
  <si>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</si>
  <si>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</si>
  <si>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</si>
  <si>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</si>
  <si>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</si>
  <si>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</si>
  <si>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</si>
  <si>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</si>
  <si>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</si>
  <si>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</si>
  <si>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</si>
  <si>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</si>
  <si>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</si>
  <si>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</si>
  <si>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</si>
  <si>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</si>
  <si>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</si>
  <si>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</si>
  <si>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Nicolas Mallea</t>
  </si>
  <si>
    <t>Javier Godoy</t>
  </si>
  <si>
    <t>Francisco Vega</t>
  </si>
  <si>
    <t>No me agregaron al proyecto Jira</t>
  </si>
  <si>
    <t>No incluyeron las presentación en el GIT</t>
  </si>
  <si>
    <t>No está bien ogranizado el GIT</t>
  </si>
  <si>
    <t>Deben mejorar el plan en base a la mirada del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</si>
</sst>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0" xfId="0" applyFont="1"/>
    <xf numFmtId="0" fontId="15" fillId="0" borderId="0" xfId="0" applyFont="1" applyFill="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43" zoomScaleNormal="143" workbookViewId="0">
      <selection activeCell="C55" sqref="C5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5.6</v>
      </c>
      <c r="D4" s="6">
        <f>$C$35</f>
        <v>6</v>
      </c>
      <c r="E4" s="51">
        <f>C4*C$2+D4*D$2</f>
        <v>5.6999999999999993</v>
      </c>
      <c r="G4" s="1"/>
    </row>
    <row r="5" spans="1:11" x14ac:dyDescent="0.2">
      <c r="A5" s="5">
        <v>2</v>
      </c>
      <c r="B5" s="38" t="s">
        <v>96</v>
      </c>
      <c r="C5" s="6">
        <f>EVALUACION1!$C$24</f>
        <v>5.6</v>
      </c>
      <c r="D5" s="6">
        <f>C47</f>
        <v>6</v>
      </c>
      <c r="E5" s="51">
        <f t="shared" ref="E5:E6" si="0">C5*C$2+D5*D$2</f>
        <v>5.6999999999999993</v>
      </c>
      <c r="G5" s="1"/>
    </row>
    <row r="6" spans="1:11" x14ac:dyDescent="0.2">
      <c r="A6" s="5">
        <v>3</v>
      </c>
      <c r="B6" s="38" t="s">
        <v>97</v>
      </c>
      <c r="C6" s="6">
        <f>EVALUACION1!$C$24</f>
        <v>5.6</v>
      </c>
      <c r="D6" s="6">
        <f>C58</f>
        <v>6</v>
      </c>
      <c r="E6" s="51">
        <f t="shared" si="0"/>
        <v>5.6999999999999993</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8</v>
      </c>
      <c r="D17" s="17" t="str">
        <f t="shared" ref="D17:D22" si="12">IF($C17=CL,"X","")</f>
        <v/>
      </c>
      <c r="E17" s="17" t="str">
        <f t="shared" ref="E17" si="13">IF(D17="X",100*0.1,"")</f>
        <v/>
      </c>
      <c r="F17" s="17" t="str">
        <f t="shared" ref="F17:F22" si="14">IF($C17=L,"X","")</f>
        <v>X</v>
      </c>
      <c r="G17" s="17">
        <f t="shared" ref="G17" si="15">IF(F17="X",60*0.1,"")</f>
        <v>6</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78</v>
      </c>
      <c r="D18" s="17" t="str">
        <f t="shared" si="12"/>
        <v/>
      </c>
      <c r="E18" s="17" t="str">
        <f t="shared" ref="E18" si="20">IF(D18="X",100*0.1,"")</f>
        <v/>
      </c>
      <c r="F18" s="17" t="str">
        <f t="shared" si="14"/>
        <v/>
      </c>
      <c r="G18" s="17" t="str">
        <f t="shared" ref="G18" si="21">IF(F18="X",60*0.1,"")</f>
        <v/>
      </c>
      <c r="H18" s="17" t="str">
        <f t="shared" si="16"/>
        <v>X</v>
      </c>
      <c r="I18" s="17">
        <f t="shared" ref="I18" si="22">IF(H18="X",30*0.1,"")</f>
        <v>3</v>
      </c>
      <c r="J18" s="17" t="str">
        <f t="shared" si="18"/>
        <v/>
      </c>
      <c r="K18" s="17" t="str">
        <f t="shared" si="19"/>
        <v/>
      </c>
    </row>
    <row r="19" spans="1:11" ht="26" outlineLevel="1" x14ac:dyDescent="0.2">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40" t="s">
        <v>6</v>
      </c>
      <c r="C23" s="44">
        <f>E23+G23+I23+K23</f>
        <v>57</v>
      </c>
      <c r="D23" s="20"/>
      <c r="E23" s="20">
        <f>SUM(E13:E22)</f>
        <v>45</v>
      </c>
      <c r="F23" s="20"/>
      <c r="G23" s="20">
        <f>SUM(G13:G22)</f>
        <v>9</v>
      </c>
      <c r="H23" s="20"/>
      <c r="I23" s="20">
        <f>SUM(I13:I22)</f>
        <v>3</v>
      </c>
      <c r="J23" s="20"/>
      <c r="K23" s="20">
        <f>SUM(K13:K22)</f>
        <v>0</v>
      </c>
    </row>
    <row r="24" spans="1:11" ht="15.75" customHeight="1" outlineLevel="1" x14ac:dyDescent="0.25">
      <c r="A24" s="54"/>
      <c r="B24" s="43" t="s">
        <v>16</v>
      </c>
      <c r="C24" s="21">
        <f>VLOOKUP(C23,ESCALA_IEP!A2:B142,2,FALSE)</f>
        <v>5.6</v>
      </c>
    </row>
    <row r="25" spans="1:11" ht="15.75" customHeight="1" x14ac:dyDescent="0.2"/>
    <row r="26" spans="1:11" ht="15.75" customHeight="1" x14ac:dyDescent="0.2"/>
    <row r="27" spans="1:11" ht="15.75" customHeight="1" x14ac:dyDescent="0.2">
      <c r="A27" s="65" t="s">
        <v>18</v>
      </c>
      <c r="B27" s="53" t="s">
        <v>19</v>
      </c>
      <c r="C27" s="55" t="str">
        <f>$B$4</f>
        <v>Nicolas Mallea</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8</v>
      </c>
      <c r="D32" s="17" t="str">
        <f t="shared" si="25"/>
        <v/>
      </c>
      <c r="E32" s="17" t="str">
        <f>IF(D32="X",100*0.1,"")</f>
        <v/>
      </c>
      <c r="F32" s="17" t="str">
        <f t="shared" si="26"/>
        <v>X</v>
      </c>
      <c r="G32" s="17">
        <f>IF(F32="X",60*0.1,"")</f>
        <v>6</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25">
      <c r="A35" s="54"/>
      <c r="B35" s="18" t="s">
        <v>16</v>
      </c>
      <c r="C35" s="21">
        <f>VLOOKUP(C34,ESCALA_TRAB_EQUIP!A2:B62,2,FALSE)</f>
        <v>6</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Javier Godoy</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25">
      <c r="A47" s="54"/>
      <c r="B47" s="18" t="s">
        <v>16</v>
      </c>
      <c r="C47" s="21">
        <f>VLOOKUP(C46,ESCALA_TRAB_EQUIP!A2:B62,2,FALSE)</f>
        <v>6</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Francisco Vega</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8</v>
      </c>
      <c r="D55" s="17" t="str">
        <f t="shared" si="39"/>
        <v/>
      </c>
      <c r="E55" s="17" t="str">
        <f>IF(D55="X",100*0.1,"")</f>
        <v/>
      </c>
      <c r="F55" s="17" t="str">
        <f t="shared" si="40"/>
        <v>X</v>
      </c>
      <c r="G55" s="17">
        <f>IF(F55="X",60*0.1,"")</f>
        <v>6</v>
      </c>
      <c r="H55" s="17" t="str">
        <f t="shared" si="41"/>
        <v/>
      </c>
      <c r="I55" s="17" t="str">
        <f>IF(H55="X",30*0.1,"")</f>
        <v/>
      </c>
      <c r="J55" s="17" t="str">
        <f t="shared" si="42"/>
        <v/>
      </c>
      <c r="K55" s="17" t="str">
        <f t="shared" si="43"/>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26</v>
      </c>
      <c r="D57" s="20">
        <f>COUNTIF(D55:D56,"X")</f>
        <v>1</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6</v>
      </c>
    </row>
    <row r="59" spans="1:11" ht="15.75" customHeight="1" x14ac:dyDescent="0.25">
      <c r="B59" s="23"/>
      <c r="C59" s="24"/>
    </row>
    <row r="60" spans="1:11" ht="15.75" customHeight="1" x14ac:dyDescent="0.2">
      <c r="B60" s="84" t="s">
        <v>98</v>
      </c>
    </row>
    <row r="61" spans="1:11" ht="15.75" customHeight="1" x14ac:dyDescent="0.2">
      <c r="B61" s="84" t="s">
        <v>99</v>
      </c>
    </row>
    <row r="62" spans="1:11" ht="15.75" customHeight="1" x14ac:dyDescent="0.2">
      <c r="B62" s="84" t="s">
        <v>100</v>
      </c>
    </row>
    <row r="63" spans="1:11" ht="15.75" customHeight="1" x14ac:dyDescent="0.2">
      <c r="B63" s="85" t="s">
        <v>101</v>
      </c>
    </row>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2024-09-26T03:31:31Z</dcterms:modified>
</cp:coreProperties>
</file>