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<sst xmlns="http://schemas.openxmlformats.org/spreadsheetml/2006/main" count="111" uniqueCount="62">
  <si>
    <t xml:space="preserve">Subject ID</t>
  </si>
  <si>
    <t xml:space="preserve">Foot with Hallux Valgus</t>
  </si>
  <si>
    <t xml:space="preserve">Foot Function Index - 5pt</t>
  </si>
  <si>
    <t xml:space="preserve">Manchester Oxford Foot Questionnaire </t>
  </si>
  <si>
    <t xml:space="preserve">Pain</t>
  </si>
  <si>
    <t xml:space="preserve">Disability</t>
  </si>
  <si>
    <t xml:space="preserve">Total</t>
  </si>
  <si>
    <t xml:space="preserve">Walking &amp; Standing</t>
  </si>
  <si>
    <t xml:space="preserve">Social Impact</t>
  </si>
  <si>
    <t xml:space="preserve">HV01</t>
  </si>
  <si>
    <t xml:space="preserve">Both</t>
  </si>
  <si>
    <t xml:space="preserve">HV02</t>
  </si>
  <si>
    <t xml:space="preserve">Left</t>
  </si>
  <si>
    <t xml:space="preserve">HV03</t>
  </si>
  <si>
    <t xml:space="preserve">Right</t>
  </si>
  <si>
    <t xml:space="preserve">HV04</t>
  </si>
  <si>
    <t xml:space="preserve">HV05</t>
  </si>
  <si>
    <t xml:space="preserve">HV06</t>
  </si>
  <si>
    <t xml:space="preserve">HV07</t>
  </si>
  <si>
    <t xml:space="preserve">HV08</t>
  </si>
  <si>
    <t xml:space="preserve">HV09</t>
  </si>
  <si>
    <t xml:space="preserve">HV10</t>
  </si>
  <si>
    <t xml:space="preserve">HV11</t>
  </si>
  <si>
    <t xml:space="preserve">HV12</t>
  </si>
  <si>
    <t xml:space="preserve">HV13</t>
  </si>
  <si>
    <t xml:space="preserve">HV14</t>
  </si>
  <si>
    <t xml:space="preserve">HV15</t>
  </si>
  <si>
    <t xml:space="preserve">HV17</t>
  </si>
  <si>
    <t xml:space="preserve">HV18</t>
  </si>
  <si>
    <t xml:space="preserve">HV19</t>
  </si>
  <si>
    <t xml:space="preserve">HV20</t>
  </si>
  <si>
    <t xml:space="preserve">HV21</t>
  </si>
  <si>
    <t xml:space="preserve">HV22</t>
  </si>
  <si>
    <t xml:space="preserve">HV23</t>
  </si>
  <si>
    <t xml:space="preserve">HV24</t>
  </si>
  <si>
    <t xml:space="preserve">HV25</t>
  </si>
  <si>
    <t xml:space="preserve">HV26</t>
  </si>
  <si>
    <t xml:space="preserve">HV27</t>
  </si>
  <si>
    <t xml:space="preserve">HV28</t>
  </si>
  <si>
    <t xml:space="preserve">HV29</t>
  </si>
  <si>
    <t xml:space="preserve">HV30</t>
  </si>
  <si>
    <t xml:space="preserve">HV31</t>
  </si>
  <si>
    <t xml:space="preserve">HV33</t>
  </si>
  <si>
    <t xml:space="preserve">HV34</t>
  </si>
  <si>
    <t xml:space="preserve">HV35</t>
  </si>
  <si>
    <t xml:space="preserve">HV36</t>
  </si>
  <si>
    <t xml:space="preserve">HV37</t>
  </si>
  <si>
    <t xml:space="preserve">HV38</t>
  </si>
  <si>
    <t xml:space="preserve">HV39</t>
  </si>
  <si>
    <t xml:space="preserve">HV40</t>
  </si>
  <si>
    <t xml:space="preserve">HV41</t>
  </si>
  <si>
    <t xml:space="preserve">HV42</t>
  </si>
  <si>
    <t xml:space="preserve">HV44</t>
  </si>
  <si>
    <t xml:space="preserve">HV45</t>
  </si>
  <si>
    <t xml:space="preserve">HV46</t>
  </si>
  <si>
    <t xml:space="preserve">HV47</t>
  </si>
  <si>
    <t xml:space="preserve">HV48</t>
  </si>
  <si>
    <t xml:space="preserve">HV49</t>
  </si>
  <si>
    <t xml:space="preserve">HV50</t>
  </si>
  <si>
    <t xml:space="preserve">HV51</t>
  </si>
  <si>
    <t xml:space="preserve">HV53</t>
  </si>
  <si>
    <t xml:space="preserve">HV54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</si>
</sst>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9" activeCellId="0" sqref="F59"/>
    </sheetView>
  </sheetViews>
  <sheetFormatPr defaultRowHeight="13.8" zeroHeight="false" outlineLevelRow="0" outlineLevelCol="0"/>
  <cols>
    <col collapsed="false" customWidth="true" hidden="false" outlineLevel="0" max="1" min="1" style="1" width="11.19"/>
    <col collapsed="false" customWidth="true" hidden="false" outlineLevel="0" max="2" min="2" style="0" width="1.08"/>
    <col collapsed="false" customWidth="true" hidden="false" outlineLevel="0" max="3" min="3" style="1" width="21.46"/>
    <col collapsed="false" customWidth="true" hidden="false" outlineLevel="0" max="4" min="4" style="0" width="1.08"/>
    <col collapsed="false" customWidth="true" hidden="false" outlineLevel="0" max="7" min="5" style="1" width="13.23"/>
    <col collapsed="false" customWidth="true" hidden="false" outlineLevel="0" max="8" min="8" style="0" width="1.2"/>
    <col collapsed="false" customWidth="true" hidden="false" outlineLevel="0" max="12" min="9" style="1" width="18.77"/>
    <col collapsed="false" customWidth="true" hidden="false" outlineLevel="0" max="1025" min="13" style="0" width="8.37"/>
  </cols>
  <sheetData>
    <row r="1" customFormat="false" ht="13.8" hidden="false" customHeight="false" outlineLevel="0" collapsed="false">
      <c r="A1" s="2" t="s">
        <v>0</v>
      </c>
      <c r="C1" s="2" t="s">
        <v>1</v>
      </c>
      <c r="E1" s="3" t="s">
        <v>2</v>
      </c>
      <c r="F1" s="3"/>
      <c r="G1" s="3"/>
      <c r="I1" s="3" t="s">
        <v>3</v>
      </c>
      <c r="J1" s="3"/>
      <c r="K1" s="3"/>
      <c r="L1" s="3"/>
    </row>
    <row r="2" customFormat="false" ht="13.8" hidden="false" customHeight="false" outlineLevel="0" collapsed="false">
      <c r="A2" s="0"/>
      <c r="C2" s="0"/>
      <c r="E2" s="2" t="s">
        <v>4</v>
      </c>
      <c r="F2" s="2" t="s">
        <v>5</v>
      </c>
      <c r="G2" s="2" t="s">
        <v>6</v>
      </c>
      <c r="I2" s="2" t="s">
        <v>7</v>
      </c>
      <c r="J2" s="2" t="s">
        <v>4</v>
      </c>
      <c r="K2" s="2" t="s">
        <v>8</v>
      </c>
      <c r="L2" s="2" t="s">
        <v>6</v>
      </c>
    </row>
    <row r="3" customFormat="false" ht="6" hidden="false" customHeight="true" outlineLevel="0" collapsed="false">
      <c r="A3" s="0"/>
      <c r="C3" s="0"/>
      <c r="E3" s="0"/>
      <c r="F3" s="0"/>
      <c r="G3" s="0"/>
      <c r="I3" s="0"/>
      <c r="J3" s="0"/>
      <c r="K3" s="0"/>
      <c r="L3" s="0"/>
    </row>
    <row r="4" customFormat="false" ht="13.8" hidden="false" customHeight="false" outlineLevel="0" collapsed="false">
      <c r="A4" s="2" t="s">
        <v>9</v>
      </c>
      <c r="C4" s="2" t="s">
        <v>10</v>
      </c>
      <c r="E4" s="4" t="n">
        <v>63.9</v>
      </c>
      <c r="F4" s="4" t="n">
        <v>58.3</v>
      </c>
      <c r="G4" s="4" t="n">
        <v>61.1</v>
      </c>
      <c r="I4" s="4" t="n">
        <v>64.3</v>
      </c>
      <c r="J4" s="4" t="n">
        <v>65</v>
      </c>
      <c r="K4" s="4" t="n">
        <v>43.8</v>
      </c>
      <c r="L4" s="4" t="n">
        <v>57.7</v>
      </c>
    </row>
    <row r="5" customFormat="false" ht="13.8" hidden="false" customHeight="false" outlineLevel="0" collapsed="false">
      <c r="A5" s="2" t="s">
        <v>11</v>
      </c>
      <c r="C5" s="2" t="s">
        <v>12</v>
      </c>
      <c r="E5" s="4" t="n">
        <v>33.3</v>
      </c>
      <c r="F5" s="4" t="n">
        <v>28.1</v>
      </c>
      <c r="G5" s="4" t="n">
        <v>30.7</v>
      </c>
      <c r="I5" s="4" t="n">
        <v>46.4</v>
      </c>
      <c r="J5" s="4" t="n">
        <v>45</v>
      </c>
      <c r="K5" s="4" t="n">
        <v>37.5</v>
      </c>
      <c r="L5" s="4" t="n">
        <v>43</v>
      </c>
    </row>
    <row r="6" customFormat="false" ht="13.8" hidden="false" customHeight="false" outlineLevel="0" collapsed="false">
      <c r="A6" s="2" t="s">
        <v>13</v>
      </c>
      <c r="C6" s="2" t="s">
        <v>14</v>
      </c>
      <c r="E6" s="4" t="n">
        <v>13.9</v>
      </c>
      <c r="F6" s="4" t="n">
        <v>5.6</v>
      </c>
      <c r="G6" s="4" t="n">
        <v>9.8</v>
      </c>
      <c r="I6" s="4" t="n">
        <v>3.6</v>
      </c>
      <c r="J6" s="4" t="n">
        <v>15</v>
      </c>
      <c r="K6" s="4" t="n">
        <v>0</v>
      </c>
      <c r="L6" s="4" t="n">
        <v>6.2</v>
      </c>
    </row>
    <row r="7" customFormat="false" ht="13.8" hidden="false" customHeight="false" outlineLevel="0" collapsed="false">
      <c r="A7" s="2" t="s">
        <v>15</v>
      </c>
      <c r="C7" s="2" t="s">
        <v>10</v>
      </c>
      <c r="E7" s="4" t="n">
        <v>27.8</v>
      </c>
      <c r="F7" s="4" t="n">
        <v>13.9</v>
      </c>
      <c r="G7" s="4" t="n">
        <v>20.9</v>
      </c>
      <c r="I7" s="4" t="n">
        <v>39.3</v>
      </c>
      <c r="J7" s="4" t="n">
        <v>45</v>
      </c>
      <c r="K7" s="4" t="n">
        <v>18.8</v>
      </c>
      <c r="L7" s="4" t="n">
        <v>34.4</v>
      </c>
    </row>
    <row r="8" customFormat="false" ht="13.8" hidden="false" customHeight="false" outlineLevel="0" collapsed="false">
      <c r="A8" s="2" t="s">
        <v>16</v>
      </c>
      <c r="C8" s="2" t="s">
        <v>10</v>
      </c>
      <c r="E8" s="4" t="n">
        <v>16.7</v>
      </c>
      <c r="F8" s="4" t="n">
        <v>0</v>
      </c>
      <c r="G8" s="4" t="n">
        <v>8.3</v>
      </c>
      <c r="I8" s="4" t="n">
        <v>35.7</v>
      </c>
      <c r="J8" s="4" t="n">
        <v>40</v>
      </c>
      <c r="K8" s="4" t="n">
        <v>25</v>
      </c>
      <c r="L8" s="4" t="n">
        <v>33.6</v>
      </c>
    </row>
    <row r="9" customFormat="false" ht="13.8" hidden="false" customHeight="false" outlineLevel="0" collapsed="false">
      <c r="A9" s="2" t="s">
        <v>17</v>
      </c>
      <c r="C9" s="2" t="s">
        <v>14</v>
      </c>
      <c r="E9" s="4" t="n">
        <v>53.6</v>
      </c>
      <c r="F9" s="4" t="n">
        <v>25</v>
      </c>
      <c r="G9" s="4" t="n">
        <v>39.3</v>
      </c>
      <c r="I9" s="4" t="n">
        <v>46.4</v>
      </c>
      <c r="J9" s="4" t="n">
        <v>75</v>
      </c>
      <c r="K9" s="4" t="n">
        <v>18.8</v>
      </c>
      <c r="L9" s="4" t="n">
        <v>46.7</v>
      </c>
    </row>
    <row r="10" customFormat="false" ht="13.8" hidden="false" customHeight="false" outlineLevel="0" collapsed="false">
      <c r="A10" s="2" t="s">
        <v>18</v>
      </c>
      <c r="C10" s="2" t="s">
        <v>10</v>
      </c>
      <c r="E10" s="4" t="n">
        <v>14.3</v>
      </c>
      <c r="F10" s="4" t="n">
        <v>13.9</v>
      </c>
      <c r="G10" s="4" t="n">
        <v>14.1</v>
      </c>
      <c r="I10" s="4" t="n">
        <v>25</v>
      </c>
      <c r="J10" s="4" t="n">
        <v>50</v>
      </c>
      <c r="K10" s="4" t="n">
        <v>37.5</v>
      </c>
      <c r="L10" s="4" t="n">
        <v>37.5</v>
      </c>
    </row>
    <row r="11" customFormat="false" ht="13.8" hidden="false" customHeight="false" outlineLevel="0" collapsed="false">
      <c r="A11" s="2" t="s">
        <v>19</v>
      </c>
      <c r="C11" s="2" t="s">
        <v>10</v>
      </c>
      <c r="E11" s="4" t="n">
        <v>58.3</v>
      </c>
      <c r="F11" s="4" t="n">
        <v>33.3</v>
      </c>
      <c r="G11" s="4" t="n">
        <v>45.8</v>
      </c>
      <c r="I11" s="4" t="n">
        <v>67.9</v>
      </c>
      <c r="J11" s="4" t="n">
        <v>50</v>
      </c>
      <c r="K11" s="4" t="n">
        <v>43.8</v>
      </c>
      <c r="L11" s="4" t="n">
        <v>53.9</v>
      </c>
    </row>
    <row r="12" customFormat="false" ht="13.8" hidden="false" customHeight="false" outlineLevel="0" collapsed="false">
      <c r="A12" s="2" t="s">
        <v>20</v>
      </c>
      <c r="C12" s="2" t="s">
        <v>10</v>
      </c>
      <c r="E12" s="4" t="n">
        <v>19.4</v>
      </c>
      <c r="F12" s="4" t="n">
        <v>0</v>
      </c>
      <c r="G12" s="4" t="n">
        <v>9.7</v>
      </c>
      <c r="I12" s="4" t="n">
        <v>10.7</v>
      </c>
      <c r="J12" s="4" t="n">
        <v>65</v>
      </c>
      <c r="K12" s="4" t="n">
        <v>18.8</v>
      </c>
      <c r="L12" s="4" t="n">
        <v>31.5</v>
      </c>
    </row>
    <row r="13" customFormat="false" ht="13.8" hidden="false" customHeight="false" outlineLevel="0" collapsed="false">
      <c r="A13" s="2" t="s">
        <v>21</v>
      </c>
      <c r="C13" s="2" t="s">
        <v>10</v>
      </c>
      <c r="E13" s="4" t="n">
        <v>63.9</v>
      </c>
      <c r="F13" s="4" t="n">
        <v>55.6</v>
      </c>
      <c r="G13" s="4" t="n">
        <v>59.8</v>
      </c>
      <c r="I13" s="4" t="n">
        <v>71.4</v>
      </c>
      <c r="J13" s="4" t="n">
        <v>55</v>
      </c>
      <c r="K13" s="4" t="n">
        <v>31.3</v>
      </c>
      <c r="L13" s="4" t="n">
        <v>52.6</v>
      </c>
    </row>
    <row r="14" customFormat="false" ht="13.8" hidden="false" customHeight="false" outlineLevel="0" collapsed="false">
      <c r="A14" s="2" t="s">
        <v>22</v>
      </c>
      <c r="C14" s="2" t="s">
        <v>10</v>
      </c>
      <c r="E14" s="4" t="n">
        <v>28.6</v>
      </c>
      <c r="F14" s="4" t="n">
        <v>0</v>
      </c>
      <c r="G14" s="4" t="n">
        <v>14.3</v>
      </c>
      <c r="I14" s="4" t="n">
        <v>17.9</v>
      </c>
      <c r="J14" s="4" t="n">
        <v>75</v>
      </c>
      <c r="K14" s="4" t="n">
        <v>31.3</v>
      </c>
      <c r="L14" s="4" t="n">
        <v>41.4</v>
      </c>
    </row>
    <row r="15" customFormat="false" ht="13.8" hidden="false" customHeight="false" outlineLevel="0" collapsed="false">
      <c r="A15" s="2" t="s">
        <v>23</v>
      </c>
      <c r="C15" s="2" t="s">
        <v>10</v>
      </c>
      <c r="E15" s="4" t="n">
        <v>14.2</v>
      </c>
      <c r="F15" s="4" t="n">
        <v>13.9</v>
      </c>
      <c r="G15" s="4" t="n">
        <v>14.1</v>
      </c>
      <c r="I15" s="4" t="n">
        <v>0</v>
      </c>
      <c r="J15" s="4" t="n">
        <v>30</v>
      </c>
      <c r="K15" s="4" t="n">
        <v>0</v>
      </c>
      <c r="L15" s="4" t="n">
        <v>10</v>
      </c>
    </row>
    <row r="16" customFormat="false" ht="13.8" hidden="false" customHeight="false" outlineLevel="0" collapsed="false">
      <c r="A16" s="2" t="s">
        <v>24</v>
      </c>
      <c r="C16" s="2" t="s">
        <v>12</v>
      </c>
      <c r="E16" s="4" t="n">
        <v>55.6</v>
      </c>
      <c r="F16" s="4" t="n">
        <v>11.1</v>
      </c>
      <c r="G16" s="4" t="n">
        <v>33.4</v>
      </c>
      <c r="I16" s="4" t="n">
        <v>0</v>
      </c>
      <c r="J16" s="4" t="n">
        <v>65</v>
      </c>
      <c r="K16" s="4" t="n">
        <v>12.5</v>
      </c>
      <c r="L16" s="4" t="n">
        <v>25.8</v>
      </c>
    </row>
    <row r="17" customFormat="false" ht="13.8" hidden="false" customHeight="false" outlineLevel="0" collapsed="false">
      <c r="A17" s="2" t="s">
        <v>25</v>
      </c>
      <c r="C17" s="2" t="s">
        <v>10</v>
      </c>
      <c r="E17" s="4" t="n">
        <v>22.2</v>
      </c>
      <c r="F17" s="4" t="n">
        <v>13.9</v>
      </c>
      <c r="G17" s="4" t="n">
        <v>18.1</v>
      </c>
      <c r="I17" s="4" t="n">
        <v>25</v>
      </c>
      <c r="J17" s="4" t="n">
        <v>60</v>
      </c>
      <c r="K17" s="4" t="n">
        <v>18.8</v>
      </c>
      <c r="L17" s="4" t="n">
        <v>34.6</v>
      </c>
    </row>
    <row r="18" customFormat="false" ht="13.8" hidden="false" customHeight="false" outlineLevel="0" collapsed="false">
      <c r="A18" s="1" t="s">
        <v>26</v>
      </c>
      <c r="C18" s="1" t="s">
        <v>14</v>
      </c>
      <c r="E18" s="4" t="n">
        <v>36.1</v>
      </c>
      <c r="F18" s="4" t="n">
        <v>30.6</v>
      </c>
      <c r="G18" s="4" t="n">
        <v>33.4</v>
      </c>
      <c r="I18" s="4" t="n">
        <v>35.7</v>
      </c>
      <c r="J18" s="4" t="n">
        <v>80</v>
      </c>
      <c r="K18" s="4" t="n">
        <v>50</v>
      </c>
      <c r="L18" s="4" t="n">
        <v>55.8</v>
      </c>
    </row>
    <row r="19" customFormat="false" ht="13.8" hidden="false" customHeight="false" outlineLevel="0" collapsed="false">
      <c r="A19" s="1" t="s">
        <v>27</v>
      </c>
      <c r="C19" s="1" t="s">
        <v>14</v>
      </c>
      <c r="E19" s="4" t="n">
        <v>21.4</v>
      </c>
      <c r="F19" s="4" t="n">
        <v>2.8</v>
      </c>
      <c r="G19" s="4" t="n">
        <v>12.1</v>
      </c>
      <c r="I19" s="4" t="n">
        <v>0</v>
      </c>
      <c r="J19" s="4" t="n">
        <v>15</v>
      </c>
      <c r="K19" s="4" t="n">
        <v>12.5</v>
      </c>
      <c r="L19" s="4" t="n">
        <v>9.2</v>
      </c>
    </row>
    <row r="20" customFormat="false" ht="13.8" hidden="false" customHeight="false" outlineLevel="0" collapsed="false">
      <c r="A20" s="1" t="s">
        <v>28</v>
      </c>
      <c r="C20" s="1" t="s">
        <v>14</v>
      </c>
      <c r="E20" s="4" t="n">
        <v>38.9</v>
      </c>
      <c r="F20" s="4" t="n">
        <v>30.6</v>
      </c>
      <c r="G20" s="4" t="n">
        <v>34.8</v>
      </c>
      <c r="I20" s="4" t="n">
        <v>85.7</v>
      </c>
      <c r="J20" s="4" t="n">
        <v>55</v>
      </c>
      <c r="K20" s="4" t="n">
        <v>62.5</v>
      </c>
      <c r="L20" s="4" t="n">
        <v>67.7</v>
      </c>
    </row>
    <row r="21" customFormat="false" ht="13.8" hidden="false" customHeight="false" outlineLevel="0" collapsed="false">
      <c r="A21" s="1" t="s">
        <v>29</v>
      </c>
      <c r="C21" s="1" t="s">
        <v>10</v>
      </c>
      <c r="E21" s="4" t="n">
        <v>67.9</v>
      </c>
      <c r="F21" s="4" t="n">
        <v>72.2</v>
      </c>
      <c r="G21" s="4" t="n">
        <v>70.1</v>
      </c>
      <c r="I21" s="4" t="n">
        <v>75</v>
      </c>
      <c r="J21" s="4" t="n">
        <v>65</v>
      </c>
      <c r="K21" s="4" t="n">
        <v>75</v>
      </c>
      <c r="L21" s="4" t="n">
        <v>71.7</v>
      </c>
    </row>
    <row r="22" customFormat="false" ht="13.8" hidden="false" customHeight="false" outlineLevel="0" collapsed="false">
      <c r="A22" s="1" t="s">
        <v>30</v>
      </c>
      <c r="C22" s="1" t="s">
        <v>14</v>
      </c>
      <c r="E22" s="4" t="n">
        <v>13.9</v>
      </c>
      <c r="F22" s="4" t="n">
        <v>0</v>
      </c>
      <c r="G22" s="4" t="n">
        <v>7</v>
      </c>
      <c r="I22" s="4" t="n">
        <v>7.1</v>
      </c>
      <c r="J22" s="4" t="n">
        <v>35</v>
      </c>
      <c r="K22" s="4" t="n">
        <v>18.9</v>
      </c>
      <c r="L22" s="4" t="n">
        <v>20.3</v>
      </c>
    </row>
    <row r="23" customFormat="false" ht="13.8" hidden="false" customHeight="false" outlineLevel="0" collapsed="false">
      <c r="A23" s="1" t="s">
        <v>31</v>
      </c>
      <c r="C23" s="1" t="s">
        <v>10</v>
      </c>
      <c r="E23" s="4" t="n">
        <v>19.4</v>
      </c>
      <c r="F23" s="4" t="n">
        <v>13.9</v>
      </c>
      <c r="G23" s="4" t="n">
        <v>16.7</v>
      </c>
      <c r="I23" s="4" t="n">
        <v>10.7</v>
      </c>
      <c r="J23" s="4" t="n">
        <v>50</v>
      </c>
      <c r="K23" s="4" t="n">
        <v>31.3</v>
      </c>
      <c r="L23" s="4" t="n">
        <v>30.7</v>
      </c>
    </row>
    <row r="24" customFormat="false" ht="13.8" hidden="false" customHeight="false" outlineLevel="0" collapsed="false">
      <c r="A24" s="1" t="s">
        <v>32</v>
      </c>
      <c r="C24" s="1" t="s">
        <v>14</v>
      </c>
      <c r="E24" s="4" t="n">
        <v>44.4</v>
      </c>
      <c r="F24" s="4" t="n">
        <v>27.8</v>
      </c>
      <c r="G24" s="4" t="n">
        <v>36.1</v>
      </c>
      <c r="I24" s="4" t="n">
        <v>14.3</v>
      </c>
      <c r="J24" s="4" t="n">
        <v>55</v>
      </c>
      <c r="K24" s="4" t="n">
        <v>12.5</v>
      </c>
      <c r="L24" s="4" t="n">
        <v>27.3</v>
      </c>
    </row>
    <row r="25" customFormat="false" ht="13.8" hidden="false" customHeight="false" outlineLevel="0" collapsed="false">
      <c r="A25" s="1" t="s">
        <v>33</v>
      </c>
      <c r="C25" s="1" t="s">
        <v>12</v>
      </c>
      <c r="E25" s="4" t="n">
        <v>0</v>
      </c>
      <c r="F25" s="4" t="n">
        <v>2.8</v>
      </c>
      <c r="G25" s="4" t="n">
        <v>1.4</v>
      </c>
      <c r="I25" s="4" t="n">
        <v>10.7</v>
      </c>
      <c r="J25" s="4" t="n">
        <v>20</v>
      </c>
      <c r="K25" s="4" t="n">
        <v>0</v>
      </c>
      <c r="L25" s="4" t="n">
        <v>10.2</v>
      </c>
    </row>
    <row r="26" customFormat="false" ht="13.8" hidden="false" customHeight="false" outlineLevel="0" collapsed="false">
      <c r="A26" s="1" t="s">
        <v>34</v>
      </c>
      <c r="C26" s="1" t="s">
        <v>12</v>
      </c>
      <c r="E26" s="4" t="n">
        <v>38.9</v>
      </c>
      <c r="F26" s="4" t="n">
        <v>25</v>
      </c>
      <c r="G26" s="4" t="n">
        <v>32</v>
      </c>
      <c r="I26" s="4" t="n">
        <v>32.1</v>
      </c>
      <c r="J26" s="4" t="n">
        <v>45</v>
      </c>
      <c r="K26" s="4" t="n">
        <v>0</v>
      </c>
      <c r="L26" s="4" t="n">
        <v>25.7</v>
      </c>
    </row>
    <row r="27" customFormat="false" ht="13.8" hidden="false" customHeight="false" outlineLevel="0" collapsed="false">
      <c r="A27" s="1" t="s">
        <v>35</v>
      </c>
      <c r="C27" s="1" t="s">
        <v>10</v>
      </c>
      <c r="E27" s="4" t="n">
        <v>28.6</v>
      </c>
      <c r="F27" s="4" t="n">
        <v>25</v>
      </c>
      <c r="G27" s="4" t="n">
        <v>26.8</v>
      </c>
      <c r="I27" s="4" t="n">
        <v>53.6</v>
      </c>
      <c r="J27" s="4" t="n">
        <v>45</v>
      </c>
      <c r="K27" s="4" t="n">
        <v>37.5</v>
      </c>
      <c r="L27" s="4" t="n">
        <v>45.4</v>
      </c>
    </row>
    <row r="28" customFormat="false" ht="13.8" hidden="false" customHeight="false" outlineLevel="0" collapsed="false">
      <c r="A28" s="1" t="s">
        <v>36</v>
      </c>
      <c r="C28" s="1" t="s">
        <v>10</v>
      </c>
      <c r="E28" s="4" t="n">
        <v>27.8</v>
      </c>
      <c r="F28" s="4" t="n">
        <v>5.6</v>
      </c>
      <c r="G28" s="4" t="n">
        <v>16.7</v>
      </c>
      <c r="H28" s="5"/>
      <c r="I28" s="4" t="n">
        <v>28.6</v>
      </c>
      <c r="J28" s="4" t="n">
        <v>50</v>
      </c>
      <c r="K28" s="4" t="n">
        <v>50</v>
      </c>
      <c r="L28" s="4" t="n">
        <v>42.9</v>
      </c>
    </row>
    <row r="29" customFormat="false" ht="13.8" hidden="false" customHeight="false" outlineLevel="0" collapsed="false">
      <c r="A29" s="1" t="s">
        <v>37</v>
      </c>
      <c r="C29" s="1" t="s">
        <v>12</v>
      </c>
      <c r="E29" s="4" t="n">
        <v>11.1</v>
      </c>
      <c r="F29" s="4" t="n">
        <v>15.6</v>
      </c>
      <c r="G29" s="4" t="n">
        <v>13.4</v>
      </c>
      <c r="H29" s="5"/>
      <c r="I29" s="4" t="n">
        <v>42.9</v>
      </c>
      <c r="J29" s="4" t="n">
        <v>35</v>
      </c>
      <c r="K29" s="4" t="n">
        <v>25</v>
      </c>
      <c r="L29" s="4" t="n">
        <v>34.3</v>
      </c>
    </row>
    <row r="30" customFormat="false" ht="13.8" hidden="false" customHeight="false" outlineLevel="0" collapsed="false">
      <c r="A30" s="1" t="s">
        <v>38</v>
      </c>
      <c r="C30" s="1" t="s">
        <v>12</v>
      </c>
      <c r="E30" s="4" t="n">
        <v>14.3</v>
      </c>
      <c r="F30" s="4" t="n">
        <v>19.4</v>
      </c>
      <c r="G30" s="4" t="n">
        <v>16.9</v>
      </c>
      <c r="H30" s="5"/>
      <c r="I30" s="4" t="n">
        <v>53.6</v>
      </c>
      <c r="J30" s="4" t="n">
        <v>30</v>
      </c>
      <c r="K30" s="4" t="n">
        <v>68.8</v>
      </c>
      <c r="L30" s="4" t="n">
        <v>50.8</v>
      </c>
    </row>
    <row r="31" customFormat="false" ht="13.8" hidden="false" customHeight="false" outlineLevel="0" collapsed="false">
      <c r="A31" s="1" t="s">
        <v>39</v>
      </c>
      <c r="C31" s="1" t="s">
        <v>12</v>
      </c>
      <c r="E31" s="4" t="n">
        <v>13.9</v>
      </c>
      <c r="F31" s="4" t="n">
        <v>13.9</v>
      </c>
      <c r="G31" s="4" t="n">
        <v>13.9</v>
      </c>
      <c r="H31" s="5"/>
      <c r="I31" s="4" t="n">
        <v>35.7</v>
      </c>
      <c r="J31" s="4" t="n">
        <v>55</v>
      </c>
      <c r="K31" s="4" t="n">
        <v>37.5</v>
      </c>
      <c r="L31" s="4" t="n">
        <v>41.1</v>
      </c>
    </row>
    <row r="32" customFormat="false" ht="13.8" hidden="false" customHeight="false" outlineLevel="0" collapsed="false">
      <c r="A32" s="1" t="s">
        <v>40</v>
      </c>
      <c r="C32" s="1" t="s">
        <v>10</v>
      </c>
      <c r="E32" s="4" t="n">
        <v>50</v>
      </c>
      <c r="F32" s="4" t="n">
        <v>22.2</v>
      </c>
      <c r="G32" s="4" t="n">
        <v>36.1</v>
      </c>
      <c r="H32" s="5"/>
      <c r="I32" s="4" t="n">
        <v>60.7</v>
      </c>
      <c r="J32" s="4" t="n">
        <v>55</v>
      </c>
      <c r="K32" s="4" t="n">
        <v>31.3</v>
      </c>
      <c r="L32" s="4" t="n">
        <v>49</v>
      </c>
    </row>
    <row r="33" customFormat="false" ht="13.8" hidden="false" customHeight="false" outlineLevel="0" collapsed="false">
      <c r="A33" s="1" t="s">
        <v>41</v>
      </c>
      <c r="C33" s="1" t="s">
        <v>14</v>
      </c>
      <c r="E33" s="4" t="n">
        <v>19.4</v>
      </c>
      <c r="F33" s="4" t="n">
        <v>36.1</v>
      </c>
      <c r="G33" s="4" t="n">
        <v>27.8</v>
      </c>
      <c r="H33" s="5"/>
      <c r="I33" s="4" t="n">
        <v>21.4</v>
      </c>
      <c r="J33" s="4" t="n">
        <v>25</v>
      </c>
      <c r="K33" s="4" t="n">
        <v>0</v>
      </c>
      <c r="L33" s="4" t="n">
        <v>15.5</v>
      </c>
    </row>
    <row r="34" customFormat="false" ht="13.8" hidden="false" customHeight="false" outlineLevel="0" collapsed="false">
      <c r="A34" s="1" t="s">
        <v>42</v>
      </c>
      <c r="C34" s="1" t="s">
        <v>14</v>
      </c>
      <c r="E34" s="4" t="n">
        <v>2.8</v>
      </c>
      <c r="F34" s="4" t="n">
        <v>2.8</v>
      </c>
      <c r="G34" s="4" t="n">
        <v>2.8</v>
      </c>
      <c r="H34" s="5"/>
      <c r="I34" s="4" t="n">
        <v>21.4</v>
      </c>
      <c r="J34" s="4" t="n">
        <v>35</v>
      </c>
      <c r="K34" s="4" t="n">
        <v>43.8</v>
      </c>
      <c r="L34" s="4" t="n">
        <f aca="false">AVERAGE(I34:K34)</f>
        <v>33.4</v>
      </c>
    </row>
    <row r="35" customFormat="false" ht="13.8" hidden="false" customHeight="false" outlineLevel="0" collapsed="false">
      <c r="A35" s="1" t="s">
        <v>43</v>
      </c>
      <c r="C35" s="1" t="s">
        <v>14</v>
      </c>
      <c r="E35" s="4" t="n">
        <v>11.1</v>
      </c>
      <c r="F35" s="4" t="n">
        <v>2.8</v>
      </c>
      <c r="G35" s="4" t="n">
        <f aca="false">AVERAGE(E35:F35)</f>
        <v>6.95</v>
      </c>
      <c r="H35" s="5"/>
      <c r="I35" s="4" t="n">
        <v>7.1</v>
      </c>
      <c r="J35" s="4" t="n">
        <v>10</v>
      </c>
      <c r="K35" s="4" t="n">
        <v>37.5</v>
      </c>
      <c r="L35" s="4" t="n">
        <f aca="false">AVERAGE(I35:K35)</f>
        <v>18.2</v>
      </c>
    </row>
    <row r="36" customFormat="false" ht="13.8" hidden="false" customHeight="false" outlineLevel="0" collapsed="false">
      <c r="A36" s="1" t="s">
        <v>44</v>
      </c>
      <c r="C36" s="1" t="s">
        <v>10</v>
      </c>
      <c r="E36" s="4" t="n">
        <v>85.7</v>
      </c>
      <c r="F36" s="4" t="n">
        <v>63.9</v>
      </c>
      <c r="G36" s="4" t="n">
        <f aca="false">AVERAGE(E36:F36)</f>
        <v>74.8</v>
      </c>
      <c r="H36" s="5"/>
      <c r="I36" s="4" t="n">
        <v>67.9</v>
      </c>
      <c r="J36" s="4" t="n">
        <v>85</v>
      </c>
      <c r="K36" s="4" t="n">
        <v>75</v>
      </c>
      <c r="L36" s="4" t="n">
        <f aca="false">AVERAGE(I36:K36)</f>
        <v>75.9666666666667</v>
      </c>
    </row>
    <row r="37" customFormat="false" ht="13.8" hidden="false" customHeight="false" outlineLevel="0" collapsed="false">
      <c r="A37" s="1" t="s">
        <v>45</v>
      </c>
      <c r="C37" s="1" t="s">
        <v>10</v>
      </c>
      <c r="E37" s="4" t="n">
        <v>5.5</v>
      </c>
      <c r="F37" s="4" t="n">
        <v>8.3</v>
      </c>
      <c r="G37" s="4" t="n">
        <f aca="false">AVERAGE(E37:F37)</f>
        <v>6.9</v>
      </c>
      <c r="H37" s="5"/>
      <c r="I37" s="4" t="n">
        <v>46.4</v>
      </c>
      <c r="J37" s="4" t="n">
        <v>30</v>
      </c>
      <c r="K37" s="4" t="n">
        <v>37.5</v>
      </c>
      <c r="L37" s="4" t="n">
        <f aca="false">AVERAGE(I37:K37)</f>
        <v>37.9666666666667</v>
      </c>
    </row>
    <row r="38" customFormat="false" ht="13.8" hidden="false" customHeight="false" outlineLevel="0" collapsed="false">
      <c r="A38" s="1" t="s">
        <v>46</v>
      </c>
      <c r="C38" s="1" t="s">
        <v>14</v>
      </c>
      <c r="E38" s="4" t="n">
        <v>39.3</v>
      </c>
      <c r="F38" s="4" t="n">
        <v>25</v>
      </c>
      <c r="G38" s="4" t="n">
        <f aca="false">AVERAGE(E38:F38)</f>
        <v>32.15</v>
      </c>
      <c r="H38" s="5"/>
      <c r="I38" s="4" t="n">
        <v>39.3</v>
      </c>
      <c r="J38" s="4" t="n">
        <v>55</v>
      </c>
      <c r="K38" s="4" t="n">
        <v>56.3</v>
      </c>
      <c r="L38" s="4" t="n">
        <f aca="false">AVERAGE(I38:K38)</f>
        <v>50.2</v>
      </c>
    </row>
    <row r="39" customFormat="false" ht="13.8" hidden="false" customHeight="false" outlineLevel="0" collapsed="false">
      <c r="A39" s="1" t="s">
        <v>47</v>
      </c>
      <c r="C39" s="1" t="s">
        <v>10</v>
      </c>
      <c r="E39" s="4" t="n">
        <v>46.4</v>
      </c>
      <c r="F39" s="4" t="n">
        <v>25</v>
      </c>
      <c r="G39" s="4" t="n">
        <f aca="false">AVERAGE(E39:F39)</f>
        <v>35.7</v>
      </c>
      <c r="H39" s="5"/>
      <c r="I39" s="4" t="n">
        <v>50</v>
      </c>
      <c r="J39" s="4" t="n">
        <v>85</v>
      </c>
      <c r="K39" s="4" t="n">
        <v>62.5</v>
      </c>
      <c r="L39" s="4" t="n">
        <f aca="false">AVERAGE(I39:K39)</f>
        <v>65.8333333333333</v>
      </c>
    </row>
    <row r="40" customFormat="false" ht="13.8" hidden="false" customHeight="false" outlineLevel="0" collapsed="false">
      <c r="A40" s="1" t="s">
        <v>48</v>
      </c>
      <c r="C40" s="1" t="s">
        <v>14</v>
      </c>
      <c r="E40" s="4" t="n">
        <v>46.4</v>
      </c>
      <c r="F40" s="4" t="n">
        <v>38.9</v>
      </c>
      <c r="G40" s="4" t="n">
        <f aca="false">AVERAGE(E40:F40)</f>
        <v>42.65</v>
      </c>
      <c r="H40" s="5"/>
      <c r="I40" s="4" t="n">
        <v>67.9</v>
      </c>
      <c r="J40" s="4" t="n">
        <v>85</v>
      </c>
      <c r="K40" s="4" t="n">
        <v>25</v>
      </c>
      <c r="L40" s="4" t="n">
        <f aca="false">AVERAGE(I40:K40)</f>
        <v>59.3</v>
      </c>
    </row>
    <row r="41" customFormat="false" ht="13.8" hidden="false" customHeight="false" outlineLevel="0" collapsed="false">
      <c r="A41" s="1" t="s">
        <v>49</v>
      </c>
      <c r="C41" s="1" t="s">
        <v>12</v>
      </c>
      <c r="E41" s="4" t="n">
        <v>25</v>
      </c>
      <c r="F41" s="4" t="n">
        <v>19.4</v>
      </c>
      <c r="G41" s="4" t="n">
        <f aca="false">AVERAGE(E41:F41)</f>
        <v>22.2</v>
      </c>
      <c r="H41" s="5"/>
      <c r="I41" s="4" t="n">
        <v>42.9</v>
      </c>
      <c r="J41" s="4" t="n">
        <v>55</v>
      </c>
      <c r="K41" s="4" t="n">
        <v>62.5</v>
      </c>
      <c r="L41" s="4" t="n">
        <f aca="false">AVERAGE(I41:K41)</f>
        <v>53.4666666666667</v>
      </c>
    </row>
    <row r="42" customFormat="false" ht="13.8" hidden="false" customHeight="false" outlineLevel="0" collapsed="false">
      <c r="A42" s="1" t="s">
        <v>50</v>
      </c>
      <c r="C42" s="1" t="s">
        <v>10</v>
      </c>
      <c r="E42" s="4" t="n">
        <v>27.8</v>
      </c>
      <c r="F42" s="4" t="n">
        <v>16.7</v>
      </c>
      <c r="G42" s="4" t="n">
        <f aca="false">AVERAGE(E42:F42)</f>
        <v>22.25</v>
      </c>
      <c r="H42" s="5"/>
      <c r="I42" s="4" t="n">
        <v>28.6</v>
      </c>
      <c r="J42" s="4" t="n">
        <v>30</v>
      </c>
      <c r="K42" s="4" t="n">
        <v>43.8</v>
      </c>
      <c r="L42" s="4" t="n">
        <f aca="false">AVERAGE(I42:K42)</f>
        <v>34.1333333333333</v>
      </c>
    </row>
    <row r="43" customFormat="false" ht="13.8" hidden="false" customHeight="false" outlineLevel="0" collapsed="false">
      <c r="A43" s="1" t="s">
        <v>51</v>
      </c>
      <c r="C43" s="1" t="s">
        <v>12</v>
      </c>
      <c r="E43" s="4" t="n">
        <v>21.4</v>
      </c>
      <c r="F43" s="4" t="n">
        <v>16.7</v>
      </c>
      <c r="G43" s="4" t="n">
        <f aca="false">AVERAGE(E43:F43)</f>
        <v>19.05</v>
      </c>
      <c r="H43" s="5"/>
      <c r="I43" s="4" t="n">
        <v>21.4</v>
      </c>
      <c r="J43" s="4" t="n">
        <v>50</v>
      </c>
      <c r="K43" s="4" t="n">
        <v>81.3</v>
      </c>
      <c r="L43" s="4" t="n">
        <f aca="false">AVERAGE(I43:K43)</f>
        <v>50.9</v>
      </c>
    </row>
    <row r="44" customFormat="false" ht="13.8" hidden="false" customHeight="false" outlineLevel="0" collapsed="false">
      <c r="A44" s="1" t="s">
        <v>52</v>
      </c>
      <c r="C44" s="1" t="s">
        <v>14</v>
      </c>
      <c r="E44" s="4" t="n">
        <f aca="false">15/36*100</f>
        <v>41.6666666666667</v>
      </c>
      <c r="F44" s="4" t="n">
        <f aca="false">19/36*100</f>
        <v>52.7777777777778</v>
      </c>
      <c r="G44" s="4" t="n">
        <f aca="false">AVERAGE(E44:F44)</f>
        <v>47.2222222222222</v>
      </c>
      <c r="H44" s="5"/>
      <c r="I44" s="4" t="n">
        <f aca="false">17/28*100</f>
        <v>60.7142857142857</v>
      </c>
      <c r="J44" s="4" t="n">
        <f aca="false">11/20*100</f>
        <v>55</v>
      </c>
      <c r="K44" s="4" t="n">
        <f aca="false">6/16*100</f>
        <v>37.5</v>
      </c>
      <c r="L44" s="4" t="n">
        <f aca="false">AVERAGE(I44:K44)</f>
        <v>51.0714285714286</v>
      </c>
    </row>
    <row r="45" customFormat="false" ht="13.8" hidden="false" customHeight="false" outlineLevel="0" collapsed="false">
      <c r="A45" s="1" t="s">
        <v>53</v>
      </c>
      <c r="C45" s="1" t="s">
        <v>10</v>
      </c>
      <c r="E45" s="4" t="n">
        <f aca="false">19/36*100</f>
        <v>52.7777777777778</v>
      </c>
      <c r="F45" s="4" t="n">
        <f aca="false">7/32*100</f>
        <v>21.875</v>
      </c>
      <c r="G45" s="4" t="n">
        <f aca="false">AVERAGE(E45:F45)</f>
        <v>37.3263888888889</v>
      </c>
      <c r="H45" s="5"/>
      <c r="I45" s="4" t="n">
        <f aca="false">22/28*100</f>
        <v>78.5714285714286</v>
      </c>
      <c r="J45" s="4" t="n">
        <f aca="false">13/20*100</f>
        <v>65</v>
      </c>
      <c r="K45" s="4" t="n">
        <f aca="false">10/16*100</f>
        <v>62.5</v>
      </c>
      <c r="L45" s="4" t="n">
        <f aca="false">AVERAGE(I45:K45)</f>
        <v>68.6904761904762</v>
      </c>
    </row>
    <row r="46" customFormat="false" ht="13.8" hidden="false" customHeight="false" outlineLevel="0" collapsed="false">
      <c r="A46" s="1" t="s">
        <v>54</v>
      </c>
      <c r="C46" s="1" t="s">
        <v>14</v>
      </c>
      <c r="E46" s="4" t="n">
        <f aca="false">15/28*100</f>
        <v>53.5714285714286</v>
      </c>
      <c r="F46" s="4" t="n">
        <f aca="false">8/36*100</f>
        <v>22.2222222222222</v>
      </c>
      <c r="G46" s="4" t="n">
        <f aca="false">AVERAGE(E46:F46)</f>
        <v>37.8968253968254</v>
      </c>
      <c r="H46" s="5"/>
      <c r="I46" s="4" t="n">
        <f aca="false">9/28*100</f>
        <v>32.1428571428571</v>
      </c>
      <c r="J46" s="4" t="n">
        <f aca="false">12/20*100</f>
        <v>60</v>
      </c>
      <c r="K46" s="4" t="n">
        <f aca="false">5/16*100</f>
        <v>31.25</v>
      </c>
      <c r="L46" s="4" t="n">
        <f aca="false">AVERAGE(I46:K46)</f>
        <v>41.1309523809524</v>
      </c>
    </row>
    <row r="47" customFormat="false" ht="13.8" hidden="false" customHeight="false" outlineLevel="0" collapsed="false">
      <c r="A47" s="1" t="s">
        <v>55</v>
      </c>
      <c r="C47" s="1" t="s">
        <v>10</v>
      </c>
      <c r="E47" s="4" t="n">
        <f aca="false">19/36*100</f>
        <v>52.7777777777778</v>
      </c>
      <c r="F47" s="4" t="n">
        <f aca="false">7/36*100</f>
        <v>19.4444444444444</v>
      </c>
      <c r="G47" s="4" t="n">
        <f aca="false">AVERAGE(E47:F47)</f>
        <v>36.1111111111111</v>
      </c>
      <c r="H47" s="5"/>
      <c r="I47" s="4" t="n">
        <f aca="false">10/28*100</f>
        <v>35.7142857142857</v>
      </c>
      <c r="J47" s="4" t="n">
        <f aca="false">15/20*100</f>
        <v>75</v>
      </c>
      <c r="K47" s="4" t="n">
        <f aca="false">6/16*100</f>
        <v>37.5</v>
      </c>
      <c r="L47" s="4" t="n">
        <f aca="false">AVERAGE(I47:K47)</f>
        <v>49.4047619047619</v>
      </c>
    </row>
    <row r="48" customFormat="false" ht="13.8" hidden="false" customHeight="false" outlineLevel="0" collapsed="false">
      <c r="A48" s="1" t="s">
        <v>56</v>
      </c>
      <c r="C48" s="1" t="s">
        <v>12</v>
      </c>
      <c r="E48" s="4" t="n">
        <f aca="false">5/28*100</f>
        <v>17.8571428571429</v>
      </c>
      <c r="F48" s="4" t="n">
        <f aca="false">8/28*100</f>
        <v>28.5714285714286</v>
      </c>
      <c r="G48" s="4" t="n">
        <f aca="false">AVERAGE(E48:F48)</f>
        <v>23.2142857142857</v>
      </c>
      <c r="H48" s="5"/>
      <c r="I48" s="4" t="n">
        <f aca="false">14/28*100</f>
        <v>50</v>
      </c>
      <c r="J48" s="4" t="n">
        <f aca="false">4/20*100</f>
        <v>20</v>
      </c>
      <c r="K48" s="4" t="n">
        <f aca="false">7/16*100</f>
        <v>43.75</v>
      </c>
      <c r="L48" s="4" t="n">
        <f aca="false">AVERAGE(I48:K48)</f>
        <v>37.9166666666667</v>
      </c>
    </row>
    <row r="49" customFormat="false" ht="13.8" hidden="false" customHeight="false" outlineLevel="0" collapsed="false">
      <c r="A49" s="1" t="s">
        <v>57</v>
      </c>
      <c r="C49" s="1" t="s">
        <v>10</v>
      </c>
      <c r="E49" s="4" t="n">
        <f aca="false">9/36*100</f>
        <v>25</v>
      </c>
      <c r="F49" s="4" t="n">
        <f aca="false">14/36*100</f>
        <v>38.8888888888889</v>
      </c>
      <c r="G49" s="4" t="n">
        <f aca="false">AVERAGE(E49:F49)</f>
        <v>31.9444444444444</v>
      </c>
      <c r="H49" s="5"/>
      <c r="I49" s="4" t="n">
        <f aca="false">11/28*100</f>
        <v>39.2857142857143</v>
      </c>
      <c r="J49" s="4" t="n">
        <f aca="false">3/20*100</f>
        <v>15</v>
      </c>
      <c r="K49" s="4" t="n">
        <f aca="false">2/16*100</f>
        <v>12.5</v>
      </c>
      <c r="L49" s="4" t="n">
        <f aca="false">AVERAGE(I49:K49)</f>
        <v>22.2619047619048</v>
      </c>
    </row>
    <row r="50" customFormat="false" ht="13.8" hidden="false" customHeight="false" outlineLevel="0" collapsed="false">
      <c r="A50" s="1" t="s">
        <v>58</v>
      </c>
      <c r="C50" s="1" t="s">
        <v>14</v>
      </c>
      <c r="E50" s="4" t="n">
        <f aca="false">23/28*100</f>
        <v>82.1428571428571</v>
      </c>
      <c r="F50" s="4" t="n">
        <f aca="false">8/36*100</f>
        <v>22.2222222222222</v>
      </c>
      <c r="G50" s="4" t="n">
        <f aca="false">AVERAGE(E50:F50)</f>
        <v>52.1825396825397</v>
      </c>
      <c r="H50" s="5"/>
      <c r="I50" s="4" t="n">
        <f aca="false">5/28*100</f>
        <v>17.8571428571429</v>
      </c>
      <c r="J50" s="4" t="n">
        <f aca="false">9/20*100</f>
        <v>45</v>
      </c>
      <c r="K50" s="4" t="n">
        <f aca="false">1/16*100</f>
        <v>6.25</v>
      </c>
      <c r="L50" s="4" t="n">
        <f aca="false">AVERAGE(I50:K50)</f>
        <v>23.0357142857143</v>
      </c>
    </row>
    <row r="51" customFormat="false" ht="13.8" hidden="false" customHeight="false" outlineLevel="0" collapsed="false">
      <c r="A51" s="1" t="s">
        <v>59</v>
      </c>
      <c r="C51" s="1" t="s">
        <v>14</v>
      </c>
      <c r="E51" s="4" t="n">
        <f aca="false">26/36*100</f>
        <v>72.2222222222222</v>
      </c>
      <c r="F51" s="4" t="n">
        <f aca="false">16/36*100</f>
        <v>44.4444444444444</v>
      </c>
      <c r="G51" s="4" t="n">
        <f aca="false">AVERAGE(E51:F51)</f>
        <v>58.3333333333333</v>
      </c>
      <c r="H51" s="5"/>
      <c r="I51" s="4" t="n">
        <f aca="false">19/28*100</f>
        <v>67.8571428571429</v>
      </c>
      <c r="J51" s="4" t="n">
        <f aca="false">13/20*100</f>
        <v>65</v>
      </c>
      <c r="K51" s="4" t="n">
        <f aca="false">12/16*100</f>
        <v>75</v>
      </c>
      <c r="L51" s="4" t="n">
        <f aca="false">AVERAGE(I51:K51)</f>
        <v>69.2857142857143</v>
      </c>
    </row>
    <row r="52" customFormat="false" ht="13.8" hidden="false" customHeight="false" outlineLevel="0" collapsed="false">
      <c r="A52" s="1" t="s">
        <v>60</v>
      </c>
      <c r="C52" s="1" t="s">
        <v>10</v>
      </c>
      <c r="E52" s="4" t="n">
        <f aca="false">26/36*100</f>
        <v>72.2222222222222</v>
      </c>
      <c r="F52" s="4" t="n">
        <f aca="false">26/36*100</f>
        <v>72.2222222222222</v>
      </c>
      <c r="G52" s="4" t="n">
        <f aca="false">AVERAGE(E52:F52)</f>
        <v>72.2222222222222</v>
      </c>
      <c r="H52" s="5"/>
      <c r="I52" s="4" t="n">
        <f aca="false">17/28*100</f>
        <v>60.7142857142857</v>
      </c>
      <c r="J52" s="4" t="n">
        <f aca="false">16/20*100</f>
        <v>80</v>
      </c>
      <c r="K52" s="4" t="n">
        <f aca="false">6/16*100</f>
        <v>37.5</v>
      </c>
      <c r="L52" s="4" t="n">
        <f aca="false">AVERAGE(I52:K52)</f>
        <v>59.4047619047619</v>
      </c>
    </row>
    <row r="53" customFormat="false" ht="13.8" hidden="false" customHeight="false" outlineLevel="0" collapsed="false">
      <c r="A53" s="1" t="s">
        <v>61</v>
      </c>
      <c r="C53" s="1" t="s">
        <v>10</v>
      </c>
      <c r="E53" s="4" t="n">
        <f aca="false">24/36*100</f>
        <v>66.6666666666667</v>
      </c>
      <c r="F53" s="4" t="n">
        <f aca="false">17/36*100</f>
        <v>47.2222222222222</v>
      </c>
      <c r="G53" s="4" t="n">
        <f aca="false">AVERAGE(E53:F53)</f>
        <v>56.9444444444444</v>
      </c>
      <c r="H53" s="5"/>
      <c r="I53" s="4" t="n">
        <f aca="false">15/28*100</f>
        <v>53.5714285714286</v>
      </c>
      <c r="J53" s="4" t="n">
        <f aca="false">13/20*100</f>
        <v>65</v>
      </c>
      <c r="K53" s="4" t="n">
        <f aca="false">9/16*100</f>
        <v>56.25</v>
      </c>
      <c r="L53" s="4" t="n">
        <f aca="false">AVERAGE(I53:K53)</f>
        <v>58.2738095238095</v>
      </c>
    </row>
  </sheetData>
  <mergeCells count="2">
    <mergeCell ref="E1:G1"/>
    <mergeCell ref="I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2018-09-09T14:16:38Z</dcterms:created>
  <dc:creator>Brian Booth</dc:creator>
  <dc:description/>
  <dc:language>en-CA</dc:language>
  <cp:lastModifiedBy/>
  <dcterms:modified xsi:type="dcterms:W3CDTF">2019-09-12T12:05:29Z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