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ng\Documents\CBE 424\membrane\"/>
    </mc:Choice>
  </mc:AlternateContent>
  <xr:revisionPtr revIDLastSave="0" documentId="13_ncr:1_{132342A1-5917-4E65-B7CE-EB15BED90372}" xr6:coauthVersionLast="47" xr6:coauthVersionMax="47" xr10:uidLastSave="{00000000-0000-0000-0000-000000000000}"/>
  <bookViews>
    <workbookView xWindow="-108" yWindow="-108" windowWidth="23256" windowHeight="12576" activeTab="3" xr2:uid="{1D948BB8-7E64-0241-94ED-66E2788EB486}"/>
  </bookViews>
  <sheets>
    <sheet name="Task 1" sheetId="3" r:id="rId1"/>
    <sheet name="Task 2" sheetId="4" r:id="rId2"/>
    <sheet name="Task 3" sheetId="6" r:id="rId3"/>
    <sheet name="Task 4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6" l="1"/>
  <c r="M6" i="6"/>
  <c r="M8" i="6"/>
  <c r="M9" i="6"/>
  <c r="M10" i="6"/>
  <c r="M4" i="6"/>
  <c r="O5" i="6"/>
  <c r="P5" i="6"/>
  <c r="Q5" i="6"/>
  <c r="R5" i="6"/>
  <c r="S5" i="6"/>
  <c r="AD5" i="6"/>
  <c r="AE5" i="6" s="1"/>
  <c r="O6" i="6"/>
  <c r="P6" i="6"/>
  <c r="Q6" i="6"/>
  <c r="R6" i="6"/>
  <c r="S6" i="6"/>
  <c r="T6" i="6"/>
  <c r="V6" i="6"/>
  <c r="W6" i="6" s="1"/>
  <c r="Z6" i="6"/>
  <c r="AA6" i="6" s="1"/>
  <c r="O8" i="6"/>
  <c r="P8" i="6"/>
  <c r="Q8" i="6"/>
  <c r="T8" i="6" s="1"/>
  <c r="R8" i="6"/>
  <c r="S8" i="6"/>
  <c r="O9" i="6"/>
  <c r="V9" i="6" s="1"/>
  <c r="P9" i="6"/>
  <c r="Z9" i="6" s="1"/>
  <c r="Q9" i="6"/>
  <c r="R9" i="6"/>
  <c r="S9" i="6"/>
  <c r="O10" i="6"/>
  <c r="V10" i="6" s="1"/>
  <c r="W10" i="6" s="1"/>
  <c r="P10" i="6"/>
  <c r="Z10" i="6" s="1"/>
  <c r="AA10" i="6" s="1"/>
  <c r="Q10" i="6"/>
  <c r="R10" i="6"/>
  <c r="S10" i="6"/>
  <c r="AD10" i="6"/>
  <c r="AF10" i="6" s="1"/>
  <c r="AE10" i="6"/>
  <c r="N6" i="6"/>
  <c r="AD6" i="6" s="1"/>
  <c r="N8" i="6"/>
  <c r="AD8" i="6" s="1"/>
  <c r="N9" i="6"/>
  <c r="N10" i="6"/>
  <c r="T10" i="6" s="1"/>
  <c r="N5" i="6"/>
  <c r="AD4" i="6"/>
  <c r="AE4" i="6" s="1"/>
  <c r="S4" i="6"/>
  <c r="R4" i="6"/>
  <c r="Q4" i="6"/>
  <c r="P4" i="6"/>
  <c r="O4" i="6"/>
  <c r="V4" i="6" s="1"/>
  <c r="X4" i="6" s="1"/>
  <c r="N4" i="6"/>
  <c r="M6" i="4"/>
  <c r="M14" i="4"/>
  <c r="M15" i="4"/>
  <c r="C9" i="5"/>
  <c r="C10" i="5"/>
  <c r="C11" i="5"/>
  <c r="C12" i="5"/>
  <c r="C13" i="5"/>
  <c r="F5" i="5"/>
  <c r="F6" i="5"/>
  <c r="F7" i="5"/>
  <c r="F8" i="5"/>
  <c r="F9" i="5"/>
  <c r="F10" i="5"/>
  <c r="F11" i="5"/>
  <c r="F12" i="5"/>
  <c r="F13" i="5"/>
  <c r="J10" i="5"/>
  <c r="M10" i="5" s="1"/>
  <c r="J11" i="5"/>
  <c r="M11" i="5" s="1"/>
  <c r="J12" i="5"/>
  <c r="M12" i="5" s="1"/>
  <c r="J13" i="5"/>
  <c r="M13" i="5" s="1"/>
  <c r="J9" i="5"/>
  <c r="M9" i="5" s="1"/>
  <c r="J5" i="5"/>
  <c r="M5" i="5" s="1"/>
  <c r="J6" i="5"/>
  <c r="M6" i="5" s="1"/>
  <c r="J7" i="5"/>
  <c r="M7" i="5" s="1"/>
  <c r="J8" i="5"/>
  <c r="M8" i="5" s="1"/>
  <c r="J4" i="5"/>
  <c r="M4" i="5" s="1"/>
  <c r="C5" i="5"/>
  <c r="C6" i="5"/>
  <c r="C7" i="5"/>
  <c r="C8" i="5"/>
  <c r="J5" i="6"/>
  <c r="Z5" i="6" s="1"/>
  <c r="J6" i="6"/>
  <c r="J8" i="6"/>
  <c r="Z8" i="6" s="1"/>
  <c r="AA8" i="6" s="1"/>
  <c r="J9" i="6"/>
  <c r="J10" i="6"/>
  <c r="F5" i="6"/>
  <c r="F6" i="6"/>
  <c r="F8" i="6"/>
  <c r="V8" i="6" s="1"/>
  <c r="W8" i="6" s="1"/>
  <c r="F9" i="6"/>
  <c r="F10" i="6"/>
  <c r="C5" i="6"/>
  <c r="C6" i="6"/>
  <c r="C8" i="6"/>
  <c r="C9" i="6"/>
  <c r="AD9" i="6" s="1"/>
  <c r="AE9" i="6" s="1"/>
  <c r="C10" i="6"/>
  <c r="J4" i="6"/>
  <c r="F4" i="6"/>
  <c r="C4" i="6"/>
  <c r="F4" i="5"/>
  <c r="C4" i="5"/>
  <c r="J7" i="4"/>
  <c r="M7" i="4" s="1"/>
  <c r="J8" i="4"/>
  <c r="M8" i="4" s="1"/>
  <c r="J9" i="4"/>
  <c r="M9" i="4" s="1"/>
  <c r="J10" i="4"/>
  <c r="M10" i="4" s="1"/>
  <c r="J12" i="4"/>
  <c r="M12" i="4" s="1"/>
  <c r="J13" i="4"/>
  <c r="M13" i="4" s="1"/>
  <c r="J14" i="4"/>
  <c r="J15" i="4"/>
  <c r="J16" i="4"/>
  <c r="M16" i="4" s="1"/>
  <c r="J18" i="4"/>
  <c r="M18" i="4" s="1"/>
  <c r="J19" i="4"/>
  <c r="M19" i="4" s="1"/>
  <c r="J20" i="4"/>
  <c r="M20" i="4" s="1"/>
  <c r="J21" i="4"/>
  <c r="M21" i="4" s="1"/>
  <c r="J22" i="4"/>
  <c r="M22" i="4" s="1"/>
  <c r="C5" i="4"/>
  <c r="C6" i="4"/>
  <c r="C7" i="4"/>
  <c r="C8" i="4"/>
  <c r="C9" i="4"/>
  <c r="C10" i="4"/>
  <c r="C12" i="4"/>
  <c r="C13" i="4"/>
  <c r="C14" i="4"/>
  <c r="C15" i="4"/>
  <c r="C16" i="4"/>
  <c r="C18" i="4"/>
  <c r="C19" i="4"/>
  <c r="C20" i="4"/>
  <c r="C21" i="4"/>
  <c r="C22" i="4"/>
  <c r="F5" i="4"/>
  <c r="F6" i="4"/>
  <c r="F7" i="4"/>
  <c r="F8" i="4"/>
  <c r="F9" i="4"/>
  <c r="F10" i="4"/>
  <c r="F12" i="4"/>
  <c r="F13" i="4"/>
  <c r="F14" i="4"/>
  <c r="F15" i="4"/>
  <c r="F16" i="4"/>
  <c r="F18" i="4"/>
  <c r="F19" i="4"/>
  <c r="F20" i="4"/>
  <c r="F21" i="4"/>
  <c r="F22" i="4"/>
  <c r="J6" i="4"/>
  <c r="C4" i="4"/>
  <c r="F4" i="4"/>
  <c r="M4" i="4" s="1"/>
  <c r="J4" i="4"/>
  <c r="AD10" i="3"/>
  <c r="AD12" i="3"/>
  <c r="Z8" i="3"/>
  <c r="Z11" i="3"/>
  <c r="V8" i="3"/>
  <c r="S12" i="3"/>
  <c r="R12" i="3"/>
  <c r="Q12" i="3"/>
  <c r="P12" i="3"/>
  <c r="Z12" i="3" s="1"/>
  <c r="O12" i="3"/>
  <c r="V12" i="3" s="1"/>
  <c r="X12" i="3" s="1"/>
  <c r="N12" i="3"/>
  <c r="J12" i="3"/>
  <c r="F12" i="3"/>
  <c r="C12" i="3"/>
  <c r="S11" i="3"/>
  <c r="R11" i="3"/>
  <c r="Q11" i="3"/>
  <c r="P11" i="3"/>
  <c r="O11" i="3"/>
  <c r="V11" i="3" s="1"/>
  <c r="N11" i="3"/>
  <c r="AD11" i="3" s="1"/>
  <c r="J11" i="3"/>
  <c r="F11" i="3"/>
  <c r="C11" i="3"/>
  <c r="S10" i="3"/>
  <c r="R10" i="3"/>
  <c r="Q10" i="3"/>
  <c r="P10" i="3"/>
  <c r="Z10" i="3" s="1"/>
  <c r="O10" i="3"/>
  <c r="V10" i="3" s="1"/>
  <c r="X10" i="3" s="1"/>
  <c r="N10" i="3"/>
  <c r="J10" i="3"/>
  <c r="F10" i="3"/>
  <c r="C10" i="3"/>
  <c r="S8" i="3"/>
  <c r="R8" i="3"/>
  <c r="Q8" i="3"/>
  <c r="T8" i="3" s="1"/>
  <c r="P8" i="3"/>
  <c r="O8" i="3"/>
  <c r="N8" i="3"/>
  <c r="AD8" i="3" s="1"/>
  <c r="J8" i="3"/>
  <c r="F8" i="3"/>
  <c r="C8" i="3"/>
  <c r="S7" i="3"/>
  <c r="R7" i="3"/>
  <c r="Q7" i="3"/>
  <c r="P7" i="3"/>
  <c r="Z7" i="3" s="1"/>
  <c r="O7" i="3"/>
  <c r="N7" i="3"/>
  <c r="AD7" i="3" s="1"/>
  <c r="J7" i="3"/>
  <c r="F7" i="3"/>
  <c r="V7" i="3" s="1"/>
  <c r="X7" i="3" s="1"/>
  <c r="C7" i="3"/>
  <c r="S6" i="3"/>
  <c r="R6" i="3"/>
  <c r="Q6" i="3"/>
  <c r="P6" i="3"/>
  <c r="Z6" i="3" s="1"/>
  <c r="O6" i="3"/>
  <c r="N6" i="3"/>
  <c r="AD6" i="3" s="1"/>
  <c r="J6" i="3"/>
  <c r="F6" i="3"/>
  <c r="V6" i="3" s="1"/>
  <c r="C6" i="3"/>
  <c r="S5" i="3"/>
  <c r="R5" i="3"/>
  <c r="Q5" i="3"/>
  <c r="P5" i="3"/>
  <c r="Z5" i="3" s="1"/>
  <c r="O5" i="3"/>
  <c r="V5" i="3" s="1"/>
  <c r="X5" i="3" s="1"/>
  <c r="N5" i="3"/>
  <c r="AD5" i="3" s="1"/>
  <c r="J5" i="3"/>
  <c r="F5" i="3"/>
  <c r="C5" i="3"/>
  <c r="S4" i="3"/>
  <c r="R4" i="3"/>
  <c r="Q4" i="3"/>
  <c r="P4" i="3"/>
  <c r="Z4" i="3" s="1"/>
  <c r="O4" i="3"/>
  <c r="V4" i="3" s="1"/>
  <c r="N4" i="3"/>
  <c r="AD4" i="3" s="1"/>
  <c r="J4" i="3"/>
  <c r="F4" i="3"/>
  <c r="C4" i="3"/>
  <c r="G1" i="3"/>
  <c r="AE8" i="6" l="1"/>
  <c r="AF8" i="6"/>
  <c r="AA9" i="6"/>
  <c r="AB9" i="6"/>
  <c r="AE6" i="6"/>
  <c r="AF6" i="6"/>
  <c r="AA5" i="6"/>
  <c r="AB5" i="6"/>
  <c r="T10" i="3"/>
  <c r="T4" i="3"/>
  <c r="T5" i="3"/>
  <c r="T11" i="3"/>
  <c r="Z4" i="6"/>
  <c r="T5" i="6"/>
  <c r="T12" i="3"/>
  <c r="AF4" i="6"/>
  <c r="T6" i="3"/>
  <c r="T9" i="6"/>
  <c r="T7" i="3"/>
  <c r="V5" i="6"/>
  <c r="AH5" i="6" s="1"/>
  <c r="X9" i="6"/>
  <c r="W9" i="6"/>
  <c r="AI9" i="6" s="1"/>
  <c r="AH9" i="6"/>
  <c r="AI6" i="6"/>
  <c r="AI8" i="6"/>
  <c r="AI10" i="6"/>
  <c r="X10" i="6"/>
  <c r="AF9" i="6"/>
  <c r="X8" i="6"/>
  <c r="AJ8" i="6" s="1"/>
  <c r="X6" i="6"/>
  <c r="AF5" i="6"/>
  <c r="AH10" i="6"/>
  <c r="AB10" i="6"/>
  <c r="AH8" i="6"/>
  <c r="AB8" i="6"/>
  <c r="AH6" i="6"/>
  <c r="AB6" i="6"/>
  <c r="AB4" i="6"/>
  <c r="AA4" i="6"/>
  <c r="AJ4" i="6"/>
  <c r="W4" i="6"/>
  <c r="AI4" i="6" s="1"/>
  <c r="AH4" i="6"/>
  <c r="T4" i="6"/>
  <c r="AA5" i="3"/>
  <c r="AB5" i="3"/>
  <c r="AJ5" i="3" s="1"/>
  <c r="AF6" i="3"/>
  <c r="AE6" i="3"/>
  <c r="AE10" i="3"/>
  <c r="AF10" i="3"/>
  <c r="AH6" i="3"/>
  <c r="W6" i="3"/>
  <c r="X6" i="3"/>
  <c r="AH4" i="3"/>
  <c r="W4" i="3"/>
  <c r="X4" i="3"/>
  <c r="AE5" i="3"/>
  <c r="AF5" i="3"/>
  <c r="AB6" i="3"/>
  <c r="AA6" i="3"/>
  <c r="AB10" i="3"/>
  <c r="AJ10" i="3" s="1"/>
  <c r="AA10" i="3"/>
  <c r="AF11" i="3"/>
  <c r="AE11" i="3"/>
  <c r="AH8" i="3"/>
  <c r="W8" i="3"/>
  <c r="X8" i="3"/>
  <c r="AB11" i="3"/>
  <c r="AA11" i="3"/>
  <c r="AF4" i="3"/>
  <c r="AE4" i="3"/>
  <c r="AE7" i="3"/>
  <c r="AF7" i="3"/>
  <c r="AB8" i="3"/>
  <c r="AA8" i="3"/>
  <c r="AA12" i="3"/>
  <c r="AB12" i="3"/>
  <c r="AJ12" i="3" s="1"/>
  <c r="AB4" i="3"/>
  <c r="AA4" i="3"/>
  <c r="AB7" i="3"/>
  <c r="AJ7" i="3" s="1"/>
  <c r="AA7" i="3"/>
  <c r="AF8" i="3"/>
  <c r="AE8" i="3"/>
  <c r="AH11" i="3"/>
  <c r="W11" i="3"/>
  <c r="X11" i="3"/>
  <c r="AE12" i="3"/>
  <c r="AF12" i="3"/>
  <c r="W5" i="3"/>
  <c r="AH5" i="3"/>
  <c r="W7" i="3"/>
  <c r="AI7" i="3" s="1"/>
  <c r="AH7" i="3"/>
  <c r="W10" i="3"/>
  <c r="AH10" i="3"/>
  <c r="W12" i="3"/>
  <c r="AH12" i="3"/>
  <c r="W5" i="6" l="1"/>
  <c r="AI5" i="6" s="1"/>
  <c r="AJ9" i="6"/>
  <c r="X5" i="6"/>
  <c r="AJ5" i="6" s="1"/>
  <c r="AJ6" i="6"/>
  <c r="AJ10" i="6"/>
  <c r="AI12" i="3"/>
  <c r="AI5" i="3"/>
  <c r="AI11" i="3"/>
  <c r="AI8" i="3"/>
  <c r="AJ4" i="3"/>
  <c r="AI4" i="3"/>
  <c r="AJ8" i="3"/>
  <c r="AJ11" i="3"/>
  <c r="AI6" i="3"/>
  <c r="AI10" i="3"/>
  <c r="AJ6" i="3"/>
</calcChain>
</file>

<file path=xl/sharedStrings.xml><?xml version="1.0" encoding="utf-8"?>
<sst xmlns="http://schemas.openxmlformats.org/spreadsheetml/2006/main" count="150" uniqueCount="41">
  <si>
    <t>air O2 - run1</t>
  </si>
  <si>
    <t>Per. O2%</t>
  </si>
  <si>
    <t>ret. O2%</t>
  </si>
  <si>
    <t>ret. Rot</t>
  </si>
  <si>
    <t>feed P (psig)</t>
  </si>
  <si>
    <t>feed flow (sccm)</t>
  </si>
  <si>
    <t>Feed Rot (mm)</t>
  </si>
  <si>
    <t>Per. P (psig)</t>
  </si>
  <si>
    <t>ret. P (psig)</t>
  </si>
  <si>
    <t>Per. Rot (mm)</t>
  </si>
  <si>
    <t>ret. flow (sccm)</t>
  </si>
  <si>
    <t>Per. flow (sccm)</t>
  </si>
  <si>
    <t>Variation 1.2</t>
  </si>
  <si>
    <t>Variation 1.1</t>
  </si>
  <si>
    <t>For 90 psig</t>
  </si>
  <si>
    <t>For 45 psig</t>
  </si>
  <si>
    <t>For 60 psig</t>
  </si>
  <si>
    <t>delta P</t>
  </si>
  <si>
    <t>For 75 psig</t>
  </si>
  <si>
    <t>air N2 - run1</t>
  </si>
  <si>
    <t>n_N2</t>
  </si>
  <si>
    <t>y_O2</t>
  </si>
  <si>
    <t>z_O2</t>
  </si>
  <si>
    <t>x_O2</t>
  </si>
  <si>
    <t>P_feed (psia)</t>
  </si>
  <si>
    <t>P_ret (psia)</t>
  </si>
  <si>
    <t>P_per (psia)</t>
  </si>
  <si>
    <t>n_total</t>
  </si>
  <si>
    <t>n_O2</t>
  </si>
  <si>
    <t>Analysis 1.1 (permeate)</t>
  </si>
  <si>
    <t>Analysis 1.2 (retentate)</t>
  </si>
  <si>
    <t>Variation 2.1</t>
  </si>
  <si>
    <t>For 30 psig</t>
  </si>
  <si>
    <t>For 92 psig</t>
  </si>
  <si>
    <t>Analysis 1.2 (mass balances)</t>
  </si>
  <si>
    <t>Analysis 1.2 (feed)</t>
  </si>
  <si>
    <t>Variation 2.2 - run 2</t>
  </si>
  <si>
    <t>Variation 2.2 - run 3</t>
  </si>
  <si>
    <t>R/P</t>
  </si>
  <si>
    <t>ret. N2%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</si>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</sst>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1.1 -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1'!$T$4:$T$12</c:f>
              <c:numCache>
                <c:formatCode>General</c:formatCode>
                <c:ptCount val="9"/>
                <c:pt idx="0">
                  <c:v>7.6614999999999993</c:v>
                </c:pt>
                <c:pt idx="1">
                  <c:v>7.6036499999999991</c:v>
                </c:pt>
                <c:pt idx="2">
                  <c:v>7.6099999999999994</c:v>
                </c:pt>
                <c:pt idx="3">
                  <c:v>7.4040999999999988</c:v>
                </c:pt>
                <c:pt idx="4">
                  <c:v>7.5283499999999997</c:v>
                </c:pt>
                <c:pt idx="6">
                  <c:v>8.9310500000000008</c:v>
                </c:pt>
                <c:pt idx="7">
                  <c:v>5.6061000000000014</c:v>
                </c:pt>
                <c:pt idx="8">
                  <c:v>3.88185</c:v>
                </c:pt>
              </c:numCache>
            </c:numRef>
          </c:xVal>
          <c:yVal>
            <c:numRef>
              <c:f>'Task 1'!$W$4:$W$12</c:f>
              <c:numCache>
                <c:formatCode>General</c:formatCode>
                <c:ptCount val="9"/>
                <c:pt idx="0">
                  <c:v>1.2804877081819767E-4</c:v>
                </c:pt>
                <c:pt idx="1">
                  <c:v>1.3979912861092637E-4</c:v>
                </c:pt>
                <c:pt idx="2">
                  <c:v>1.1854668466995958E-4</c:v>
                </c:pt>
                <c:pt idx="3">
                  <c:v>1.022564159118584E-4</c:v>
                </c:pt>
                <c:pt idx="4">
                  <c:v>1.5201511829753949E-4</c:v>
                </c:pt>
                <c:pt idx="6">
                  <c:v>1.6597494507693516E-4</c:v>
                </c:pt>
                <c:pt idx="7">
                  <c:v>1.0062670428326316E-4</c:v>
                </c:pt>
                <c:pt idx="8">
                  <c:v>7.2761830947281743E-5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6945-935E-D9CDFB92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90767"/>
        <c:axId val="2003658767"/>
      </c:scatterChart>
      <c:valAx>
        <c:axId val="16237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58767"/>
        <c:crosses val="autoZero"/>
        <c:crossBetween val="midCat"/>
      </c:valAx>
      <c:valAx>
        <c:axId val="20036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1.1 - 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1'!$T$4:$T$12</c:f>
              <c:numCache>
                <c:formatCode>General</c:formatCode>
                <c:ptCount val="9"/>
                <c:pt idx="0">
                  <c:v>7.6614999999999993</c:v>
                </c:pt>
                <c:pt idx="1">
                  <c:v>7.6036499999999991</c:v>
                </c:pt>
                <c:pt idx="2">
                  <c:v>7.6099999999999994</c:v>
                </c:pt>
                <c:pt idx="3">
                  <c:v>7.4040999999999988</c:v>
                </c:pt>
                <c:pt idx="4">
                  <c:v>7.5283499999999997</c:v>
                </c:pt>
                <c:pt idx="6">
                  <c:v>8.9310500000000008</c:v>
                </c:pt>
                <c:pt idx="7">
                  <c:v>5.6061000000000014</c:v>
                </c:pt>
                <c:pt idx="8">
                  <c:v>3.88185</c:v>
                </c:pt>
              </c:numCache>
            </c:numRef>
          </c:xVal>
          <c:yVal>
            <c:numRef>
              <c:f>'Task 1'!$X$4:$X$12</c:f>
              <c:numCache>
                <c:formatCode>General</c:formatCode>
                <c:ptCount val="9"/>
                <c:pt idx="0">
                  <c:v>2.5997780741876493E-4</c:v>
                </c:pt>
                <c:pt idx="1">
                  <c:v>2.6192250532851725E-4</c:v>
                </c:pt>
                <c:pt idx="2">
                  <c:v>2.6263236571576258E-4</c:v>
                </c:pt>
                <c:pt idx="3">
                  <c:v>2.6294506948763586E-4</c:v>
                </c:pt>
                <c:pt idx="4">
                  <c:v>2.5883655277689156E-4</c:v>
                </c:pt>
                <c:pt idx="6">
                  <c:v>3.1791702307739478E-4</c:v>
                </c:pt>
                <c:pt idx="7">
                  <c:v>2.0522953973881335E-4</c:v>
                </c:pt>
                <c:pt idx="8">
                  <c:v>1.5320658814365533E-4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8-FE49-8C9B-F068F18E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90767"/>
        <c:axId val="2003658767"/>
      </c:scatterChart>
      <c:valAx>
        <c:axId val="16237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58767"/>
        <c:crosses val="autoZero"/>
        <c:crossBetween val="midCat"/>
      </c:valAx>
      <c:valAx>
        <c:axId val="20036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1.1 -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1'!$T$4:$T$12</c:f>
              <c:numCache>
                <c:formatCode>General</c:formatCode>
                <c:ptCount val="9"/>
                <c:pt idx="0">
                  <c:v>7.6614999999999993</c:v>
                </c:pt>
                <c:pt idx="1">
                  <c:v>7.6036499999999991</c:v>
                </c:pt>
                <c:pt idx="2">
                  <c:v>7.6099999999999994</c:v>
                </c:pt>
                <c:pt idx="3">
                  <c:v>7.4040999999999988</c:v>
                </c:pt>
                <c:pt idx="4">
                  <c:v>7.5283499999999997</c:v>
                </c:pt>
                <c:pt idx="6">
                  <c:v>8.9310500000000008</c:v>
                </c:pt>
                <c:pt idx="7">
                  <c:v>5.6061000000000014</c:v>
                </c:pt>
                <c:pt idx="8">
                  <c:v>3.88185</c:v>
                </c:pt>
              </c:numCache>
            </c:numRef>
          </c:xVal>
          <c:yVal>
            <c:numRef>
              <c:f>'Task 1'!$V$4:$V$12</c:f>
              <c:numCache>
                <c:formatCode>General</c:formatCode>
                <c:ptCount val="9"/>
                <c:pt idx="0">
                  <c:v>3.8802657823696263E-4</c:v>
                </c:pt>
                <c:pt idx="1">
                  <c:v>4.0172163393944365E-4</c:v>
                </c:pt>
                <c:pt idx="2">
                  <c:v>3.8117905038572212E-4</c:v>
                </c:pt>
                <c:pt idx="3">
                  <c:v>3.6520148539949426E-4</c:v>
                </c:pt>
                <c:pt idx="4">
                  <c:v>4.1085167107443105E-4</c:v>
                </c:pt>
                <c:pt idx="6">
                  <c:v>4.8389196815432995E-4</c:v>
                </c:pt>
                <c:pt idx="7">
                  <c:v>3.0585624402207649E-4</c:v>
                </c:pt>
                <c:pt idx="8">
                  <c:v>2.2596841909093709E-4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D-0D4D-A6FC-3968A7B2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90767"/>
        <c:axId val="2003658767"/>
      </c:scatterChart>
      <c:valAx>
        <c:axId val="16237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58767"/>
        <c:crosses val="autoZero"/>
        <c:crossBetween val="midCat"/>
      </c:valAx>
      <c:valAx>
        <c:axId val="20036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2'!$M$6:$M$22</c:f>
              <c:numCache>
                <c:formatCode>General</c:formatCode>
                <c:ptCount val="17"/>
                <c:pt idx="0">
                  <c:v>10.584615384615384</c:v>
                </c:pt>
                <c:pt idx="1">
                  <c:v>11.726027397260275</c:v>
                </c:pt>
                <c:pt idx="2">
                  <c:v>13.490196078431373</c:v>
                </c:pt>
                <c:pt idx="3">
                  <c:v>16.258064516129032</c:v>
                </c:pt>
                <c:pt idx="4">
                  <c:v>8.615384615384615</c:v>
                </c:pt>
                <c:pt idx="6">
                  <c:v>12.210526315789474</c:v>
                </c:pt>
                <c:pt idx="7">
                  <c:v>13.555555555555555</c:v>
                </c:pt>
                <c:pt idx="8">
                  <c:v>15.683168316831683</c:v>
                </c:pt>
                <c:pt idx="9">
                  <c:v>19.254237288135592</c:v>
                </c:pt>
                <c:pt idx="10">
                  <c:v>8.9302325581395348</c:v>
                </c:pt>
                <c:pt idx="12">
                  <c:v>10.166666666666666</c:v>
                </c:pt>
                <c:pt idx="13">
                  <c:v>10.909090909090908</c:v>
                </c:pt>
                <c:pt idx="14">
                  <c:v>12.862745098039216</c:v>
                </c:pt>
                <c:pt idx="15">
                  <c:v>16.301369863013697</c:v>
                </c:pt>
                <c:pt idx="16">
                  <c:v>9.0625</c:v>
                </c:pt>
              </c:numCache>
            </c:numRef>
          </c:xVal>
          <c:yVal>
            <c:numRef>
              <c:f>'Task 2'!$G$6:$G$22</c:f>
              <c:numCache>
                <c:formatCode>General</c:formatCode>
                <c:ptCount val="17"/>
                <c:pt idx="0">
                  <c:v>44.2</c:v>
                </c:pt>
                <c:pt idx="1">
                  <c:v>42</c:v>
                </c:pt>
                <c:pt idx="2">
                  <c:v>39.299999999999997</c:v>
                </c:pt>
                <c:pt idx="3">
                  <c:v>35.6</c:v>
                </c:pt>
                <c:pt idx="4">
                  <c:v>47.3</c:v>
                </c:pt>
                <c:pt idx="6">
                  <c:v>44.6</c:v>
                </c:pt>
                <c:pt idx="7">
                  <c:v>42.5</c:v>
                </c:pt>
                <c:pt idx="8">
                  <c:v>39.700000000000003</c:v>
                </c:pt>
                <c:pt idx="9">
                  <c:v>35.5</c:v>
                </c:pt>
                <c:pt idx="10">
                  <c:v>47</c:v>
                </c:pt>
                <c:pt idx="12">
                  <c:v>44.3</c:v>
                </c:pt>
                <c:pt idx="13">
                  <c:v>42.4</c:v>
                </c:pt>
                <c:pt idx="14">
                  <c:v>39.5</c:v>
                </c:pt>
                <c:pt idx="15">
                  <c:v>35.299999999999997</c:v>
                </c:pt>
                <c:pt idx="1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2-4848-991A-D031CF9B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63551"/>
        <c:axId val="2010015807"/>
      </c:scatterChart>
      <c:valAx>
        <c:axId val="16430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15807"/>
        <c:crosses val="autoZero"/>
        <c:crossBetween val="midCat"/>
      </c:valAx>
      <c:valAx>
        <c:axId val="20100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2'!$A$6:$A$22</c:f>
              <c:numCache>
                <c:formatCode>General</c:formatCode>
                <c:ptCount val="17"/>
                <c:pt idx="0">
                  <c:v>65</c:v>
                </c:pt>
                <c:pt idx="1">
                  <c:v>50</c:v>
                </c:pt>
                <c:pt idx="2">
                  <c:v>37</c:v>
                </c:pt>
                <c:pt idx="3">
                  <c:v>23</c:v>
                </c:pt>
                <c:pt idx="4">
                  <c:v>83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22</c:v>
                </c:pt>
                <c:pt idx="10">
                  <c:v>81</c:v>
                </c:pt>
                <c:pt idx="12">
                  <c:v>65</c:v>
                </c:pt>
                <c:pt idx="13">
                  <c:v>52</c:v>
                </c:pt>
                <c:pt idx="14">
                  <c:v>37</c:v>
                </c:pt>
                <c:pt idx="15">
                  <c:v>22</c:v>
                </c:pt>
                <c:pt idx="16">
                  <c:v>82</c:v>
                </c:pt>
              </c:numCache>
            </c:numRef>
          </c:xVal>
          <c:yVal>
            <c:numRef>
              <c:f>'Task 2'!$G$6:$G$22</c:f>
              <c:numCache>
                <c:formatCode>General</c:formatCode>
                <c:ptCount val="17"/>
                <c:pt idx="0">
                  <c:v>44.2</c:v>
                </c:pt>
                <c:pt idx="1">
                  <c:v>42</c:v>
                </c:pt>
                <c:pt idx="2">
                  <c:v>39.299999999999997</c:v>
                </c:pt>
                <c:pt idx="3">
                  <c:v>35.6</c:v>
                </c:pt>
                <c:pt idx="4">
                  <c:v>47.3</c:v>
                </c:pt>
                <c:pt idx="6">
                  <c:v>44.6</c:v>
                </c:pt>
                <c:pt idx="7">
                  <c:v>42.5</c:v>
                </c:pt>
                <c:pt idx="8">
                  <c:v>39.700000000000003</c:v>
                </c:pt>
                <c:pt idx="9">
                  <c:v>35.5</c:v>
                </c:pt>
                <c:pt idx="10">
                  <c:v>47</c:v>
                </c:pt>
                <c:pt idx="12">
                  <c:v>44.3</c:v>
                </c:pt>
                <c:pt idx="13">
                  <c:v>42.4</c:v>
                </c:pt>
                <c:pt idx="14">
                  <c:v>39.5</c:v>
                </c:pt>
                <c:pt idx="15">
                  <c:v>35.299999999999997</c:v>
                </c:pt>
                <c:pt idx="1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C-E846-ADD5-B90DEDB1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63551"/>
        <c:axId val="2010015807"/>
      </c:scatterChart>
      <c:valAx>
        <c:axId val="16430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15807"/>
        <c:crosses val="autoZero"/>
        <c:crossBetween val="midCat"/>
      </c:valAx>
      <c:valAx>
        <c:axId val="20100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3'!$J$4:$J$6</c:f>
              <c:numCache>
                <c:formatCode>General</c:formatCode>
                <c:ptCount val="3"/>
                <c:pt idx="0">
                  <c:v>750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'Task 3'!$M$4:$M$6</c:f>
              <c:numCache>
                <c:formatCode>General</c:formatCode>
                <c:ptCount val="3"/>
                <c:pt idx="0">
                  <c:v>91.2</c:v>
                </c:pt>
                <c:pt idx="1">
                  <c:v>89.8</c:v>
                </c:pt>
                <c:pt idx="2">
                  <c:v>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9-DB41-8F09-1E29750C0F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3'!$J$8:$J$10</c:f>
              <c:numCache>
                <c:formatCode>General</c:formatCode>
                <c:ptCount val="3"/>
                <c:pt idx="0">
                  <c:v>925</c:v>
                </c:pt>
                <c:pt idx="1">
                  <c:v>500</c:v>
                </c:pt>
                <c:pt idx="2">
                  <c:v>125</c:v>
                </c:pt>
              </c:numCache>
            </c:numRef>
          </c:xVal>
          <c:yVal>
            <c:numRef>
              <c:f>'Task 3'!$M$8:$M$10</c:f>
              <c:numCache>
                <c:formatCode>General</c:formatCode>
                <c:ptCount val="3"/>
                <c:pt idx="0">
                  <c:v>92.7</c:v>
                </c:pt>
                <c:pt idx="1">
                  <c:v>89.5</c:v>
                </c:pt>
                <c:pt idx="2">
                  <c:v>86.4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9-DB41-8F09-1E29750C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2271"/>
        <c:axId val="1643083519"/>
      </c:scatterChart>
      <c:valAx>
        <c:axId val="16439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83519"/>
        <c:crosses val="autoZero"/>
        <c:crossBetween val="midCat"/>
      </c:valAx>
      <c:valAx>
        <c:axId val="16430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6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4'!$M$4:$M$13</c:f>
              <c:numCache>
                <c:formatCode>General</c:formatCode>
                <c:ptCount val="10"/>
                <c:pt idx="0">
                  <c:v>11.851851851851851</c:v>
                </c:pt>
                <c:pt idx="1">
                  <c:v>9.1666666666666661</c:v>
                </c:pt>
                <c:pt idx="2">
                  <c:v>6.5641025641025639</c:v>
                </c:pt>
                <c:pt idx="3">
                  <c:v>4.1237113402061851</c:v>
                </c:pt>
                <c:pt idx="4">
                  <c:v>1.7582417582417582</c:v>
                </c:pt>
                <c:pt idx="5">
                  <c:v>1.5300546448087431</c:v>
                </c:pt>
                <c:pt idx="6">
                  <c:v>1.2222222222222223</c:v>
                </c:pt>
                <c:pt idx="7">
                  <c:v>0.91428571428571426</c:v>
                </c:pt>
                <c:pt idx="8">
                  <c:v>0.60240963855421692</c:v>
                </c:pt>
                <c:pt idx="9">
                  <c:v>0.25806451612903225</c:v>
                </c:pt>
              </c:numCache>
            </c:numRef>
          </c:xVal>
          <c:yVal>
            <c:numRef>
              <c:f>'Task 4'!$G$4:$G$13</c:f>
              <c:numCache>
                <c:formatCode>General</c:formatCode>
                <c:ptCount val="10"/>
                <c:pt idx="0">
                  <c:v>44.1</c:v>
                </c:pt>
                <c:pt idx="1">
                  <c:v>43.8</c:v>
                </c:pt>
                <c:pt idx="2">
                  <c:v>43.4</c:v>
                </c:pt>
                <c:pt idx="3">
                  <c:v>42</c:v>
                </c:pt>
                <c:pt idx="4">
                  <c:v>37.4</c:v>
                </c:pt>
                <c:pt idx="5">
                  <c:v>37.700000000000003</c:v>
                </c:pt>
                <c:pt idx="6">
                  <c:v>36.299999999999997</c:v>
                </c:pt>
                <c:pt idx="7">
                  <c:v>34.299999999999997</c:v>
                </c:pt>
                <c:pt idx="8">
                  <c:v>31.4</c:v>
                </c:pt>
                <c:pt idx="9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6-5D46-8A10-7AF64C2D5D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4'!$M$4:$M$13</c:f>
              <c:numCache>
                <c:formatCode>General</c:formatCode>
                <c:ptCount val="10"/>
                <c:pt idx="0">
                  <c:v>11.851851851851851</c:v>
                </c:pt>
                <c:pt idx="1">
                  <c:v>9.1666666666666661</c:v>
                </c:pt>
                <c:pt idx="2">
                  <c:v>6.5641025641025639</c:v>
                </c:pt>
                <c:pt idx="3">
                  <c:v>4.1237113402061851</c:v>
                </c:pt>
                <c:pt idx="4">
                  <c:v>1.7582417582417582</c:v>
                </c:pt>
                <c:pt idx="5">
                  <c:v>1.5300546448087431</c:v>
                </c:pt>
                <c:pt idx="6">
                  <c:v>1.2222222222222223</c:v>
                </c:pt>
                <c:pt idx="7">
                  <c:v>0.91428571428571426</c:v>
                </c:pt>
                <c:pt idx="8">
                  <c:v>0.60240963855421692</c:v>
                </c:pt>
                <c:pt idx="9">
                  <c:v>0.25806451612903225</c:v>
                </c:pt>
              </c:numCache>
            </c:numRef>
          </c:xVal>
          <c:yVal>
            <c:numRef>
              <c:f>'Task 4'!$K$4:$K$13</c:f>
              <c:numCache>
                <c:formatCode>General</c:formatCode>
                <c:ptCount val="10"/>
                <c:pt idx="0">
                  <c:v>20</c:v>
                </c:pt>
                <c:pt idx="1">
                  <c:v>19.2</c:v>
                </c:pt>
                <c:pt idx="2">
                  <c:v>18</c:v>
                </c:pt>
                <c:pt idx="3">
                  <c:v>15.7</c:v>
                </c:pt>
                <c:pt idx="4">
                  <c:v>10.199999999999999</c:v>
                </c:pt>
                <c:pt idx="5">
                  <c:v>10.3</c:v>
                </c:pt>
                <c:pt idx="6">
                  <c:v>9.6</c:v>
                </c:pt>
                <c:pt idx="7">
                  <c:v>8.6</c:v>
                </c:pt>
                <c:pt idx="8">
                  <c:v>7.2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6-5D46-8A10-7AF64C2D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79855"/>
        <c:axId val="1646293551"/>
      </c:scatterChart>
      <c:valAx>
        <c:axId val="16435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93551"/>
        <c:crosses val="autoZero"/>
        <c:crossBetween val="midCat"/>
      </c:valAx>
      <c:valAx>
        <c:axId val="16462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14</xdr:row>
      <xdr:rowOff>57150</xdr:rowOff>
    </xdr:from>
    <xdr:to>
      <xdr:col>19</xdr:col>
      <xdr:colOff>476250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B9186-37B1-F0A1-9B44-3FCD8B52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</xdr:colOff>
      <xdr:row>14</xdr:row>
      <xdr:rowOff>38100</xdr:rowOff>
    </xdr:from>
    <xdr:to>
      <xdr:col>25</xdr:col>
      <xdr:colOff>495300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EF22C6-9F6E-BF40-82B5-EBE2D0ACD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14</xdr:row>
      <xdr:rowOff>38100</xdr:rowOff>
    </xdr:from>
    <xdr:to>
      <xdr:col>31</xdr:col>
      <xdr:colOff>482600</xdr:colOff>
      <xdr:row>27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48EA3-1186-F34B-ADD0-4537E87EE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23</xdr:row>
      <xdr:rowOff>87993</xdr:rowOff>
    </xdr:from>
    <xdr:to>
      <xdr:col>9</xdr:col>
      <xdr:colOff>831850</xdr:colOff>
      <xdr:row>36</xdr:row>
      <xdr:rowOff>189593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77945-C04F-DABA-43AC-5E44EEFE8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22</xdr:row>
      <xdr:rowOff>12700</xdr:rowOff>
    </xdr:from>
    <xdr:to>
      <xdr:col>16</xdr:col>
      <xdr:colOff>0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FCA9E-7F9A-034B-BEF4-CD5A7AD09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621030</xdr:colOff>
      <xdr:row>11</xdr:row>
      <xdr:rowOff>46990</xdr:rowOff>
    </xdr:from>
    <xdr:to>
      <xdr:col>15</xdr:col>
      <xdr:colOff>212090</xdr:colOff>
      <xdr:row>24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0597C-02A8-56F6-4118-E66CF73DF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14</xdr:row>
      <xdr:rowOff>157480</xdr:rowOff>
    </xdr:from>
    <xdr:to>
      <xdr:col>11</xdr:col>
      <xdr:colOff>228600</xdr:colOff>
      <xdr:row>28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802ED-4445-65EE-8589-8EF0873E2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660F-2626-444E-B92F-0D191ABEA35D}">
  <dimension ref="A1:AW12"/>
  <sheetViews>
    <sheetView zoomScale="85" zoomScaleNormal="85" workbookViewId="0">
      <selection activeCell="AD4" sqref="AD4"/>
    </sheetView>
  </sheetViews>
  <sheetFormatPr defaultColWidth="11.19921875" defaultRowHeight="15.6" x14ac:dyDescent="0.3"/>
  <cols>
    <col min="1" max="1" width="11.69921875" bestFit="1" customWidth="1"/>
    <col min="2" max="2" width="13.69921875" bestFit="1" customWidth="1"/>
    <col min="3" max="3" width="15" bestFit="1" customWidth="1"/>
    <col min="4" max="4" width="11" bestFit="1" customWidth="1"/>
    <col min="5" max="5" width="12.796875" bestFit="1" customWidth="1"/>
    <col min="6" max="6" width="14.5" bestFit="1" customWidth="1"/>
    <col min="7" max="7" width="8.69921875" bestFit="1" customWidth="1"/>
    <col min="8" max="8" width="10.69921875" bestFit="1" customWidth="1"/>
    <col min="9" max="9" width="7.296875" bestFit="1" customWidth="1"/>
    <col min="10" max="10" width="14.19921875" bestFit="1" customWidth="1"/>
    <col min="11" max="11" width="8.296875" bestFit="1" customWidth="1"/>
    <col min="12" max="12" width="10.19921875" bestFit="1" customWidth="1"/>
  </cols>
  <sheetData>
    <row r="1" spans="1:49" x14ac:dyDescent="0.3">
      <c r="A1" t="s">
        <v>0</v>
      </c>
      <c r="B1">
        <v>21.5</v>
      </c>
      <c r="C1" t="s">
        <v>0</v>
      </c>
      <c r="D1">
        <v>21.5</v>
      </c>
      <c r="F1" t="s">
        <v>19</v>
      </c>
      <c r="G1">
        <f>100-D1</f>
        <v>78.5</v>
      </c>
      <c r="V1" t="s">
        <v>29</v>
      </c>
      <c r="Z1" t="s">
        <v>30</v>
      </c>
      <c r="AD1" t="s">
        <v>35</v>
      </c>
      <c r="AH1" t="s">
        <v>34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3">
      <c r="A2" t="s">
        <v>4</v>
      </c>
      <c r="B2" t="s">
        <v>6</v>
      </c>
      <c r="C2" t="s">
        <v>5</v>
      </c>
      <c r="D2" t="s">
        <v>7</v>
      </c>
      <c r="E2" t="s">
        <v>9</v>
      </c>
      <c r="F2" t="s">
        <v>11</v>
      </c>
      <c r="G2" t="s">
        <v>1</v>
      </c>
      <c r="H2" t="s">
        <v>8</v>
      </c>
      <c r="I2" t="s">
        <v>3</v>
      </c>
      <c r="J2" t="s">
        <v>10</v>
      </c>
      <c r="K2" t="s">
        <v>2</v>
      </c>
      <c r="N2" t="s">
        <v>24</v>
      </c>
      <c r="O2" t="s">
        <v>26</v>
      </c>
      <c r="P2" t="s">
        <v>25</v>
      </c>
      <c r="Q2" t="s">
        <v>22</v>
      </c>
      <c r="R2" t="s">
        <v>21</v>
      </c>
      <c r="S2" t="s">
        <v>23</v>
      </c>
      <c r="T2" t="s">
        <v>17</v>
      </c>
      <c r="V2" t="s">
        <v>27</v>
      </c>
      <c r="W2" t="s">
        <v>28</v>
      </c>
      <c r="X2" t="s">
        <v>20</v>
      </c>
      <c r="Z2" t="s">
        <v>27</v>
      </c>
      <c r="AA2" t="s">
        <v>28</v>
      </c>
      <c r="AB2" t="s">
        <v>20</v>
      </c>
      <c r="AD2" t="s">
        <v>27</v>
      </c>
      <c r="AE2" t="s">
        <v>28</v>
      </c>
      <c r="AF2" t="s">
        <v>20</v>
      </c>
      <c r="AH2" t="s">
        <v>27</v>
      </c>
      <c r="AI2" t="s">
        <v>28</v>
      </c>
      <c r="AJ2" t="s">
        <v>20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3">
      <c r="A3" t="s">
        <v>13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3">
      <c r="A4">
        <v>69</v>
      </c>
      <c r="B4">
        <v>12</v>
      </c>
      <c r="C4">
        <f>B4*400</f>
        <v>4800</v>
      </c>
      <c r="D4">
        <v>0</v>
      </c>
      <c r="E4">
        <v>85</v>
      </c>
      <c r="F4">
        <f>E4*50</f>
        <v>4250</v>
      </c>
      <c r="G4">
        <v>33</v>
      </c>
      <c r="H4">
        <v>68</v>
      </c>
      <c r="I4">
        <v>66</v>
      </c>
      <c r="J4">
        <f>I4*50</f>
        <v>3300</v>
      </c>
      <c r="K4">
        <v>8.5</v>
      </c>
      <c r="L4" t="s">
        <v>18</v>
      </c>
      <c r="N4">
        <f>A4+14.7</f>
        <v>83.7</v>
      </c>
      <c r="O4">
        <f>D4+14.7</f>
        <v>14.7</v>
      </c>
      <c r="P4">
        <f>H4+14.7</f>
        <v>82.7</v>
      </c>
      <c r="Q4">
        <f>$B$1/100</f>
        <v>0.215</v>
      </c>
      <c r="R4">
        <f>G4/100</f>
        <v>0.33</v>
      </c>
      <c r="S4">
        <f>K4/100</f>
        <v>8.5000000000000006E-2</v>
      </c>
      <c r="T4">
        <f>((Q4*N4+P4*S4)/2)-O4*R4</f>
        <v>7.6614999999999993</v>
      </c>
      <c r="V4">
        <f>O4*F4*(1/28316.8)/(529.83*10.73159)</f>
        <v>3.8802657823696263E-4</v>
      </c>
      <c r="W4">
        <f>V4*R4</f>
        <v>1.2804877081819767E-4</v>
      </c>
      <c r="X4">
        <f>V4*(1-R4)</f>
        <v>2.5997780741876493E-4</v>
      </c>
      <c r="Z4">
        <f>P4*J4*(1/28316.8)/(529.83*10.73159)</f>
        <v>1.6950193432036732E-3</v>
      </c>
      <c r="AA4">
        <f>Z4*S4</f>
        <v>1.4407664417231223E-4</v>
      </c>
      <c r="AB4">
        <f>Z4*(1-S4)</f>
        <v>1.550942699031361E-3</v>
      </c>
      <c r="AD4" s="3">
        <f>N4*C4*(1/28316.8)/(529.83*10.73159)</f>
        <v>2.4952950471785851E-3</v>
      </c>
      <c r="AE4" s="4">
        <f>AD4*Q4</f>
        <v>5.3648843514339582E-4</v>
      </c>
      <c r="AF4" s="5">
        <f>AD4*(1-Q4)</f>
        <v>1.9588066120351895E-3</v>
      </c>
      <c r="AH4" s="3">
        <f>V4+Z4</f>
        <v>2.083045921440636E-3</v>
      </c>
      <c r="AI4" s="4">
        <f>W4+AA4</f>
        <v>2.7212541499050991E-4</v>
      </c>
      <c r="AJ4" s="5">
        <f>X4+AB4</f>
        <v>1.8109205064501259E-3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3">
      <c r="A5">
        <v>69</v>
      </c>
      <c r="B5">
        <v>14.5</v>
      </c>
      <c r="C5">
        <f>B5*400</f>
        <v>5800</v>
      </c>
      <c r="D5">
        <v>0</v>
      </c>
      <c r="E5">
        <v>88</v>
      </c>
      <c r="F5">
        <f>E5*50</f>
        <v>4400</v>
      </c>
      <c r="G5">
        <v>34.799999999999997</v>
      </c>
      <c r="H5">
        <v>68</v>
      </c>
      <c r="I5">
        <v>89.5</v>
      </c>
      <c r="J5">
        <f>I5*50</f>
        <v>4475</v>
      </c>
      <c r="K5">
        <v>9</v>
      </c>
      <c r="L5" t="s">
        <v>18</v>
      </c>
      <c r="N5">
        <f t="shared" ref="N5:N12" si="0">A5+14.7</f>
        <v>83.7</v>
      </c>
      <c r="O5">
        <f t="shared" ref="O5:O12" si="1">D5+14.7</f>
        <v>14.7</v>
      </c>
      <c r="P5">
        <f t="shared" ref="P5:P12" si="2">H5+14.7</f>
        <v>82.7</v>
      </c>
      <c r="Q5">
        <f t="shared" ref="Q5:Q12" si="3">$B$1/100</f>
        <v>0.215</v>
      </c>
      <c r="R5">
        <f>G5/100</f>
        <v>0.34799999999999998</v>
      </c>
      <c r="S5">
        <f>K5/100</f>
        <v>0.09</v>
      </c>
      <c r="T5">
        <f t="shared" ref="T5:T12" si="4">((Q5*N5+P5*S5)/2)-O5*R5</f>
        <v>7.6036499999999991</v>
      </c>
      <c r="V5">
        <f t="shared" ref="V5:V12" si="5">O5*F5*(1/28316.8)/(529.83*10.73159)</f>
        <v>4.0172163393944365E-4</v>
      </c>
      <c r="W5">
        <f t="shared" ref="W5:W12" si="6">V5*R5</f>
        <v>1.3979912861092637E-4</v>
      </c>
      <c r="X5">
        <f t="shared" ref="X5:X12" si="7">V5*(1-R5)</f>
        <v>2.6192250532851725E-4</v>
      </c>
      <c r="Z5">
        <f t="shared" ref="Z5:Z11" si="8">P5*J5*(1/28316.8)/(529.83*10.73159)</f>
        <v>2.2985489578292231E-3</v>
      </c>
      <c r="AA5">
        <f t="shared" ref="AA5:AA12" si="9">Z5*S5</f>
        <v>2.0686940620463009E-4</v>
      </c>
      <c r="AB5">
        <f t="shared" ref="AB5:AB12" si="10">Z5*(1-S5)</f>
        <v>2.0916795516245932E-3</v>
      </c>
      <c r="AD5" s="3">
        <f t="shared" ref="AD5:AD12" si="11">N5*C5*(1/28316.8)/(529.83*10.73159)</f>
        <v>3.0151481820074573E-3</v>
      </c>
      <c r="AE5" s="4">
        <f t="shared" ref="AE5:AE12" si="12">AD5*Q5</f>
        <v>6.4825685913160336E-4</v>
      </c>
      <c r="AF5" s="5">
        <f t="shared" ref="AF5:AF12" si="13">AD5*(1-Q5)</f>
        <v>2.366891322875854E-3</v>
      </c>
      <c r="AH5" s="3">
        <f t="shared" ref="AH5:AJ12" si="14">V5+Z5</f>
        <v>2.7002705917686669E-3</v>
      </c>
      <c r="AI5" s="4">
        <f t="shared" si="14"/>
        <v>3.4666853481555649E-4</v>
      </c>
      <c r="AJ5" s="5">
        <f t="shared" si="14"/>
        <v>2.3536020569531104E-3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3">
      <c r="A6">
        <v>69</v>
      </c>
      <c r="B6">
        <v>11</v>
      </c>
      <c r="C6">
        <f>B6*400</f>
        <v>4400</v>
      </c>
      <c r="D6">
        <v>0</v>
      </c>
      <c r="E6">
        <v>83.5</v>
      </c>
      <c r="F6">
        <f>E6*50</f>
        <v>4175</v>
      </c>
      <c r="G6">
        <v>31.1</v>
      </c>
      <c r="H6">
        <v>68</v>
      </c>
      <c r="I6">
        <v>50</v>
      </c>
      <c r="J6">
        <f>I6*50</f>
        <v>2500</v>
      </c>
      <c r="K6">
        <v>7.7</v>
      </c>
      <c r="L6" t="s">
        <v>18</v>
      </c>
      <c r="N6">
        <f t="shared" si="0"/>
        <v>83.7</v>
      </c>
      <c r="O6">
        <f t="shared" si="1"/>
        <v>14.7</v>
      </c>
      <c r="P6">
        <f t="shared" si="2"/>
        <v>82.7</v>
      </c>
      <c r="Q6">
        <f t="shared" si="3"/>
        <v>0.215</v>
      </c>
      <c r="R6">
        <f>G6/100</f>
        <v>0.311</v>
      </c>
      <c r="S6">
        <f>K6/100</f>
        <v>7.6999999999999999E-2</v>
      </c>
      <c r="T6">
        <f t="shared" si="4"/>
        <v>7.6099999999999994</v>
      </c>
      <c r="V6">
        <f t="shared" si="5"/>
        <v>3.8117905038572212E-4</v>
      </c>
      <c r="W6">
        <f t="shared" si="6"/>
        <v>1.1854668466995958E-4</v>
      </c>
      <c r="X6">
        <f t="shared" si="7"/>
        <v>2.6263236571576258E-4</v>
      </c>
      <c r="Z6">
        <f t="shared" si="8"/>
        <v>1.2841055630330857E-3</v>
      </c>
      <c r="AA6">
        <f t="shared" si="9"/>
        <v>9.8876128353547592E-5</v>
      </c>
      <c r="AB6">
        <f t="shared" si="10"/>
        <v>1.1852294346795381E-3</v>
      </c>
      <c r="AD6" s="3">
        <f t="shared" si="11"/>
        <v>2.2873537932470364E-3</v>
      </c>
      <c r="AE6" s="4">
        <f t="shared" si="12"/>
        <v>4.9178106554811278E-4</v>
      </c>
      <c r="AF6" s="5">
        <f t="shared" si="13"/>
        <v>1.7955727276989237E-3</v>
      </c>
      <c r="AH6" s="3">
        <f t="shared" si="14"/>
        <v>1.6652846134188079E-3</v>
      </c>
      <c r="AI6" s="4">
        <f t="shared" si="14"/>
        <v>2.1742281302350718E-4</v>
      </c>
      <c r="AJ6" s="5">
        <f t="shared" si="14"/>
        <v>1.4478618003953008E-3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3">
      <c r="A7">
        <v>69</v>
      </c>
      <c r="B7">
        <v>9.5</v>
      </c>
      <c r="C7">
        <f>B7*400</f>
        <v>3800</v>
      </c>
      <c r="D7">
        <v>0</v>
      </c>
      <c r="E7">
        <v>80</v>
      </c>
      <c r="F7">
        <f>E7*50</f>
        <v>4000</v>
      </c>
      <c r="G7">
        <v>28</v>
      </c>
      <c r="H7">
        <v>68</v>
      </c>
      <c r="I7">
        <v>30</v>
      </c>
      <c r="J7">
        <f>I7*50</f>
        <v>1500</v>
      </c>
      <c r="K7">
        <v>6.1</v>
      </c>
      <c r="L7" t="s">
        <v>18</v>
      </c>
      <c r="N7">
        <f t="shared" si="0"/>
        <v>83.7</v>
      </c>
      <c r="O7">
        <f t="shared" si="1"/>
        <v>14.7</v>
      </c>
      <c r="P7">
        <f t="shared" si="2"/>
        <v>82.7</v>
      </c>
      <c r="Q7">
        <f t="shared" si="3"/>
        <v>0.215</v>
      </c>
      <c r="R7">
        <f>G7/100</f>
        <v>0.28000000000000003</v>
      </c>
      <c r="S7">
        <f>K7/100</f>
        <v>6.0999999999999999E-2</v>
      </c>
      <c r="T7">
        <f t="shared" si="4"/>
        <v>7.4040999999999988</v>
      </c>
      <c r="V7">
        <f t="shared" si="5"/>
        <v>3.6520148539949426E-4</v>
      </c>
      <c r="W7">
        <f t="shared" si="6"/>
        <v>1.022564159118584E-4</v>
      </c>
      <c r="X7">
        <f t="shared" si="7"/>
        <v>2.6294506948763586E-4</v>
      </c>
      <c r="Z7">
        <f t="shared" si="8"/>
        <v>7.704633378198514E-4</v>
      </c>
      <c r="AA7">
        <f t="shared" si="9"/>
        <v>4.6998263607010934E-5</v>
      </c>
      <c r="AB7">
        <f t="shared" si="10"/>
        <v>7.2346507421284048E-4</v>
      </c>
      <c r="AD7" s="3">
        <f t="shared" si="11"/>
        <v>1.9754419123497132E-3</v>
      </c>
      <c r="AE7" s="4">
        <f t="shared" si="12"/>
        <v>4.2472001115518833E-4</v>
      </c>
      <c r="AF7" s="5">
        <f t="shared" si="13"/>
        <v>1.550721901194525E-3</v>
      </c>
      <c r="AH7" s="3">
        <f t="shared" si="14"/>
        <v>1.1356648232193458E-3</v>
      </c>
      <c r="AI7" s="4">
        <f t="shared" si="14"/>
        <v>1.4925467951886932E-4</v>
      </c>
      <c r="AJ7" s="5">
        <f t="shared" si="14"/>
        <v>9.8641014370047628E-4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3">
      <c r="A8">
        <v>69</v>
      </c>
      <c r="B8">
        <v>12</v>
      </c>
      <c r="C8">
        <f>B8*400</f>
        <v>4800</v>
      </c>
      <c r="D8">
        <v>0</v>
      </c>
      <c r="E8">
        <v>90</v>
      </c>
      <c r="F8">
        <f>E8*50</f>
        <v>4500</v>
      </c>
      <c r="G8">
        <v>37</v>
      </c>
      <c r="H8">
        <v>68</v>
      </c>
      <c r="I8">
        <v>119</v>
      </c>
      <c r="J8">
        <f>I8*50</f>
        <v>5950</v>
      </c>
      <c r="K8">
        <v>9.6</v>
      </c>
      <c r="L8" t="s">
        <v>18</v>
      </c>
      <c r="N8">
        <f t="shared" si="0"/>
        <v>83.7</v>
      </c>
      <c r="O8">
        <f t="shared" si="1"/>
        <v>14.7</v>
      </c>
      <c r="P8">
        <f t="shared" si="2"/>
        <v>82.7</v>
      </c>
      <c r="Q8">
        <f t="shared" si="3"/>
        <v>0.215</v>
      </c>
      <c r="R8">
        <f>G8/100</f>
        <v>0.37</v>
      </c>
      <c r="S8">
        <f>K8/100</f>
        <v>9.6000000000000002E-2</v>
      </c>
      <c r="T8">
        <f t="shared" si="4"/>
        <v>7.5283499999999997</v>
      </c>
      <c r="V8">
        <f t="shared" si="5"/>
        <v>4.1085167107443105E-4</v>
      </c>
      <c r="W8">
        <f t="shared" si="6"/>
        <v>1.5201511829753949E-4</v>
      </c>
      <c r="X8">
        <f t="shared" si="7"/>
        <v>2.5883655277689156E-4</v>
      </c>
      <c r="Z8">
        <f t="shared" si="8"/>
        <v>3.0561712400187439E-3</v>
      </c>
      <c r="AA8">
        <f t="shared" si="9"/>
        <v>2.933924390417994E-4</v>
      </c>
      <c r="AB8">
        <f t="shared" si="10"/>
        <v>2.7627788009769445E-3</v>
      </c>
      <c r="AD8" s="3">
        <f t="shared" si="11"/>
        <v>2.4952950471785851E-3</v>
      </c>
      <c r="AE8" s="4">
        <f t="shared" si="12"/>
        <v>5.3648843514339582E-4</v>
      </c>
      <c r="AF8" s="5">
        <f t="shared" si="13"/>
        <v>1.9588066120351895E-3</v>
      </c>
      <c r="AH8" s="3">
        <f t="shared" si="14"/>
        <v>3.467022911093175E-3</v>
      </c>
      <c r="AI8" s="4">
        <f t="shared" si="14"/>
        <v>4.4540755733933889E-4</v>
      </c>
      <c r="AJ8" s="5">
        <f t="shared" si="14"/>
        <v>3.0216153537538362E-3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3">
      <c r="A9" t="s">
        <v>12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3">
      <c r="A10">
        <v>82</v>
      </c>
      <c r="B10">
        <v>19</v>
      </c>
      <c r="C10">
        <f>B10*400</f>
        <v>7600</v>
      </c>
      <c r="D10">
        <v>0</v>
      </c>
      <c r="E10">
        <v>106</v>
      </c>
      <c r="F10">
        <f>E10*50</f>
        <v>5300</v>
      </c>
      <c r="G10">
        <v>34.299999999999997</v>
      </c>
      <c r="H10">
        <v>82</v>
      </c>
      <c r="I10">
        <v>87</v>
      </c>
      <c r="J10">
        <f>I10*50</f>
        <v>4350</v>
      </c>
      <c r="K10">
        <v>7.4</v>
      </c>
      <c r="L10" t="s">
        <v>14</v>
      </c>
      <c r="N10">
        <f t="shared" si="0"/>
        <v>96.7</v>
      </c>
      <c r="O10">
        <f t="shared" si="1"/>
        <v>14.7</v>
      </c>
      <c r="P10">
        <f t="shared" si="2"/>
        <v>96.7</v>
      </c>
      <c r="Q10">
        <f t="shared" si="3"/>
        <v>0.215</v>
      </c>
      <c r="R10">
        <f>G10/100</f>
        <v>0.34299999999999997</v>
      </c>
      <c r="S10">
        <f>K10/100</f>
        <v>7.400000000000001E-2</v>
      </c>
      <c r="T10">
        <f t="shared" si="4"/>
        <v>8.9310500000000008</v>
      </c>
      <c r="V10">
        <f t="shared" si="5"/>
        <v>4.8389196815432995E-4</v>
      </c>
      <c r="W10">
        <f t="shared" si="6"/>
        <v>1.6597494507693516E-4</v>
      </c>
      <c r="X10">
        <f t="shared" si="7"/>
        <v>3.1791702307739478E-4</v>
      </c>
      <c r="Z10">
        <f t="shared" si="8"/>
        <v>2.6125880752699026E-3</v>
      </c>
      <c r="AA10">
        <f t="shared" si="9"/>
        <v>1.9333151756997281E-4</v>
      </c>
      <c r="AB10">
        <f t="shared" si="10"/>
        <v>2.4192565576999295E-3</v>
      </c>
      <c r="AD10" s="3">
        <f t="shared" si="11"/>
        <v>4.5645216947244275E-3</v>
      </c>
      <c r="AE10" s="4">
        <f t="shared" si="12"/>
        <v>9.813721643657518E-4</v>
      </c>
      <c r="AF10" s="5">
        <f t="shared" si="13"/>
        <v>3.5831495303586757E-3</v>
      </c>
      <c r="AH10" s="3">
        <f t="shared" si="14"/>
        <v>3.0964800434242325E-3</v>
      </c>
      <c r="AI10" s="4">
        <f t="shared" si="14"/>
        <v>3.5930646264690797E-4</v>
      </c>
      <c r="AJ10" s="5">
        <f t="shared" si="14"/>
        <v>2.7371735807773241E-3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3">
      <c r="A11">
        <v>54</v>
      </c>
      <c r="B11">
        <v>11.5</v>
      </c>
      <c r="C11">
        <f>B11*400</f>
        <v>4600</v>
      </c>
      <c r="D11">
        <v>0</v>
      </c>
      <c r="E11">
        <v>67</v>
      </c>
      <c r="F11">
        <f>E11*50</f>
        <v>3350</v>
      </c>
      <c r="G11">
        <v>32.9</v>
      </c>
      <c r="H11">
        <v>54</v>
      </c>
      <c r="I11">
        <v>55.5</v>
      </c>
      <c r="J11">
        <f>I11*50</f>
        <v>2775</v>
      </c>
      <c r="K11">
        <v>8.9</v>
      </c>
      <c r="L11" t="s">
        <v>16</v>
      </c>
      <c r="N11">
        <f t="shared" si="0"/>
        <v>68.7</v>
      </c>
      <c r="O11">
        <f t="shared" si="1"/>
        <v>14.7</v>
      </c>
      <c r="P11">
        <f t="shared" si="2"/>
        <v>68.7</v>
      </c>
      <c r="Q11">
        <f t="shared" si="3"/>
        <v>0.215</v>
      </c>
      <c r="R11">
        <f>G11/100</f>
        <v>0.32899999999999996</v>
      </c>
      <c r="S11">
        <f>K11/100</f>
        <v>8.900000000000001E-2</v>
      </c>
      <c r="T11">
        <f t="shared" si="4"/>
        <v>5.6061000000000014</v>
      </c>
      <c r="V11">
        <f t="shared" si="5"/>
        <v>3.0585624402207649E-4</v>
      </c>
      <c r="W11">
        <f t="shared" si="6"/>
        <v>1.0062670428326316E-4</v>
      </c>
      <c r="X11">
        <f t="shared" si="7"/>
        <v>2.0522953973881335E-4</v>
      </c>
      <c r="Z11">
        <f t="shared" si="8"/>
        <v>1.1840633363992021E-3</v>
      </c>
      <c r="AA11">
        <f t="shared" si="9"/>
        <v>1.0538163693952899E-4</v>
      </c>
      <c r="AB11">
        <f t="shared" si="10"/>
        <v>1.0786816994596731E-3</v>
      </c>
      <c r="AD11" s="3">
        <f t="shared" si="11"/>
        <v>1.9627716567338126E-3</v>
      </c>
      <c r="AE11" s="4">
        <f t="shared" si="12"/>
        <v>4.219959061977697E-4</v>
      </c>
      <c r="AF11" s="5">
        <f t="shared" si="13"/>
        <v>1.5407757505360429E-3</v>
      </c>
      <c r="AH11" s="3">
        <f t="shared" si="14"/>
        <v>1.4899195804212785E-3</v>
      </c>
      <c r="AI11" s="4">
        <f t="shared" si="14"/>
        <v>2.0600834122279214E-4</v>
      </c>
      <c r="AJ11" s="5">
        <f t="shared" si="14"/>
        <v>1.2839112391984865E-3</v>
      </c>
    </row>
    <row r="12" spans="1:49" x14ac:dyDescent="0.3">
      <c r="A12">
        <v>40</v>
      </c>
      <c r="B12">
        <v>10</v>
      </c>
      <c r="C12">
        <f>B12*400</f>
        <v>4000</v>
      </c>
      <c r="D12">
        <v>0</v>
      </c>
      <c r="E12">
        <v>49.5</v>
      </c>
      <c r="F12">
        <f>E12*50</f>
        <v>2475</v>
      </c>
      <c r="G12">
        <v>32.200000000000003</v>
      </c>
      <c r="H12">
        <v>40</v>
      </c>
      <c r="I12">
        <v>42</v>
      </c>
      <c r="J12">
        <f>I12*50</f>
        <v>2100</v>
      </c>
      <c r="K12">
        <v>10</v>
      </c>
      <c r="L12" t="s">
        <v>15</v>
      </c>
      <c r="N12">
        <f t="shared" si="0"/>
        <v>54.7</v>
      </c>
      <c r="O12">
        <f t="shared" si="1"/>
        <v>14.7</v>
      </c>
      <c r="P12">
        <f t="shared" si="2"/>
        <v>54.7</v>
      </c>
      <c r="Q12">
        <f t="shared" si="3"/>
        <v>0.215</v>
      </c>
      <c r="R12">
        <f>G12/100</f>
        <v>0.32200000000000001</v>
      </c>
      <c r="S12">
        <f>K12/100</f>
        <v>0.1</v>
      </c>
      <c r="T12">
        <f t="shared" si="4"/>
        <v>3.88185</v>
      </c>
      <c r="V12">
        <f t="shared" si="5"/>
        <v>2.2596841909093709E-4</v>
      </c>
      <c r="W12">
        <f t="shared" si="6"/>
        <v>7.2761830947281743E-5</v>
      </c>
      <c r="X12">
        <f t="shared" si="7"/>
        <v>1.5320658814365533E-4</v>
      </c>
      <c r="Z12">
        <f>P12*J12*(1/28316.8)/(529.83*10.73159)</f>
        <v>7.1344718754829772E-4</v>
      </c>
      <c r="AA12">
        <f t="shared" si="9"/>
        <v>7.1344718754829769E-5</v>
      </c>
      <c r="AB12">
        <f t="shared" si="10"/>
        <v>6.4210246879346799E-4</v>
      </c>
      <c r="AD12" s="3">
        <f t="shared" si="11"/>
        <v>1.3589470239015195E-3</v>
      </c>
      <c r="AE12" s="4">
        <f t="shared" si="12"/>
        <v>2.9217361013882668E-4</v>
      </c>
      <c r="AF12" s="5">
        <f t="shared" si="13"/>
        <v>1.066773413762693E-3</v>
      </c>
      <c r="AH12" s="3">
        <f t="shared" si="14"/>
        <v>9.3941560663923481E-4</v>
      </c>
      <c r="AI12" s="4">
        <f t="shared" si="14"/>
        <v>1.4410654970211151E-4</v>
      </c>
      <c r="AJ12" s="5">
        <f t="shared" si="14"/>
        <v>7.9530905693712332E-4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2E2B-95FA-954E-89EE-FCA26715C6EA}">
  <dimension ref="A1:S22"/>
  <sheetViews>
    <sheetView zoomScale="70" zoomScaleNormal="70" workbookViewId="0">
      <selection activeCell="S6" sqref="S6"/>
    </sheetView>
  </sheetViews>
  <sheetFormatPr defaultColWidth="11.19921875" defaultRowHeight="15.6" x14ac:dyDescent="0.3"/>
  <cols>
    <col min="1" max="1" width="11.69921875" bestFit="1" customWidth="1"/>
    <col min="2" max="2" width="13.69921875" bestFit="1" customWidth="1"/>
    <col min="3" max="3" width="15" bestFit="1" customWidth="1"/>
    <col min="4" max="4" width="11" bestFit="1" customWidth="1"/>
    <col min="5" max="5" width="12.796875" bestFit="1" customWidth="1"/>
    <col min="6" max="6" width="14.5" bestFit="1" customWidth="1"/>
    <col min="7" max="7" width="8.69921875" bestFit="1" customWidth="1"/>
    <col min="8" max="8" width="10.69921875" bestFit="1" customWidth="1"/>
    <col min="9" max="9" width="7.296875" bestFit="1" customWidth="1"/>
    <col min="10" max="10" width="14.19921875" bestFit="1" customWidth="1"/>
    <col min="11" max="11" width="8.296875" bestFit="1" customWidth="1"/>
  </cols>
  <sheetData>
    <row r="1" spans="1:19" x14ac:dyDescent="0.3">
      <c r="A1" s="2" t="s">
        <v>0</v>
      </c>
      <c r="B1" s="2">
        <v>21.5</v>
      </c>
      <c r="C1" s="2" t="s">
        <v>0</v>
      </c>
      <c r="D1" s="2">
        <v>21.5</v>
      </c>
      <c r="E1" s="2"/>
      <c r="F1" s="2" t="s">
        <v>19</v>
      </c>
      <c r="G1" s="2">
        <v>78.5</v>
      </c>
      <c r="H1" s="2"/>
      <c r="I1" s="2"/>
      <c r="J1" s="2"/>
      <c r="K1" s="2"/>
      <c r="L1" s="2"/>
    </row>
    <row r="2" spans="1:19" x14ac:dyDescent="0.3">
      <c r="A2" s="2" t="s">
        <v>4</v>
      </c>
      <c r="B2" s="2" t="s">
        <v>6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</v>
      </c>
      <c r="H2" s="2" t="s">
        <v>8</v>
      </c>
      <c r="I2" s="2" t="s">
        <v>3</v>
      </c>
      <c r="J2" s="2" t="s">
        <v>10</v>
      </c>
      <c r="K2" s="2" t="s">
        <v>2</v>
      </c>
      <c r="L2" s="2"/>
      <c r="M2" s="2" t="s">
        <v>38</v>
      </c>
    </row>
    <row r="3" spans="1:19" x14ac:dyDescent="0.3">
      <c r="A3" t="s">
        <v>31</v>
      </c>
    </row>
    <row r="4" spans="1:19" x14ac:dyDescent="0.3">
      <c r="A4">
        <v>68</v>
      </c>
      <c r="B4">
        <v>19</v>
      </c>
      <c r="C4">
        <f>B4*400</f>
        <v>7600</v>
      </c>
      <c r="D4">
        <v>0</v>
      </c>
      <c r="E4">
        <v>94</v>
      </c>
      <c r="F4">
        <f>E4*50</f>
        <v>4700</v>
      </c>
      <c r="G4">
        <v>37.700000000000003</v>
      </c>
      <c r="H4">
        <v>68</v>
      </c>
      <c r="I4">
        <v>146.5</v>
      </c>
      <c r="J4">
        <f>I4*50</f>
        <v>7325</v>
      </c>
      <c r="K4">
        <v>10</v>
      </c>
      <c r="L4" t="s">
        <v>18</v>
      </c>
      <c r="M4">
        <f>J4/F4</f>
        <v>1.5585106382978724</v>
      </c>
    </row>
    <row r="5" spans="1:19" x14ac:dyDescent="0.3">
      <c r="B5" t="s">
        <v>37</v>
      </c>
      <c r="C5" t="e">
        <f>#REF!*400</f>
        <v>#REF!</v>
      </c>
      <c r="F5">
        <f t="shared" ref="F5:F22" si="0">E5*50</f>
        <v>0</v>
      </c>
    </row>
    <row r="6" spans="1:19" x14ac:dyDescent="0.3">
      <c r="A6">
        <v>65</v>
      </c>
      <c r="B6">
        <v>82</v>
      </c>
      <c r="C6">
        <f t="shared" ref="C6:C22" si="1">B6*400</f>
        <v>32800</v>
      </c>
      <c r="D6">
        <v>0</v>
      </c>
      <c r="E6">
        <v>97.5</v>
      </c>
      <c r="F6">
        <f t="shared" si="0"/>
        <v>4875</v>
      </c>
      <c r="G6">
        <v>44.2</v>
      </c>
      <c r="H6">
        <v>63</v>
      </c>
      <c r="I6">
        <v>129</v>
      </c>
      <c r="J6">
        <f>I6*400</f>
        <v>51600</v>
      </c>
      <c r="K6">
        <v>19.600000000000001</v>
      </c>
      <c r="L6" t="s">
        <v>18</v>
      </c>
      <c r="M6">
        <f t="shared" ref="M6:M22" si="2">J6/F6</f>
        <v>10.584615384615384</v>
      </c>
      <c r="S6" t="s">
        <v>40</v>
      </c>
    </row>
    <row r="7" spans="1:19" x14ac:dyDescent="0.3">
      <c r="A7">
        <v>50</v>
      </c>
      <c r="B7">
        <v>74</v>
      </c>
      <c r="C7">
        <f t="shared" si="1"/>
        <v>29600</v>
      </c>
      <c r="D7">
        <v>0</v>
      </c>
      <c r="E7">
        <v>73</v>
      </c>
      <c r="F7">
        <f t="shared" si="0"/>
        <v>3650</v>
      </c>
      <c r="G7">
        <v>42</v>
      </c>
      <c r="H7">
        <v>49</v>
      </c>
      <c r="I7">
        <v>107</v>
      </c>
      <c r="J7">
        <f t="shared" ref="J7:J22" si="3">I7*400</f>
        <v>42800</v>
      </c>
      <c r="K7">
        <v>19.8</v>
      </c>
      <c r="L7" t="s">
        <v>16</v>
      </c>
      <c r="M7">
        <f t="shared" si="2"/>
        <v>11.726027397260275</v>
      </c>
    </row>
    <row r="8" spans="1:19" x14ac:dyDescent="0.3">
      <c r="A8">
        <v>37</v>
      </c>
      <c r="B8">
        <v>66</v>
      </c>
      <c r="C8">
        <f t="shared" si="1"/>
        <v>26400</v>
      </c>
      <c r="D8">
        <v>0</v>
      </c>
      <c r="E8">
        <v>51</v>
      </c>
      <c r="F8">
        <f t="shared" si="0"/>
        <v>2550</v>
      </c>
      <c r="G8">
        <v>39.299999999999997</v>
      </c>
      <c r="H8">
        <v>35</v>
      </c>
      <c r="I8">
        <v>86</v>
      </c>
      <c r="J8">
        <f t="shared" si="3"/>
        <v>34400</v>
      </c>
      <c r="K8">
        <v>20.2</v>
      </c>
      <c r="L8" t="s">
        <v>15</v>
      </c>
      <c r="M8">
        <f t="shared" si="2"/>
        <v>13.490196078431373</v>
      </c>
    </row>
    <row r="9" spans="1:19" x14ac:dyDescent="0.3">
      <c r="A9">
        <v>23</v>
      </c>
      <c r="B9">
        <v>57</v>
      </c>
      <c r="C9">
        <f t="shared" si="1"/>
        <v>22800</v>
      </c>
      <c r="D9">
        <v>0</v>
      </c>
      <c r="E9">
        <v>31</v>
      </c>
      <c r="F9">
        <f t="shared" si="0"/>
        <v>1550</v>
      </c>
      <c r="G9">
        <v>35.6</v>
      </c>
      <c r="H9">
        <v>22</v>
      </c>
      <c r="I9">
        <v>63</v>
      </c>
      <c r="J9">
        <f t="shared" si="3"/>
        <v>25200</v>
      </c>
      <c r="K9">
        <v>20.9</v>
      </c>
      <c r="L9" t="s">
        <v>32</v>
      </c>
      <c r="M9">
        <f t="shared" si="2"/>
        <v>16.258064516129032</v>
      </c>
    </row>
    <row r="10" spans="1:19" x14ac:dyDescent="0.3">
      <c r="A10">
        <v>83</v>
      </c>
      <c r="B10">
        <v>85</v>
      </c>
      <c r="C10">
        <f t="shared" si="1"/>
        <v>34000</v>
      </c>
      <c r="D10">
        <v>0</v>
      </c>
      <c r="E10">
        <v>130</v>
      </c>
      <c r="F10">
        <f t="shared" si="0"/>
        <v>6500</v>
      </c>
      <c r="G10">
        <v>47.3</v>
      </c>
      <c r="H10">
        <v>81</v>
      </c>
      <c r="I10">
        <v>140</v>
      </c>
      <c r="J10">
        <f t="shared" si="3"/>
        <v>56000</v>
      </c>
      <c r="K10">
        <v>19.2</v>
      </c>
      <c r="L10" t="s">
        <v>33</v>
      </c>
      <c r="M10">
        <f t="shared" si="2"/>
        <v>8.615384615384615</v>
      </c>
    </row>
    <row r="11" spans="1:19" x14ac:dyDescent="0.3">
      <c r="B11" t="s">
        <v>36</v>
      </c>
    </row>
    <row r="12" spans="1:19" x14ac:dyDescent="0.3">
      <c r="A12">
        <v>64</v>
      </c>
      <c r="B12">
        <v>94</v>
      </c>
      <c r="C12">
        <f t="shared" si="1"/>
        <v>37600</v>
      </c>
      <c r="D12">
        <v>0</v>
      </c>
      <c r="E12">
        <v>95</v>
      </c>
      <c r="F12">
        <f t="shared" si="0"/>
        <v>4750</v>
      </c>
      <c r="G12">
        <v>44.6</v>
      </c>
      <c r="H12">
        <v>61.5</v>
      </c>
      <c r="I12">
        <v>145</v>
      </c>
      <c r="J12">
        <f t="shared" si="3"/>
        <v>58000</v>
      </c>
      <c r="K12">
        <v>20</v>
      </c>
      <c r="L12" t="s">
        <v>18</v>
      </c>
      <c r="M12">
        <f t="shared" si="2"/>
        <v>12.210526315789474</v>
      </c>
    </row>
    <row r="13" spans="1:19" x14ac:dyDescent="0.3">
      <c r="A13">
        <v>50</v>
      </c>
      <c r="B13">
        <v>89</v>
      </c>
      <c r="C13">
        <f t="shared" si="1"/>
        <v>35600</v>
      </c>
      <c r="D13">
        <v>0</v>
      </c>
      <c r="E13">
        <v>72</v>
      </c>
      <c r="F13">
        <f t="shared" si="0"/>
        <v>3600</v>
      </c>
      <c r="G13">
        <v>42.5</v>
      </c>
      <c r="H13">
        <v>48</v>
      </c>
      <c r="I13">
        <v>122</v>
      </c>
      <c r="J13">
        <f t="shared" si="3"/>
        <v>48800</v>
      </c>
      <c r="K13">
        <v>20.2</v>
      </c>
      <c r="L13" t="s">
        <v>16</v>
      </c>
      <c r="M13">
        <f t="shared" si="2"/>
        <v>13.555555555555555</v>
      </c>
    </row>
    <row r="14" spans="1:19" x14ac:dyDescent="0.3">
      <c r="A14">
        <v>36</v>
      </c>
      <c r="B14">
        <v>78</v>
      </c>
      <c r="C14">
        <f t="shared" si="1"/>
        <v>31200</v>
      </c>
      <c r="D14">
        <v>0</v>
      </c>
      <c r="E14">
        <v>50.5</v>
      </c>
      <c r="F14">
        <f t="shared" si="0"/>
        <v>2525</v>
      </c>
      <c r="G14">
        <v>39.700000000000003</v>
      </c>
      <c r="H14">
        <v>35</v>
      </c>
      <c r="I14">
        <v>99</v>
      </c>
      <c r="J14">
        <f t="shared" si="3"/>
        <v>39600</v>
      </c>
      <c r="K14">
        <v>20.5</v>
      </c>
      <c r="L14" t="s">
        <v>15</v>
      </c>
      <c r="M14">
        <f t="shared" si="2"/>
        <v>15.683168316831683</v>
      </c>
    </row>
    <row r="15" spans="1:19" x14ac:dyDescent="0.3">
      <c r="A15">
        <v>22</v>
      </c>
      <c r="B15">
        <v>60.5</v>
      </c>
      <c r="C15">
        <f t="shared" si="1"/>
        <v>24200</v>
      </c>
      <c r="D15">
        <v>0</v>
      </c>
      <c r="E15">
        <v>29.5</v>
      </c>
      <c r="F15">
        <f t="shared" si="0"/>
        <v>1475</v>
      </c>
      <c r="G15">
        <v>35.5</v>
      </c>
      <c r="H15">
        <v>20</v>
      </c>
      <c r="I15">
        <v>71</v>
      </c>
      <c r="J15">
        <f t="shared" si="3"/>
        <v>28400</v>
      </c>
      <c r="K15">
        <v>21</v>
      </c>
      <c r="L15" t="s">
        <v>32</v>
      </c>
      <c r="M15">
        <f t="shared" si="2"/>
        <v>19.254237288135592</v>
      </c>
    </row>
    <row r="16" spans="1:19" x14ac:dyDescent="0.3">
      <c r="A16">
        <v>81</v>
      </c>
      <c r="B16">
        <v>90</v>
      </c>
      <c r="C16">
        <f t="shared" si="1"/>
        <v>36000</v>
      </c>
      <c r="E16">
        <v>129</v>
      </c>
      <c r="F16">
        <f t="shared" si="0"/>
        <v>6450</v>
      </c>
      <c r="G16">
        <v>47</v>
      </c>
      <c r="H16">
        <v>80</v>
      </c>
      <c r="I16">
        <v>144</v>
      </c>
      <c r="J16">
        <f t="shared" si="3"/>
        <v>57600</v>
      </c>
      <c r="K16">
        <v>19.2</v>
      </c>
      <c r="L16" t="s">
        <v>33</v>
      </c>
      <c r="M16">
        <f t="shared" si="2"/>
        <v>8.9302325581395348</v>
      </c>
    </row>
    <row r="17" spans="1:13" x14ac:dyDescent="0.3">
      <c r="B17" t="s">
        <v>36</v>
      </c>
    </row>
    <row r="18" spans="1:13" x14ac:dyDescent="0.3">
      <c r="A18">
        <v>65</v>
      </c>
      <c r="B18">
        <v>82.5</v>
      </c>
      <c r="C18">
        <f t="shared" si="1"/>
        <v>33000</v>
      </c>
      <c r="D18">
        <v>0</v>
      </c>
      <c r="E18">
        <v>96</v>
      </c>
      <c r="F18">
        <f t="shared" si="0"/>
        <v>4800</v>
      </c>
      <c r="G18">
        <v>44.3</v>
      </c>
      <c r="H18">
        <v>63</v>
      </c>
      <c r="I18">
        <v>122</v>
      </c>
      <c r="J18">
        <f t="shared" si="3"/>
        <v>48800</v>
      </c>
      <c r="K18">
        <v>19.3</v>
      </c>
      <c r="L18" t="s">
        <v>18</v>
      </c>
      <c r="M18">
        <f t="shared" si="2"/>
        <v>10.166666666666666</v>
      </c>
    </row>
    <row r="19" spans="1:13" x14ac:dyDescent="0.3">
      <c r="A19">
        <v>52</v>
      </c>
      <c r="B19">
        <v>76</v>
      </c>
      <c r="C19">
        <f t="shared" si="1"/>
        <v>30400</v>
      </c>
      <c r="D19">
        <v>0</v>
      </c>
      <c r="E19">
        <v>77</v>
      </c>
      <c r="F19">
        <f t="shared" si="0"/>
        <v>3850</v>
      </c>
      <c r="G19">
        <v>42.4</v>
      </c>
      <c r="H19">
        <v>50</v>
      </c>
      <c r="I19">
        <v>105</v>
      </c>
      <c r="J19">
        <f t="shared" si="3"/>
        <v>42000</v>
      </c>
      <c r="K19">
        <v>19.7</v>
      </c>
      <c r="L19" t="s">
        <v>16</v>
      </c>
      <c r="M19">
        <f t="shared" si="2"/>
        <v>10.909090909090908</v>
      </c>
    </row>
    <row r="20" spans="1:13" x14ac:dyDescent="0.3">
      <c r="A20">
        <v>37</v>
      </c>
      <c r="B20">
        <v>66</v>
      </c>
      <c r="C20">
        <f t="shared" si="1"/>
        <v>26400</v>
      </c>
      <c r="D20">
        <v>0</v>
      </c>
      <c r="E20">
        <v>51</v>
      </c>
      <c r="F20">
        <f t="shared" si="0"/>
        <v>2550</v>
      </c>
      <c r="G20">
        <v>39.5</v>
      </c>
      <c r="H20">
        <v>35</v>
      </c>
      <c r="I20">
        <v>82</v>
      </c>
      <c r="J20">
        <f t="shared" si="3"/>
        <v>32800</v>
      </c>
      <c r="K20">
        <v>20.2</v>
      </c>
      <c r="L20" t="s">
        <v>15</v>
      </c>
      <c r="M20">
        <f t="shared" si="2"/>
        <v>12.862745098039216</v>
      </c>
    </row>
    <row r="21" spans="1:13" x14ac:dyDescent="0.3">
      <c r="A21">
        <v>22</v>
      </c>
      <c r="B21">
        <v>54</v>
      </c>
      <c r="C21">
        <f t="shared" si="1"/>
        <v>21600</v>
      </c>
      <c r="D21">
        <v>0</v>
      </c>
      <c r="E21">
        <v>29.2</v>
      </c>
      <c r="F21">
        <f t="shared" si="0"/>
        <v>1460</v>
      </c>
      <c r="G21">
        <v>35.299999999999997</v>
      </c>
      <c r="H21">
        <v>20</v>
      </c>
      <c r="I21">
        <v>59.5</v>
      </c>
      <c r="J21">
        <f t="shared" si="3"/>
        <v>23800</v>
      </c>
      <c r="K21">
        <v>20.9</v>
      </c>
      <c r="L21" t="s">
        <v>32</v>
      </c>
      <c r="M21">
        <f t="shared" si="2"/>
        <v>16.301369863013697</v>
      </c>
    </row>
    <row r="22" spans="1:13" x14ac:dyDescent="0.3">
      <c r="A22">
        <v>82</v>
      </c>
      <c r="B22">
        <v>92</v>
      </c>
      <c r="C22">
        <f t="shared" si="1"/>
        <v>36800</v>
      </c>
      <c r="D22">
        <v>0</v>
      </c>
      <c r="E22">
        <v>128</v>
      </c>
      <c r="F22">
        <f t="shared" si="0"/>
        <v>6400</v>
      </c>
      <c r="G22">
        <v>47</v>
      </c>
      <c r="H22">
        <v>80</v>
      </c>
      <c r="I22">
        <v>145</v>
      </c>
      <c r="J22">
        <f t="shared" si="3"/>
        <v>58000</v>
      </c>
      <c r="K22">
        <v>19.2</v>
      </c>
      <c r="L22" t="s">
        <v>33</v>
      </c>
      <c r="M22">
        <f t="shared" si="2"/>
        <v>9.0625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4B4A-D3DF-0946-9D5E-6700D826FDAB}">
  <dimension ref="A1:AJ10"/>
  <sheetViews>
    <sheetView zoomScale="70" workbookViewId="0">
      <selection activeCell="J9" sqref="J9"/>
    </sheetView>
  </sheetViews>
  <sheetFormatPr defaultColWidth="11.19921875" defaultRowHeight="15.6" x14ac:dyDescent="0.3"/>
  <sheetData>
    <row r="1" spans="1:36" x14ac:dyDescent="0.3">
      <c r="A1" s="2" t="s">
        <v>0</v>
      </c>
      <c r="B1" s="2">
        <v>21.5</v>
      </c>
      <c r="C1" s="2" t="s">
        <v>0</v>
      </c>
      <c r="D1" s="2">
        <v>21.5</v>
      </c>
      <c r="E1" s="2"/>
      <c r="F1" s="2" t="s">
        <v>19</v>
      </c>
      <c r="G1" s="2">
        <v>78.5</v>
      </c>
      <c r="H1" s="2"/>
      <c r="I1" s="2"/>
      <c r="J1" s="2"/>
      <c r="K1" s="2"/>
    </row>
    <row r="2" spans="1:36" x14ac:dyDescent="0.3">
      <c r="A2" s="2" t="s">
        <v>4</v>
      </c>
      <c r="B2" s="2" t="s">
        <v>6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</v>
      </c>
      <c r="H2" s="2" t="s">
        <v>8</v>
      </c>
      <c r="I2" s="2" t="s">
        <v>3</v>
      </c>
      <c r="J2" s="2" t="s">
        <v>10</v>
      </c>
      <c r="K2" s="2" t="s">
        <v>2</v>
      </c>
      <c r="M2" s="2" t="s">
        <v>39</v>
      </c>
      <c r="N2" t="s">
        <v>24</v>
      </c>
      <c r="O2" t="s">
        <v>26</v>
      </c>
      <c r="P2" t="s">
        <v>25</v>
      </c>
      <c r="Q2" t="s">
        <v>22</v>
      </c>
      <c r="R2" t="s">
        <v>21</v>
      </c>
      <c r="S2" t="s">
        <v>23</v>
      </c>
      <c r="T2" t="s">
        <v>17</v>
      </c>
      <c r="V2" t="s">
        <v>27</v>
      </c>
      <c r="W2" t="s">
        <v>28</v>
      </c>
      <c r="X2" t="s">
        <v>20</v>
      </c>
      <c r="Z2" t="s">
        <v>27</v>
      </c>
      <c r="AA2" t="s">
        <v>28</v>
      </c>
      <c r="AB2" t="s">
        <v>20</v>
      </c>
      <c r="AD2" t="s">
        <v>27</v>
      </c>
      <c r="AE2" t="s">
        <v>28</v>
      </c>
      <c r="AF2" t="s">
        <v>20</v>
      </c>
      <c r="AH2" t="s">
        <v>27</v>
      </c>
      <c r="AI2" t="s">
        <v>28</v>
      </c>
      <c r="AJ2" t="s">
        <v>20</v>
      </c>
    </row>
    <row r="3" spans="1:36" x14ac:dyDescent="0.3">
      <c r="A3" t="s">
        <v>31</v>
      </c>
    </row>
    <row r="4" spans="1:36" x14ac:dyDescent="0.3">
      <c r="A4">
        <v>68</v>
      </c>
      <c r="B4">
        <v>7.5</v>
      </c>
      <c r="C4">
        <f>B4*400</f>
        <v>3000</v>
      </c>
      <c r="D4">
        <v>0</v>
      </c>
      <c r="E4">
        <v>77.5</v>
      </c>
      <c r="F4">
        <f>E4*50</f>
        <v>3875</v>
      </c>
      <c r="G4">
        <v>24.9</v>
      </c>
      <c r="H4">
        <v>69</v>
      </c>
      <c r="I4">
        <v>15</v>
      </c>
      <c r="J4">
        <f>I4*50</f>
        <v>750</v>
      </c>
      <c r="K4">
        <v>8.8000000000000007</v>
      </c>
      <c r="L4" t="s">
        <v>18</v>
      </c>
      <c r="M4">
        <f>100-K4</f>
        <v>91.2</v>
      </c>
      <c r="N4">
        <f>A4+14.7</f>
        <v>82.7</v>
      </c>
      <c r="O4">
        <f>D4+14.7</f>
        <v>14.7</v>
      </c>
      <c r="P4">
        <f>H4+14.7</f>
        <v>83.7</v>
      </c>
      <c r="Q4">
        <f>$B$1/100</f>
        <v>0.215</v>
      </c>
      <c r="R4">
        <f>G4/100</f>
        <v>0.249</v>
      </c>
      <c r="S4">
        <f>K4/100</f>
        <v>8.8000000000000009E-2</v>
      </c>
      <c r="T4">
        <f>((Q4*N4+P4*S4)/2)-O4*R4</f>
        <v>8.9127500000000008</v>
      </c>
      <c r="V4">
        <f>O4*F4*(1/28316.8)/(529.83*10.73159)</f>
        <v>3.5378893898076012E-4</v>
      </c>
      <c r="W4">
        <f>V4*R4</f>
        <v>8.8093445806209275E-5</v>
      </c>
      <c r="X4">
        <f>V4*(1-R4)</f>
        <v>2.6569549317455088E-4</v>
      </c>
      <c r="Z4">
        <f>P4*J4*(1/28316.8)/(529.83*10.73159)</f>
        <v>3.8988985112165393E-4</v>
      </c>
      <c r="AA4">
        <f>Z4*S4</f>
        <v>3.4310306898705547E-5</v>
      </c>
      <c r="AB4">
        <f>Z4*(1-S4)</f>
        <v>3.5557954422294841E-4</v>
      </c>
      <c r="AD4" s="3">
        <f>N4*C4*(1/28316.8)/(529.83*10.73159)</f>
        <v>1.5409266756397028E-3</v>
      </c>
      <c r="AE4" s="4">
        <f>AD4*Q4</f>
        <v>3.3129923526253608E-4</v>
      </c>
      <c r="AF4" s="5">
        <f>AD4*(1-Q4)</f>
        <v>1.2096274403771668E-3</v>
      </c>
      <c r="AH4" s="3">
        <f>V4+Z4</f>
        <v>7.4367879010241405E-4</v>
      </c>
      <c r="AI4" s="4">
        <f>W4+AA4</f>
        <v>1.2240375270491482E-4</v>
      </c>
      <c r="AJ4" s="5">
        <f>X4+AB4</f>
        <v>6.2127503739749929E-4</v>
      </c>
    </row>
    <row r="5" spans="1:36" x14ac:dyDescent="0.3">
      <c r="A5">
        <v>69</v>
      </c>
      <c r="B5">
        <v>7</v>
      </c>
      <c r="C5">
        <f t="shared" ref="C5:C10" si="0">B5*400</f>
        <v>2800</v>
      </c>
      <c r="D5">
        <v>0</v>
      </c>
      <c r="E5">
        <v>77</v>
      </c>
      <c r="F5">
        <f t="shared" ref="F5:F10" si="1">E5*50</f>
        <v>3850</v>
      </c>
      <c r="G5">
        <v>23.8</v>
      </c>
      <c r="H5">
        <v>69</v>
      </c>
      <c r="I5">
        <v>10</v>
      </c>
      <c r="J5">
        <f t="shared" ref="J5:J10" si="2">I5*50</f>
        <v>500</v>
      </c>
      <c r="K5">
        <v>10.199999999999999</v>
      </c>
      <c r="L5" t="s">
        <v>18</v>
      </c>
      <c r="M5">
        <f t="shared" ref="M5:M10" si="3">100-K5</f>
        <v>89.8</v>
      </c>
      <c r="N5">
        <f t="shared" ref="N5:N10" si="4">A5+14.7</f>
        <v>83.7</v>
      </c>
      <c r="O5">
        <f t="shared" ref="O5:O10" si="5">D5+14.7</f>
        <v>14.7</v>
      </c>
      <c r="P5">
        <f t="shared" ref="P5:P10" si="6">H5+14.7</f>
        <v>83.7</v>
      </c>
      <c r="Q5">
        <f t="shared" ref="Q5:Q10" si="7">$B$1/100</f>
        <v>0.215</v>
      </c>
      <c r="R5">
        <f t="shared" ref="R5:R10" si="8">G5/100</f>
        <v>0.23800000000000002</v>
      </c>
      <c r="S5">
        <f t="shared" ref="S5:S10" si="9">K5/100</f>
        <v>0.10199999999999999</v>
      </c>
      <c r="T5">
        <f t="shared" ref="T5:T10" si="10">((Q5*N5+P5*S5)/2)-O5*R5</f>
        <v>9.7678499999999993</v>
      </c>
      <c r="V5">
        <f t="shared" ref="V5:V10" si="11">O5*F5*(1/28316.8)/(529.83*10.73159)</f>
        <v>3.5150642969701323E-4</v>
      </c>
      <c r="W5">
        <f t="shared" ref="W5:W10" si="12">V5*R5</f>
        <v>8.3658530267889159E-5</v>
      </c>
      <c r="X5">
        <f t="shared" ref="X5:X10" si="13">V5*(1-R5)</f>
        <v>2.678478994291241E-4</v>
      </c>
      <c r="Z5">
        <f t="shared" ref="Z5:Z10" si="14">P5*J5*(1/28316.8)/(529.83*10.73159)</f>
        <v>2.5992656741443597E-4</v>
      </c>
      <c r="AA5">
        <f t="shared" ref="AA5:AA10" si="15">Z5*S5</f>
        <v>2.6512509876272469E-5</v>
      </c>
      <c r="AB5">
        <f t="shared" ref="AB5:AB10" si="16">Z5*(1-S5)</f>
        <v>2.3341405753816351E-4</v>
      </c>
      <c r="AD5" s="3">
        <f t="shared" ref="AD5:AD10" si="17">N5*C5*(1/28316.8)/(529.83*10.73159)</f>
        <v>1.4555887775208416E-3</v>
      </c>
      <c r="AE5" s="4">
        <f t="shared" ref="AE5:AE10" si="18">AD5*Q5</f>
        <v>3.1295158716698095E-4</v>
      </c>
      <c r="AF5" s="5">
        <f t="shared" ref="AF5:AF10" si="19">AD5*(1-Q5)</f>
        <v>1.1426371903538607E-3</v>
      </c>
      <c r="AH5" s="3">
        <f t="shared" ref="AH5:AH10" si="20">V5+Z5</f>
        <v>6.1143299711144926E-4</v>
      </c>
      <c r="AI5" s="4">
        <f t="shared" ref="AI5:AI10" si="21">W5+AA5</f>
        <v>1.1017104014416162E-4</v>
      </c>
      <c r="AJ5" s="5">
        <f t="shared" ref="AJ5:AJ10" si="22">X5+AB5</f>
        <v>5.0126195696728756E-4</v>
      </c>
    </row>
    <row r="6" spans="1:36" x14ac:dyDescent="0.3">
      <c r="A6">
        <v>69.5</v>
      </c>
      <c r="B6">
        <v>6</v>
      </c>
      <c r="C6">
        <f t="shared" si="0"/>
        <v>2400</v>
      </c>
      <c r="D6">
        <v>0</v>
      </c>
      <c r="E6">
        <v>76.5</v>
      </c>
      <c r="F6">
        <f t="shared" si="1"/>
        <v>3825</v>
      </c>
      <c r="G6">
        <v>22.2</v>
      </c>
      <c r="H6">
        <v>69.5</v>
      </c>
      <c r="I6">
        <v>2</v>
      </c>
      <c r="J6">
        <f t="shared" si="2"/>
        <v>100</v>
      </c>
      <c r="K6">
        <v>12.7</v>
      </c>
      <c r="L6" t="s">
        <v>18</v>
      </c>
      <c r="M6">
        <f t="shared" si="3"/>
        <v>87.3</v>
      </c>
      <c r="N6">
        <f t="shared" si="4"/>
        <v>84.2</v>
      </c>
      <c r="O6">
        <f t="shared" si="5"/>
        <v>14.7</v>
      </c>
      <c r="P6">
        <f t="shared" si="6"/>
        <v>84.2</v>
      </c>
      <c r="Q6">
        <f t="shared" si="7"/>
        <v>0.215</v>
      </c>
      <c r="R6">
        <f t="shared" si="8"/>
        <v>0.222</v>
      </c>
      <c r="S6">
        <f t="shared" si="9"/>
        <v>0.127</v>
      </c>
      <c r="T6">
        <f t="shared" si="10"/>
        <v>11.134800000000002</v>
      </c>
      <c r="V6">
        <f t="shared" si="11"/>
        <v>3.492239204132664E-4</v>
      </c>
      <c r="W6">
        <f t="shared" si="12"/>
        <v>7.7527710331745143E-5</v>
      </c>
      <c r="X6">
        <f t="shared" si="13"/>
        <v>2.7169621008152128E-4</v>
      </c>
      <c r="Z6">
        <f t="shared" si="14"/>
        <v>5.2295858963669079E-5</v>
      </c>
      <c r="AA6">
        <f t="shared" si="15"/>
        <v>6.6415740883859735E-6</v>
      </c>
      <c r="AB6">
        <f t="shared" si="16"/>
        <v>4.5654284875283106E-5</v>
      </c>
      <c r="AD6" s="3">
        <f t="shared" si="17"/>
        <v>1.2551006151280577E-3</v>
      </c>
      <c r="AE6" s="4">
        <f t="shared" si="18"/>
        <v>2.6984663225253241E-4</v>
      </c>
      <c r="AF6" s="5">
        <f t="shared" si="19"/>
        <v>9.8525398287552528E-4</v>
      </c>
      <c r="AH6" s="3">
        <f t="shared" si="20"/>
        <v>4.0151977937693547E-4</v>
      </c>
      <c r="AI6" s="4">
        <f t="shared" si="21"/>
        <v>8.4169284420131124E-5</v>
      </c>
      <c r="AJ6" s="5">
        <f t="shared" si="22"/>
        <v>3.1735049495680437E-4</v>
      </c>
    </row>
    <row r="7" spans="1:36" x14ac:dyDescent="0.3">
      <c r="AD7" s="3"/>
      <c r="AE7" s="4"/>
      <c r="AF7" s="5"/>
      <c r="AH7" s="3"/>
      <c r="AI7" s="4"/>
      <c r="AJ7" s="5"/>
    </row>
    <row r="8" spans="1:36" x14ac:dyDescent="0.3">
      <c r="A8">
        <v>82</v>
      </c>
      <c r="B8">
        <v>7.5</v>
      </c>
      <c r="C8">
        <f t="shared" si="0"/>
        <v>3000</v>
      </c>
      <c r="D8">
        <v>0</v>
      </c>
      <c r="E8">
        <v>92.5</v>
      </c>
      <c r="F8">
        <f t="shared" si="1"/>
        <v>4625</v>
      </c>
      <c r="G8">
        <v>25.2</v>
      </c>
      <c r="H8">
        <v>82</v>
      </c>
      <c r="I8">
        <v>18.5</v>
      </c>
      <c r="J8">
        <f t="shared" si="2"/>
        <v>925</v>
      </c>
      <c r="K8">
        <v>7.3</v>
      </c>
      <c r="L8" t="s">
        <v>14</v>
      </c>
      <c r="M8">
        <f t="shared" si="3"/>
        <v>92.7</v>
      </c>
      <c r="N8">
        <f t="shared" si="4"/>
        <v>96.7</v>
      </c>
      <c r="O8">
        <f t="shared" si="5"/>
        <v>14.7</v>
      </c>
      <c r="P8">
        <f t="shared" si="6"/>
        <v>96.7</v>
      </c>
      <c r="Q8">
        <f t="shared" si="7"/>
        <v>0.215</v>
      </c>
      <c r="R8">
        <f t="shared" si="8"/>
        <v>0.252</v>
      </c>
      <c r="S8">
        <f t="shared" si="9"/>
        <v>7.2999999999999995E-2</v>
      </c>
      <c r="T8">
        <f t="shared" si="10"/>
        <v>10.220400000000001</v>
      </c>
      <c r="V8">
        <f t="shared" si="11"/>
        <v>4.2226421749316529E-4</v>
      </c>
      <c r="W8">
        <f t="shared" si="12"/>
        <v>1.0641058280827765E-4</v>
      </c>
      <c r="X8">
        <f t="shared" si="13"/>
        <v>3.1585363468488765E-4</v>
      </c>
      <c r="Z8">
        <f t="shared" si="14"/>
        <v>5.5555033784474939E-4</v>
      </c>
      <c r="AA8">
        <f t="shared" si="15"/>
        <v>4.0555174662666702E-5</v>
      </c>
      <c r="AB8">
        <f t="shared" si="16"/>
        <v>5.1499516318208273E-4</v>
      </c>
      <c r="AD8" s="3">
        <f t="shared" si="17"/>
        <v>1.8017848794964844E-3</v>
      </c>
      <c r="AE8" s="4">
        <f t="shared" si="18"/>
        <v>3.8738374909174413E-4</v>
      </c>
      <c r="AF8" s="5">
        <f t="shared" si="19"/>
        <v>1.4144011304047402E-3</v>
      </c>
      <c r="AH8" s="3">
        <f t="shared" si="20"/>
        <v>9.7781455533791457E-4</v>
      </c>
      <c r="AI8" s="4">
        <f t="shared" si="21"/>
        <v>1.4696575747094435E-4</v>
      </c>
      <c r="AJ8" s="5">
        <f t="shared" si="22"/>
        <v>8.3084879786697033E-4</v>
      </c>
    </row>
    <row r="9" spans="1:36" x14ac:dyDescent="0.3">
      <c r="A9">
        <v>83</v>
      </c>
      <c r="B9">
        <v>7.2</v>
      </c>
      <c r="C9">
        <f t="shared" si="0"/>
        <v>2880</v>
      </c>
      <c r="D9">
        <v>0</v>
      </c>
      <c r="E9">
        <v>91</v>
      </c>
      <c r="F9">
        <f t="shared" si="1"/>
        <v>4550</v>
      </c>
      <c r="G9">
        <v>23.6</v>
      </c>
      <c r="H9">
        <v>82</v>
      </c>
      <c r="I9">
        <v>10</v>
      </c>
      <c r="J9">
        <f t="shared" si="2"/>
        <v>500</v>
      </c>
      <c r="K9">
        <v>10.5</v>
      </c>
      <c r="L9" t="s">
        <v>14</v>
      </c>
      <c r="M9">
        <f t="shared" si="3"/>
        <v>89.5</v>
      </c>
      <c r="N9">
        <f t="shared" si="4"/>
        <v>97.7</v>
      </c>
      <c r="O9">
        <f t="shared" si="5"/>
        <v>14.7</v>
      </c>
      <c r="P9">
        <f t="shared" si="6"/>
        <v>96.7</v>
      </c>
      <c r="Q9">
        <f t="shared" si="7"/>
        <v>0.215</v>
      </c>
      <c r="R9">
        <f t="shared" si="8"/>
        <v>0.23600000000000002</v>
      </c>
      <c r="S9">
        <f t="shared" si="9"/>
        <v>0.105</v>
      </c>
      <c r="T9">
        <f t="shared" si="10"/>
        <v>12.110299999999999</v>
      </c>
      <c r="V9">
        <f t="shared" si="11"/>
        <v>4.1541668964192478E-4</v>
      </c>
      <c r="W9">
        <f t="shared" si="12"/>
        <v>9.8038338755494249E-5</v>
      </c>
      <c r="X9">
        <f t="shared" si="13"/>
        <v>3.1737835088643053E-4</v>
      </c>
      <c r="Z9">
        <f t="shared" si="14"/>
        <v>3.0029747991608077E-4</v>
      </c>
      <c r="AA9">
        <f t="shared" si="15"/>
        <v>3.1531235391188482E-5</v>
      </c>
      <c r="AB9">
        <f t="shared" si="16"/>
        <v>2.6876624452489229E-4</v>
      </c>
      <c r="AD9" s="3">
        <f t="shared" si="17"/>
        <v>1.7476009040096616E-3</v>
      </c>
      <c r="AE9" s="4">
        <f t="shared" si="18"/>
        <v>3.7573419436207723E-4</v>
      </c>
      <c r="AF9" s="5">
        <f t="shared" si="19"/>
        <v>1.3718667096475844E-3</v>
      </c>
      <c r="AH9" s="3">
        <f t="shared" si="20"/>
        <v>7.1571416955800555E-4</v>
      </c>
      <c r="AI9" s="4">
        <f t="shared" si="21"/>
        <v>1.2956957414668273E-4</v>
      </c>
      <c r="AJ9" s="5">
        <f t="shared" si="22"/>
        <v>5.8614459541132282E-4</v>
      </c>
    </row>
    <row r="10" spans="1:36" x14ac:dyDescent="0.3">
      <c r="A10">
        <v>83</v>
      </c>
      <c r="B10">
        <v>7</v>
      </c>
      <c r="C10">
        <f t="shared" si="0"/>
        <v>2800</v>
      </c>
      <c r="D10">
        <v>0</v>
      </c>
      <c r="E10">
        <v>89.5</v>
      </c>
      <c r="F10">
        <f t="shared" si="1"/>
        <v>4475</v>
      </c>
      <c r="G10">
        <v>22.3</v>
      </c>
      <c r="H10">
        <v>82</v>
      </c>
      <c r="I10">
        <v>2.5</v>
      </c>
      <c r="J10">
        <f t="shared" si="2"/>
        <v>125</v>
      </c>
      <c r="K10">
        <v>13.6</v>
      </c>
      <c r="L10" t="s">
        <v>14</v>
      </c>
      <c r="M10">
        <f t="shared" si="3"/>
        <v>86.4</v>
      </c>
      <c r="N10">
        <f t="shared" si="4"/>
        <v>97.7</v>
      </c>
      <c r="O10">
        <f t="shared" si="5"/>
        <v>14.7</v>
      </c>
      <c r="P10">
        <f t="shared" si="6"/>
        <v>96.7</v>
      </c>
      <c r="Q10">
        <f t="shared" si="7"/>
        <v>0.215</v>
      </c>
      <c r="R10">
        <f t="shared" si="8"/>
        <v>0.223</v>
      </c>
      <c r="S10">
        <f t="shared" si="9"/>
        <v>0.13600000000000001</v>
      </c>
      <c r="T10">
        <f t="shared" si="10"/>
        <v>13.80025</v>
      </c>
      <c r="V10">
        <f t="shared" si="11"/>
        <v>4.0856916179068427E-4</v>
      </c>
      <c r="W10">
        <f t="shared" si="12"/>
        <v>9.1110923079322587E-5</v>
      </c>
      <c r="X10">
        <f t="shared" si="13"/>
        <v>3.1745823871136167E-4</v>
      </c>
      <c r="Z10">
        <f t="shared" si="14"/>
        <v>7.5074369979020192E-5</v>
      </c>
      <c r="AA10">
        <f t="shared" si="15"/>
        <v>1.0210114317146748E-5</v>
      </c>
      <c r="AB10">
        <f t="shared" si="16"/>
        <v>6.4864255661873448E-5</v>
      </c>
      <c r="AD10" s="3">
        <f t="shared" si="17"/>
        <v>1.6990564344538377E-3</v>
      </c>
      <c r="AE10" s="4">
        <f t="shared" si="18"/>
        <v>3.6529713340757508E-4</v>
      </c>
      <c r="AF10" s="5">
        <f t="shared" si="19"/>
        <v>1.3337593010462627E-3</v>
      </c>
      <c r="AH10" s="3">
        <f t="shared" si="20"/>
        <v>4.8364353176970446E-4</v>
      </c>
      <c r="AI10" s="4">
        <f t="shared" si="21"/>
        <v>1.0132103739646933E-4</v>
      </c>
      <c r="AJ10" s="5">
        <f t="shared" si="22"/>
        <v>3.823224943732351E-4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DE67-507F-5F46-8F96-D370CAEC953F}">
  <dimension ref="A1:M13"/>
  <sheetViews>
    <sheetView tabSelected="1" zoomScale="85" zoomScaleNormal="85" workbookViewId="0">
      <selection activeCell="C16" sqref="C16"/>
    </sheetView>
  </sheetViews>
  <sheetFormatPr defaultColWidth="11.19921875" defaultRowHeight="15.6" x14ac:dyDescent="0.3"/>
  <sheetData>
    <row r="1" spans="1:13" x14ac:dyDescent="0.3">
      <c r="A1" s="2" t="s">
        <v>0</v>
      </c>
      <c r="B1" s="2">
        <v>21.5</v>
      </c>
      <c r="C1" s="2" t="s">
        <v>0</v>
      </c>
      <c r="D1" s="2">
        <v>21.5</v>
      </c>
      <c r="E1" s="2"/>
      <c r="F1" s="2" t="s">
        <v>19</v>
      </c>
      <c r="G1" s="2">
        <v>78.5</v>
      </c>
      <c r="H1" s="2"/>
      <c r="I1" s="2"/>
      <c r="J1" s="2"/>
      <c r="K1" s="2"/>
    </row>
    <row r="2" spans="1:13" x14ac:dyDescent="0.3">
      <c r="A2" s="2" t="s">
        <v>4</v>
      </c>
      <c r="B2" s="2" t="s">
        <v>6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</v>
      </c>
      <c r="H2" s="2" t="s">
        <v>8</v>
      </c>
      <c r="I2" s="2" t="s">
        <v>3</v>
      </c>
      <c r="J2" s="2" t="s">
        <v>10</v>
      </c>
      <c r="K2" s="2" t="s">
        <v>2</v>
      </c>
      <c r="M2" s="2" t="s">
        <v>38</v>
      </c>
    </row>
    <row r="3" spans="1:13" x14ac:dyDescent="0.3">
      <c r="A3" t="s">
        <v>31</v>
      </c>
    </row>
    <row r="4" spans="1:13" x14ac:dyDescent="0.3">
      <c r="A4">
        <v>64</v>
      </c>
      <c r="B4">
        <v>94</v>
      </c>
      <c r="C4">
        <f>B4*400</f>
        <v>37600</v>
      </c>
      <c r="D4">
        <v>0</v>
      </c>
      <c r="E4">
        <v>94.5</v>
      </c>
      <c r="F4" s="5">
        <f>E4*50</f>
        <v>4725</v>
      </c>
      <c r="G4">
        <v>44.1</v>
      </c>
      <c r="H4">
        <v>62</v>
      </c>
      <c r="I4">
        <v>140</v>
      </c>
      <c r="J4">
        <f>I4*400</f>
        <v>56000</v>
      </c>
      <c r="K4">
        <v>20</v>
      </c>
      <c r="L4" t="s">
        <v>18</v>
      </c>
      <c r="M4">
        <f>J4/F4</f>
        <v>11.851851851851851</v>
      </c>
    </row>
    <row r="5" spans="1:13" x14ac:dyDescent="0.3">
      <c r="A5">
        <v>66</v>
      </c>
      <c r="B5">
        <v>74.5</v>
      </c>
      <c r="C5">
        <f t="shared" ref="C5:C13" si="0">B5*400</f>
        <v>29800</v>
      </c>
      <c r="D5">
        <v>0</v>
      </c>
      <c r="E5">
        <v>96</v>
      </c>
      <c r="F5" s="5">
        <f t="shared" ref="F5:F13" si="1">E5*50</f>
        <v>4800</v>
      </c>
      <c r="G5">
        <v>43.8</v>
      </c>
      <c r="H5">
        <v>64</v>
      </c>
      <c r="I5">
        <v>110</v>
      </c>
      <c r="J5">
        <f t="shared" ref="J5:J8" si="2">I5*400</f>
        <v>44000</v>
      </c>
      <c r="K5">
        <v>19.2</v>
      </c>
      <c r="L5" t="s">
        <v>18</v>
      </c>
      <c r="M5">
        <f t="shared" ref="M5:M13" si="3">J5/F5</f>
        <v>9.1666666666666661</v>
      </c>
    </row>
    <row r="6" spans="1:13" x14ac:dyDescent="0.3">
      <c r="A6">
        <v>67</v>
      </c>
      <c r="B6">
        <v>54.5</v>
      </c>
      <c r="C6">
        <f t="shared" si="0"/>
        <v>21800</v>
      </c>
      <c r="D6">
        <v>0</v>
      </c>
      <c r="E6">
        <v>97.5</v>
      </c>
      <c r="F6" s="5">
        <f t="shared" si="1"/>
        <v>4875</v>
      </c>
      <c r="G6">
        <v>43.4</v>
      </c>
      <c r="H6">
        <v>65</v>
      </c>
      <c r="I6">
        <v>80</v>
      </c>
      <c r="J6">
        <f t="shared" si="2"/>
        <v>32000</v>
      </c>
      <c r="K6">
        <v>18</v>
      </c>
      <c r="L6" t="s">
        <v>18</v>
      </c>
      <c r="M6">
        <f t="shared" si="3"/>
        <v>6.5641025641025639</v>
      </c>
    </row>
    <row r="7" spans="1:13" x14ac:dyDescent="0.3">
      <c r="A7">
        <v>68</v>
      </c>
      <c r="B7">
        <v>37</v>
      </c>
      <c r="C7">
        <f t="shared" si="0"/>
        <v>14800</v>
      </c>
      <c r="D7">
        <v>0</v>
      </c>
      <c r="E7">
        <v>97</v>
      </c>
      <c r="F7">
        <f t="shared" si="1"/>
        <v>4850</v>
      </c>
      <c r="G7">
        <v>42</v>
      </c>
      <c r="H7">
        <v>66</v>
      </c>
      <c r="I7">
        <v>50</v>
      </c>
      <c r="J7">
        <f t="shared" si="2"/>
        <v>20000</v>
      </c>
      <c r="K7">
        <v>15.7</v>
      </c>
      <c r="L7" t="s">
        <v>18</v>
      </c>
      <c r="M7">
        <f t="shared" si="3"/>
        <v>4.1237113402061851</v>
      </c>
    </row>
    <row r="8" spans="1:13" x14ac:dyDescent="0.3">
      <c r="A8">
        <v>69</v>
      </c>
      <c r="B8">
        <v>18</v>
      </c>
      <c r="C8">
        <f t="shared" si="0"/>
        <v>7200</v>
      </c>
      <c r="D8">
        <v>0</v>
      </c>
      <c r="E8">
        <v>91</v>
      </c>
      <c r="F8">
        <f t="shared" si="1"/>
        <v>4550</v>
      </c>
      <c r="G8">
        <v>37.4</v>
      </c>
      <c r="H8">
        <v>67</v>
      </c>
      <c r="I8">
        <v>20</v>
      </c>
      <c r="J8">
        <f t="shared" si="2"/>
        <v>8000</v>
      </c>
      <c r="K8">
        <v>10.199999999999999</v>
      </c>
      <c r="L8" t="s">
        <v>18</v>
      </c>
      <c r="M8">
        <f t="shared" si="3"/>
        <v>1.7582417582417582</v>
      </c>
    </row>
    <row r="9" spans="1:13" x14ac:dyDescent="0.3">
      <c r="A9">
        <v>69</v>
      </c>
      <c r="B9">
        <v>19</v>
      </c>
      <c r="C9">
        <f t="shared" si="0"/>
        <v>7600</v>
      </c>
      <c r="D9">
        <v>0</v>
      </c>
      <c r="E9">
        <v>91.5</v>
      </c>
      <c r="F9">
        <f t="shared" si="1"/>
        <v>4575</v>
      </c>
      <c r="G9">
        <v>37.700000000000003</v>
      </c>
      <c r="H9">
        <v>67</v>
      </c>
      <c r="I9">
        <v>140</v>
      </c>
      <c r="J9">
        <f>I9*50</f>
        <v>7000</v>
      </c>
      <c r="K9">
        <v>10.3</v>
      </c>
      <c r="L9" t="s">
        <v>18</v>
      </c>
      <c r="M9">
        <f t="shared" si="3"/>
        <v>1.5300546448087431</v>
      </c>
    </row>
    <row r="10" spans="1:13" x14ac:dyDescent="0.3">
      <c r="A10">
        <v>68</v>
      </c>
      <c r="B10">
        <v>17.5</v>
      </c>
      <c r="C10">
        <f t="shared" si="0"/>
        <v>7000</v>
      </c>
      <c r="D10">
        <v>0</v>
      </c>
      <c r="E10">
        <v>90</v>
      </c>
      <c r="F10">
        <f t="shared" si="1"/>
        <v>4500</v>
      </c>
      <c r="G10">
        <v>36.299999999999997</v>
      </c>
      <c r="H10">
        <v>67</v>
      </c>
      <c r="I10">
        <v>110</v>
      </c>
      <c r="J10">
        <f t="shared" ref="J10:J13" si="4">I10*50</f>
        <v>5500</v>
      </c>
      <c r="K10">
        <v>9.6</v>
      </c>
      <c r="L10" t="s">
        <v>18</v>
      </c>
      <c r="M10">
        <f t="shared" si="3"/>
        <v>1.2222222222222223</v>
      </c>
    </row>
    <row r="11" spans="1:13" x14ac:dyDescent="0.3">
      <c r="A11">
        <v>68</v>
      </c>
      <c r="B11">
        <v>13.5</v>
      </c>
      <c r="C11">
        <f t="shared" si="0"/>
        <v>5400</v>
      </c>
      <c r="D11">
        <v>0</v>
      </c>
      <c r="E11">
        <v>87.5</v>
      </c>
      <c r="F11">
        <f t="shared" si="1"/>
        <v>4375</v>
      </c>
      <c r="G11">
        <v>34.299999999999997</v>
      </c>
      <c r="H11">
        <v>68</v>
      </c>
      <c r="I11">
        <v>80</v>
      </c>
      <c r="J11">
        <f t="shared" si="4"/>
        <v>4000</v>
      </c>
      <c r="K11">
        <v>8.6</v>
      </c>
      <c r="L11" t="s">
        <v>18</v>
      </c>
      <c r="M11">
        <f t="shared" si="3"/>
        <v>0.91428571428571426</v>
      </c>
    </row>
    <row r="12" spans="1:13" x14ac:dyDescent="0.3">
      <c r="A12">
        <v>68</v>
      </c>
      <c r="B12">
        <v>11.5</v>
      </c>
      <c r="C12">
        <f t="shared" si="0"/>
        <v>4600</v>
      </c>
      <c r="D12">
        <v>0</v>
      </c>
      <c r="E12">
        <v>83</v>
      </c>
      <c r="F12">
        <f t="shared" si="1"/>
        <v>4150</v>
      </c>
      <c r="G12">
        <v>31.4</v>
      </c>
      <c r="H12">
        <v>68</v>
      </c>
      <c r="I12">
        <v>50</v>
      </c>
      <c r="J12">
        <f t="shared" si="4"/>
        <v>2500</v>
      </c>
      <c r="K12">
        <v>7.2</v>
      </c>
      <c r="L12" t="s">
        <v>18</v>
      </c>
      <c r="M12">
        <f t="shared" si="3"/>
        <v>0.60240963855421692</v>
      </c>
    </row>
    <row r="13" spans="1:13" x14ac:dyDescent="0.3">
      <c r="A13">
        <v>69</v>
      </c>
      <c r="B13">
        <v>8</v>
      </c>
      <c r="C13">
        <f t="shared" si="0"/>
        <v>3200</v>
      </c>
      <c r="D13">
        <v>0</v>
      </c>
      <c r="E13">
        <v>77.5</v>
      </c>
      <c r="F13">
        <f t="shared" si="1"/>
        <v>3875</v>
      </c>
      <c r="G13">
        <v>26.2</v>
      </c>
      <c r="H13">
        <v>68</v>
      </c>
      <c r="I13">
        <v>20</v>
      </c>
      <c r="J13">
        <f t="shared" si="4"/>
        <v>1000</v>
      </c>
      <c r="K13">
        <v>6</v>
      </c>
      <c r="L13" t="s">
        <v>18</v>
      </c>
      <c r="M13">
        <f t="shared" si="3"/>
        <v>0.25806451612903225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Khoa Bui</cp:lastModifiedBy>
  <dcterms:created xsi:type="dcterms:W3CDTF">2022-07-21T14:06:20Z</dcterms:created>
  <dcterms:modified xsi:type="dcterms:W3CDTF">2022-07-28T03:00:01Z</dcterms:modified>
</cp:coreProperties>
</file>