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D:\3.Length\Đề tài, Dự án\Đề tài Băng 30 m 2024\Triển khai Đề tài\Phần mềm\"/>
    </mc:Choice>
  </mc:AlternateContent>
  <xr:revisionPtr revIDLastSave="0" documentId="13_ncr:1_{3AECD0E0-ECB1-4A82-BE97-8F50C7233A3E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Biên bản" sheetId="1" r:id="rId1"/>
    <sheet name="GCN" sheetId="4" r:id="rId2"/>
    <sheet name="ĐKĐBĐ" sheetId="3" r:id="rId3"/>
    <sheet name="Danh sách chuẩn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" i="3" l="1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4" i="3"/>
  <c r="R20" i="4"/>
  <c r="AA5" i="3"/>
  <c r="AB5" i="3"/>
  <c r="AA6" i="3"/>
  <c r="AB6" i="3"/>
  <c r="AA7" i="3"/>
  <c r="AB7" i="3"/>
  <c r="AA8" i="3"/>
  <c r="AB8" i="3"/>
  <c r="AA9" i="3"/>
  <c r="AB9" i="3"/>
  <c r="AA10" i="3"/>
  <c r="AB10" i="3"/>
  <c r="AA11" i="3"/>
  <c r="AB11" i="3"/>
  <c r="AA12" i="3"/>
  <c r="AB12" i="3"/>
  <c r="AA13" i="3"/>
  <c r="AB13" i="3"/>
  <c r="AA14" i="3"/>
  <c r="AB14" i="3"/>
  <c r="AA15" i="3"/>
  <c r="AB15" i="3"/>
  <c r="AA16" i="3"/>
  <c r="AB16" i="3"/>
  <c r="AA17" i="3"/>
  <c r="AB17" i="3"/>
  <c r="AA18" i="3"/>
  <c r="AB18" i="3"/>
  <c r="AA19" i="3"/>
  <c r="AB19" i="3"/>
  <c r="AA20" i="3"/>
  <c r="AB20" i="3"/>
  <c r="AA21" i="3"/>
  <c r="AB21" i="3"/>
  <c r="AA22" i="3"/>
  <c r="AB22" i="3"/>
  <c r="AA23" i="3"/>
  <c r="AB23" i="3"/>
  <c r="AA24" i="3"/>
  <c r="AB24" i="3"/>
  <c r="Z4" i="3"/>
  <c r="Y6" i="3"/>
  <c r="Y7" i="3"/>
  <c r="Y8" i="3"/>
  <c r="Y9" i="3"/>
  <c r="Y10" i="3"/>
  <c r="Y11" i="3"/>
  <c r="Y12" i="3"/>
  <c r="Y13" i="3"/>
  <c r="Y14" i="3"/>
  <c r="Y15" i="3"/>
  <c r="Y16" i="3"/>
  <c r="Y17" i="3"/>
  <c r="Y18" i="3"/>
  <c r="Y19" i="3"/>
  <c r="Y20" i="3"/>
  <c r="Y21" i="3"/>
  <c r="Y22" i="3"/>
  <c r="Y23" i="3"/>
  <c r="Y24" i="3"/>
  <c r="Y5" i="3"/>
  <c r="AB4" i="3"/>
  <c r="AA4" i="3"/>
  <c r="Y4" i="3"/>
  <c r="X5" i="3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4" i="3"/>
  <c r="W4" i="3"/>
  <c r="V4" i="3"/>
  <c r="U4" i="3"/>
  <c r="R4" i="3"/>
  <c r="Q4" i="3"/>
  <c r="M3" i="3"/>
  <c r="I5" i="3"/>
  <c r="J5" i="3"/>
  <c r="K5" i="3"/>
  <c r="L5" i="3"/>
  <c r="M5" i="3"/>
  <c r="I6" i="3"/>
  <c r="J6" i="3"/>
  <c r="K6" i="3"/>
  <c r="L6" i="3"/>
  <c r="M6" i="3"/>
  <c r="I7" i="3"/>
  <c r="J7" i="3"/>
  <c r="K7" i="3"/>
  <c r="L7" i="3"/>
  <c r="M7" i="3"/>
  <c r="I8" i="3"/>
  <c r="J8" i="3"/>
  <c r="K8" i="3"/>
  <c r="L8" i="3"/>
  <c r="M8" i="3"/>
  <c r="I9" i="3"/>
  <c r="J9" i="3"/>
  <c r="K9" i="3"/>
  <c r="L9" i="3"/>
  <c r="M9" i="3"/>
  <c r="I10" i="3"/>
  <c r="J10" i="3"/>
  <c r="K10" i="3"/>
  <c r="L10" i="3"/>
  <c r="M10" i="3"/>
  <c r="I11" i="3"/>
  <c r="J11" i="3"/>
  <c r="K11" i="3"/>
  <c r="L11" i="3"/>
  <c r="M11" i="3"/>
  <c r="I12" i="3"/>
  <c r="J12" i="3"/>
  <c r="K12" i="3"/>
  <c r="L12" i="3"/>
  <c r="M12" i="3"/>
  <c r="I13" i="3"/>
  <c r="J13" i="3"/>
  <c r="K13" i="3"/>
  <c r="L13" i="3"/>
  <c r="M13" i="3"/>
  <c r="I14" i="3"/>
  <c r="J14" i="3"/>
  <c r="K14" i="3"/>
  <c r="L14" i="3"/>
  <c r="M14" i="3"/>
  <c r="I15" i="3"/>
  <c r="J15" i="3"/>
  <c r="K15" i="3"/>
  <c r="L15" i="3"/>
  <c r="M15" i="3"/>
  <c r="I16" i="3"/>
  <c r="J16" i="3"/>
  <c r="K16" i="3"/>
  <c r="L16" i="3"/>
  <c r="M16" i="3"/>
  <c r="I17" i="3"/>
  <c r="J17" i="3"/>
  <c r="K17" i="3"/>
  <c r="L17" i="3"/>
  <c r="M17" i="3"/>
  <c r="I18" i="3"/>
  <c r="J18" i="3"/>
  <c r="K18" i="3"/>
  <c r="L18" i="3"/>
  <c r="M18" i="3"/>
  <c r="I19" i="3"/>
  <c r="J19" i="3"/>
  <c r="K19" i="3"/>
  <c r="L19" i="3"/>
  <c r="M19" i="3"/>
  <c r="I20" i="3"/>
  <c r="J20" i="3"/>
  <c r="K20" i="3"/>
  <c r="L20" i="3"/>
  <c r="M20" i="3"/>
  <c r="I21" i="3"/>
  <c r="J21" i="3"/>
  <c r="K21" i="3"/>
  <c r="L21" i="3"/>
  <c r="M21" i="3"/>
  <c r="I22" i="3"/>
  <c r="J22" i="3"/>
  <c r="K22" i="3"/>
  <c r="L22" i="3"/>
  <c r="M22" i="3"/>
  <c r="I23" i="3"/>
  <c r="J23" i="3"/>
  <c r="K23" i="3"/>
  <c r="L23" i="3"/>
  <c r="M23" i="3"/>
  <c r="I24" i="3"/>
  <c r="J24" i="3"/>
  <c r="K24" i="3"/>
  <c r="L24" i="3"/>
  <c r="M24" i="3"/>
  <c r="M4" i="3"/>
  <c r="L4" i="3"/>
  <c r="K4" i="3"/>
  <c r="J4" i="3"/>
  <c r="I4" i="3"/>
  <c r="E5" i="3" l="1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4" i="3"/>
  <c r="B13" i="3"/>
  <c r="C5" i="3"/>
  <c r="D5" i="3" s="1"/>
  <c r="C6" i="3"/>
  <c r="B6" i="3" s="1"/>
  <c r="C7" i="3"/>
  <c r="D7" i="3" s="1"/>
  <c r="C8" i="3"/>
  <c r="D8" i="3" s="1"/>
  <c r="C9" i="3"/>
  <c r="D9" i="3" s="1"/>
  <c r="C10" i="3"/>
  <c r="B10" i="3" s="1"/>
  <c r="C11" i="3"/>
  <c r="D11" i="3" s="1"/>
  <c r="C12" i="3"/>
  <c r="D12" i="3" s="1"/>
  <c r="C13" i="3"/>
  <c r="D13" i="3" s="1"/>
  <c r="C14" i="3"/>
  <c r="D14" i="3" s="1"/>
  <c r="C15" i="3"/>
  <c r="D15" i="3" s="1"/>
  <c r="C16" i="3"/>
  <c r="D16" i="3" s="1"/>
  <c r="C17" i="3"/>
  <c r="D17" i="3" s="1"/>
  <c r="C18" i="3"/>
  <c r="D18" i="3" s="1"/>
  <c r="C19" i="3"/>
  <c r="D19" i="3" s="1"/>
  <c r="C20" i="3"/>
  <c r="D20" i="3" s="1"/>
  <c r="C21" i="3"/>
  <c r="D21" i="3" s="1"/>
  <c r="C22" i="3"/>
  <c r="B22" i="3" s="1"/>
  <c r="C23" i="3"/>
  <c r="D23" i="3" s="1"/>
  <c r="C24" i="3"/>
  <c r="D24" i="3" s="1"/>
  <c r="C4" i="3"/>
  <c r="U24" i="3"/>
  <c r="O24" i="3"/>
  <c r="N24" i="3"/>
  <c r="Q24" i="3"/>
  <c r="U23" i="3"/>
  <c r="O23" i="3"/>
  <c r="N23" i="3"/>
  <c r="Q23" i="3"/>
  <c r="U22" i="3"/>
  <c r="O22" i="3"/>
  <c r="N22" i="3"/>
  <c r="Q22" i="3"/>
  <c r="U21" i="3"/>
  <c r="O21" i="3"/>
  <c r="N21" i="3"/>
  <c r="Q21" i="3"/>
  <c r="U20" i="3"/>
  <c r="O20" i="3"/>
  <c r="N20" i="3"/>
  <c r="Q20" i="3"/>
  <c r="U19" i="3"/>
  <c r="O19" i="3"/>
  <c r="N19" i="3"/>
  <c r="Q19" i="3"/>
  <c r="U18" i="3"/>
  <c r="O18" i="3"/>
  <c r="N18" i="3"/>
  <c r="Q18" i="3"/>
  <c r="U17" i="3"/>
  <c r="O17" i="3"/>
  <c r="N17" i="3"/>
  <c r="Q17" i="3"/>
  <c r="U16" i="3"/>
  <c r="O16" i="3"/>
  <c r="N16" i="3"/>
  <c r="Q16" i="3"/>
  <c r="U15" i="3"/>
  <c r="O15" i="3"/>
  <c r="N15" i="3"/>
  <c r="Q15" i="3"/>
  <c r="U14" i="3"/>
  <c r="O14" i="3"/>
  <c r="N14" i="3"/>
  <c r="Q14" i="3"/>
  <c r="U13" i="3"/>
  <c r="O13" i="3"/>
  <c r="N13" i="3"/>
  <c r="Q13" i="3"/>
  <c r="U12" i="3"/>
  <c r="Q12" i="3"/>
  <c r="O12" i="3"/>
  <c r="N12" i="3"/>
  <c r="U11" i="3"/>
  <c r="Q11" i="3"/>
  <c r="O11" i="3"/>
  <c r="N11" i="3"/>
  <c r="U10" i="3"/>
  <c r="O10" i="3"/>
  <c r="N10" i="3"/>
  <c r="Q10" i="3"/>
  <c r="U9" i="3"/>
  <c r="O9" i="3"/>
  <c r="N9" i="3"/>
  <c r="Q9" i="3"/>
  <c r="U8" i="3"/>
  <c r="Q8" i="3"/>
  <c r="O8" i="3"/>
  <c r="N8" i="3"/>
  <c r="U7" i="3"/>
  <c r="O7" i="3"/>
  <c r="N7" i="3"/>
  <c r="Q7" i="3"/>
  <c r="U6" i="3"/>
  <c r="O6" i="3"/>
  <c r="N6" i="3"/>
  <c r="Q6" i="3"/>
  <c r="U5" i="3"/>
  <c r="O5" i="3"/>
  <c r="N5" i="3"/>
  <c r="Q5" i="3"/>
  <c r="O4" i="3"/>
  <c r="N4" i="3"/>
  <c r="AP9" i="3"/>
  <c r="AI10" i="3"/>
  <c r="B60" i="4"/>
  <c r="K59" i="4"/>
  <c r="G19" i="3" l="1"/>
  <c r="H19" i="3"/>
  <c r="G11" i="3"/>
  <c r="H11" i="3"/>
  <c r="B5" i="3"/>
  <c r="G22" i="3"/>
  <c r="H22" i="3"/>
  <c r="G18" i="3"/>
  <c r="H18" i="3"/>
  <c r="G14" i="3"/>
  <c r="H14" i="3"/>
  <c r="G10" i="3"/>
  <c r="H10" i="3"/>
  <c r="G6" i="3"/>
  <c r="H6" i="3"/>
  <c r="P4" i="3"/>
  <c r="G23" i="3"/>
  <c r="H23" i="3"/>
  <c r="G15" i="3"/>
  <c r="H15" i="3"/>
  <c r="G7" i="3"/>
  <c r="H7" i="3"/>
  <c r="G4" i="3"/>
  <c r="H21" i="3"/>
  <c r="G21" i="3"/>
  <c r="H17" i="3"/>
  <c r="G17" i="3"/>
  <c r="H13" i="3"/>
  <c r="G13" i="3"/>
  <c r="H9" i="3"/>
  <c r="G9" i="3"/>
  <c r="H5" i="3"/>
  <c r="G5" i="3"/>
  <c r="H24" i="3"/>
  <c r="G24" i="3"/>
  <c r="H20" i="3"/>
  <c r="G20" i="3"/>
  <c r="H16" i="3"/>
  <c r="G16" i="3"/>
  <c r="H12" i="3"/>
  <c r="G12" i="3"/>
  <c r="H8" i="3"/>
  <c r="G8" i="3"/>
  <c r="B21" i="3"/>
  <c r="D10" i="3"/>
  <c r="D4" i="3"/>
  <c r="B18" i="3"/>
  <c r="P18" i="3" s="1"/>
  <c r="D22" i="3"/>
  <c r="D6" i="3"/>
  <c r="B4" i="3"/>
  <c r="B17" i="3"/>
  <c r="B9" i="3"/>
  <c r="B14" i="3"/>
  <c r="R7" i="3"/>
  <c r="S7" i="3" s="1"/>
  <c r="V9" i="3"/>
  <c r="W9" i="3" s="1"/>
  <c r="V5" i="3"/>
  <c r="V6" i="3"/>
  <c r="W6" i="3" s="1"/>
  <c r="V7" i="3"/>
  <c r="R8" i="3"/>
  <c r="S8" i="3" s="1"/>
  <c r="V11" i="3"/>
  <c r="R12" i="3"/>
  <c r="S12" i="3" s="1"/>
  <c r="R13" i="3"/>
  <c r="S13" i="3" s="1"/>
  <c r="T13" i="3" s="1"/>
  <c r="R14" i="3"/>
  <c r="V19" i="3"/>
  <c r="V20" i="3"/>
  <c r="W20" i="3" s="1"/>
  <c r="R21" i="3"/>
  <c r="R22" i="3"/>
  <c r="R23" i="3"/>
  <c r="S23" i="3" s="1"/>
  <c r="R24" i="3"/>
  <c r="S24" i="3" s="1"/>
  <c r="T24" i="3" s="1"/>
  <c r="B24" i="3"/>
  <c r="B20" i="3"/>
  <c r="B16" i="3"/>
  <c r="B12" i="3"/>
  <c r="W12" i="3" s="1"/>
  <c r="B8" i="3"/>
  <c r="R5" i="3"/>
  <c r="S5" i="3" s="1"/>
  <c r="R6" i="3"/>
  <c r="S6" i="3" s="1"/>
  <c r="R20" i="3"/>
  <c r="S20" i="3" s="1"/>
  <c r="T20" i="3" s="1"/>
  <c r="V8" i="3"/>
  <c r="V12" i="3"/>
  <c r="V13" i="3"/>
  <c r="W13" i="3" s="1"/>
  <c r="V14" i="3"/>
  <c r="R15" i="3"/>
  <c r="R16" i="3"/>
  <c r="S16" i="3" s="1"/>
  <c r="R17" i="3"/>
  <c r="S17" i="3" s="1"/>
  <c r="T17" i="3" s="1"/>
  <c r="V21" i="3"/>
  <c r="W21" i="3" s="1"/>
  <c r="V22" i="3"/>
  <c r="W22" i="3" s="1"/>
  <c r="V23" i="3"/>
  <c r="V24" i="3"/>
  <c r="B23" i="3"/>
  <c r="P23" i="3" s="1"/>
  <c r="B19" i="3"/>
  <c r="P19" i="3" s="1"/>
  <c r="B15" i="3"/>
  <c r="B11" i="3"/>
  <c r="P11" i="3" s="1"/>
  <c r="B7" i="3"/>
  <c r="P7" i="3" s="1"/>
  <c r="V10" i="3"/>
  <c r="W10" i="3" s="1"/>
  <c r="R11" i="3"/>
  <c r="S11" i="3" s="1"/>
  <c r="V18" i="3"/>
  <c r="R19" i="3"/>
  <c r="S19" i="3" s="1"/>
  <c r="R9" i="3"/>
  <c r="S9" i="3" s="1"/>
  <c r="R10" i="3"/>
  <c r="S10" i="3" s="1"/>
  <c r="T10" i="3" s="1"/>
  <c r="V15" i="3"/>
  <c r="W15" i="3" s="1"/>
  <c r="V16" i="3"/>
  <c r="V17" i="3"/>
  <c r="R18" i="3"/>
  <c r="S18" i="3" s="1"/>
  <c r="T18" i="3" s="1"/>
  <c r="T5" i="3"/>
  <c r="P15" i="3"/>
  <c r="S21" i="3"/>
  <c r="T21" i="3" s="1"/>
  <c r="P17" i="3"/>
  <c r="P5" i="3"/>
  <c r="W5" i="3"/>
  <c r="S15" i="3"/>
  <c r="W16" i="3"/>
  <c r="S22" i="3"/>
  <c r="T22" i="3" s="1"/>
  <c r="P14" i="3"/>
  <c r="S14" i="3"/>
  <c r="P16" i="3"/>
  <c r="P22" i="3"/>
  <c r="P21" i="3"/>
  <c r="P13" i="3"/>
  <c r="P10" i="3"/>
  <c r="P9" i="3"/>
  <c r="S4" i="3"/>
  <c r="T4" i="3" s="1"/>
  <c r="M19" i="4"/>
  <c r="S12" i="4"/>
  <c r="H4" i="3" l="1"/>
  <c r="T12" i="3"/>
  <c r="T11" i="3"/>
  <c r="T14" i="3"/>
  <c r="W14" i="3"/>
  <c r="W18" i="3"/>
  <c r="W17" i="3"/>
  <c r="T19" i="3"/>
  <c r="P12" i="3"/>
  <c r="AC18" i="3"/>
  <c r="T8" i="3"/>
  <c r="W24" i="3"/>
  <c r="T9" i="3"/>
  <c r="AC8" i="3"/>
  <c r="P24" i="3"/>
  <c r="T15" i="3"/>
  <c r="T23" i="3"/>
  <c r="W19" i="3"/>
  <c r="W11" i="3"/>
  <c r="AC7" i="3"/>
  <c r="W8" i="3"/>
  <c r="T16" i="3"/>
  <c r="AC16" i="3"/>
  <c r="AC11" i="3"/>
  <c r="AC14" i="3"/>
  <c r="W23" i="3"/>
  <c r="T7" i="3"/>
  <c r="W7" i="3"/>
  <c r="P8" i="3"/>
  <c r="P20" i="3"/>
  <c r="AC20" i="3"/>
  <c r="T6" i="3"/>
  <c r="P6" i="3"/>
  <c r="Z8" i="3"/>
  <c r="AC24" i="3"/>
  <c r="Z24" i="3"/>
  <c r="Z22" i="3"/>
  <c r="AC22" i="3"/>
  <c r="AC21" i="3"/>
  <c r="Z21" i="3"/>
  <c r="Z20" i="3"/>
  <c r="Z18" i="3"/>
  <c r="AC17" i="3"/>
  <c r="Z17" i="3"/>
  <c r="Z16" i="3"/>
  <c r="AC13" i="3"/>
  <c r="Z13" i="3"/>
  <c r="Z12" i="3"/>
  <c r="AC12" i="3"/>
  <c r="Z10" i="3"/>
  <c r="AC10" i="3"/>
  <c r="Z9" i="3"/>
  <c r="AC9" i="3"/>
  <c r="Z7" i="3"/>
  <c r="R25" i="4"/>
  <c r="W25" i="4" s="1"/>
  <c r="Z23" i="3" l="1"/>
  <c r="Z14" i="3"/>
  <c r="Z19" i="3"/>
  <c r="AC15" i="3"/>
  <c r="AC6" i="3"/>
  <c r="Z6" i="3"/>
  <c r="Z15" i="3"/>
  <c r="AC23" i="3"/>
  <c r="Z5" i="3"/>
  <c r="AC5" i="3"/>
  <c r="Z11" i="3"/>
  <c r="AC19" i="3"/>
  <c r="AC4" i="3"/>
  <c r="AI17" i="3"/>
  <c r="Q7" i="4"/>
  <c r="J7" i="4"/>
  <c r="M63" i="4" l="1"/>
  <c r="M62" i="4"/>
  <c r="P8" i="1" l="1"/>
  <c r="Q4" i="1" l="1"/>
  <c r="R48" i="1"/>
  <c r="X10" i="4"/>
  <c r="N5" i="4" l="1"/>
  <c r="W37" i="4" s="1"/>
  <c r="T69" i="4"/>
  <c r="S27" i="4"/>
  <c r="P16" i="4"/>
  <c r="G14" i="4"/>
  <c r="J13" i="4"/>
  <c r="X11" i="4"/>
  <c r="K9" i="4"/>
  <c r="F8" i="4"/>
  <c r="X8" i="4" l="1"/>
  <c r="L43" i="1" l="1"/>
  <c r="S57" i="4" s="1"/>
</calcChain>
</file>

<file path=xl/sharedStrings.xml><?xml version="1.0" encoding="utf-8"?>
<sst xmlns="http://schemas.openxmlformats.org/spreadsheetml/2006/main" count="240" uniqueCount="190">
  <si>
    <t>mm</t>
  </si>
  <si>
    <t>BIÊN BẢN HIỆU CHUẨN</t>
  </si>
  <si>
    <t>1. Kiểm tra bên ngoài</t>
  </si>
  <si>
    <t>2. Kiểm tra kỹ thuật</t>
  </si>
  <si>
    <t>3. Kiểm tra đo lường</t>
  </si>
  <si>
    <r>
      <t xml:space="preserve">Số </t>
    </r>
    <r>
      <rPr>
        <sz val="10"/>
        <color theme="1"/>
        <rFont val="Times New Roman"/>
        <family val="1"/>
      </rPr>
      <t>(</t>
    </r>
    <r>
      <rPr>
        <i/>
        <sz val="10"/>
        <color theme="1"/>
        <rFont val="Times New Roman"/>
        <family val="1"/>
      </rPr>
      <t>№</t>
    </r>
    <r>
      <rPr>
        <sz val="10"/>
        <color theme="1"/>
        <rFont val="Times New Roman"/>
        <family val="1"/>
      </rPr>
      <t xml:space="preserve">) </t>
    </r>
    <r>
      <rPr>
        <b/>
        <sz val="13"/>
        <color theme="1"/>
        <rFont val="Times New Roman"/>
        <family val="1"/>
      </rPr>
      <t>:</t>
    </r>
  </si>
  <si>
    <r>
      <t xml:space="preserve">Tên đối tượng </t>
    </r>
    <r>
      <rPr>
        <i/>
        <sz val="10"/>
        <color theme="1"/>
        <rFont val="Times New Roman"/>
        <family val="1"/>
      </rPr>
      <t>(Object)</t>
    </r>
    <r>
      <rPr>
        <sz val="13"/>
        <color theme="1"/>
        <rFont val="Times New Roman"/>
        <family val="1"/>
      </rPr>
      <t>:</t>
    </r>
  </si>
  <si>
    <r>
      <t>Kiểu</t>
    </r>
    <r>
      <rPr>
        <i/>
        <sz val="13"/>
        <color theme="1"/>
        <rFont val="Times New Roman"/>
        <family val="1"/>
      </rPr>
      <t xml:space="preserve"> </t>
    </r>
    <r>
      <rPr>
        <i/>
        <sz val="10"/>
        <color theme="1"/>
        <rFont val="Times New Roman"/>
        <family val="1"/>
      </rPr>
      <t>(Type)</t>
    </r>
    <r>
      <rPr>
        <sz val="13"/>
        <color theme="1"/>
        <rFont val="Times New Roman"/>
        <family val="1"/>
      </rPr>
      <t>:</t>
    </r>
  </si>
  <si>
    <r>
      <t xml:space="preserve">Số </t>
    </r>
    <r>
      <rPr>
        <i/>
        <sz val="10"/>
        <color theme="1"/>
        <rFont val="Times New Roman"/>
        <family val="1"/>
      </rPr>
      <t>(Serial №)</t>
    </r>
    <r>
      <rPr>
        <sz val="10"/>
        <color theme="1"/>
        <rFont val="Times New Roman"/>
        <family val="1"/>
      </rPr>
      <t xml:space="preserve"> / </t>
    </r>
    <r>
      <rPr>
        <sz val="13"/>
        <color theme="1"/>
        <rFont val="Times New Roman"/>
        <family val="1"/>
      </rPr>
      <t>Mã QL</t>
    </r>
    <r>
      <rPr>
        <sz val="10"/>
        <color theme="1"/>
        <rFont val="Times New Roman"/>
        <family val="1"/>
      </rPr>
      <t xml:space="preserve"> </t>
    </r>
    <r>
      <rPr>
        <i/>
        <sz val="10"/>
        <color theme="1"/>
        <rFont val="Times New Roman"/>
        <family val="1"/>
      </rPr>
      <t>(Tag №)</t>
    </r>
    <r>
      <rPr>
        <sz val="13"/>
        <color theme="1"/>
        <rFont val="Times New Roman"/>
        <family val="1"/>
      </rPr>
      <t>:</t>
    </r>
  </si>
  <si>
    <r>
      <t>Nơi sản xuất</t>
    </r>
    <r>
      <rPr>
        <i/>
        <sz val="13"/>
        <color theme="1"/>
        <rFont val="Times New Roman"/>
        <family val="1"/>
      </rPr>
      <t xml:space="preserve"> </t>
    </r>
    <r>
      <rPr>
        <i/>
        <sz val="10"/>
        <color theme="1"/>
        <rFont val="Times New Roman"/>
        <family val="1"/>
      </rPr>
      <t>(Manufacturer)</t>
    </r>
    <r>
      <rPr>
        <sz val="13"/>
        <color theme="1"/>
        <rFont val="Times New Roman"/>
        <family val="1"/>
      </rPr>
      <t>:</t>
    </r>
  </si>
  <si>
    <r>
      <t xml:space="preserve">Đặc trưng kỹ thuật đo lường </t>
    </r>
    <r>
      <rPr>
        <sz val="10"/>
        <color theme="1"/>
        <rFont val="Times New Roman"/>
        <family val="1"/>
      </rPr>
      <t>(</t>
    </r>
    <r>
      <rPr>
        <i/>
        <sz val="10"/>
        <color theme="1"/>
        <rFont val="Times New Roman"/>
        <family val="1"/>
      </rPr>
      <t>Specification</t>
    </r>
    <r>
      <rPr>
        <sz val="10"/>
        <color theme="1"/>
        <rFont val="Times New Roman"/>
        <family val="1"/>
      </rPr>
      <t>)</t>
    </r>
    <r>
      <rPr>
        <sz val="13"/>
        <color theme="1"/>
        <rFont val="Times New Roman"/>
        <family val="1"/>
      </rPr>
      <t>:</t>
    </r>
  </si>
  <si>
    <r>
      <t xml:space="preserve">Cơ sở sử dụng </t>
    </r>
    <r>
      <rPr>
        <i/>
        <sz val="10"/>
        <color theme="1"/>
        <rFont val="Times New Roman"/>
        <family val="1"/>
      </rPr>
      <t>(Customer)</t>
    </r>
    <r>
      <rPr>
        <sz val="13"/>
        <color theme="1"/>
        <rFont val="Times New Roman"/>
        <family val="1"/>
      </rPr>
      <t>:</t>
    </r>
  </si>
  <si>
    <r>
      <t xml:space="preserve">Phương pháp thực hiện </t>
    </r>
    <r>
      <rPr>
        <i/>
        <sz val="10"/>
        <color theme="1"/>
        <rFont val="Times New Roman"/>
        <family val="1"/>
      </rPr>
      <t>(Method of calibration)</t>
    </r>
    <r>
      <rPr>
        <i/>
        <sz val="13"/>
        <color theme="1"/>
        <rFont val="Times New Roman"/>
        <family val="1"/>
      </rPr>
      <t>:</t>
    </r>
  </si>
  <si>
    <r>
      <t xml:space="preserve">Chuẩn được sử dụng </t>
    </r>
    <r>
      <rPr>
        <i/>
        <sz val="10"/>
        <color theme="1"/>
        <rFont val="Times New Roman"/>
        <family val="1"/>
      </rPr>
      <t>(Standards used)</t>
    </r>
    <r>
      <rPr>
        <sz val="13"/>
        <color theme="1"/>
        <rFont val="Times New Roman"/>
        <family val="1"/>
      </rPr>
      <t>:</t>
    </r>
  </si>
  <si>
    <r>
      <t xml:space="preserve">ĐKĐBĐ </t>
    </r>
    <r>
      <rPr>
        <i/>
        <sz val="10"/>
        <color theme="1"/>
        <rFont val="Times New Roman"/>
        <family val="1"/>
      </rPr>
      <t>(Uncertainty)</t>
    </r>
    <r>
      <rPr>
        <sz val="13"/>
        <color theme="1"/>
        <rFont val="Times New Roman"/>
        <family val="1"/>
      </rPr>
      <t xml:space="preserve">: U = </t>
    </r>
  </si>
  <si>
    <r>
      <t>Kết quả</t>
    </r>
    <r>
      <rPr>
        <i/>
        <sz val="13"/>
        <color theme="1"/>
        <rFont val="Times New Roman"/>
        <family val="1"/>
      </rPr>
      <t xml:space="preserve"> </t>
    </r>
    <r>
      <rPr>
        <i/>
        <sz val="10"/>
        <color theme="1"/>
        <rFont val="Times New Roman"/>
        <family val="1"/>
      </rPr>
      <t>(Results)</t>
    </r>
    <r>
      <rPr>
        <sz val="13"/>
        <color theme="1"/>
        <rFont val="Times New Roman"/>
        <family val="1"/>
      </rPr>
      <t>:</t>
    </r>
  </si>
  <si>
    <t>Xem kết quả hiệu chuẩn trang sau</t>
  </si>
  <si>
    <t>(See the results of the calibration on the next page)</t>
  </si>
  <si>
    <t>(Date of issue)</t>
  </si>
  <si>
    <t>Người hiệu chuẩn</t>
  </si>
  <si>
    <t>Không đạt</t>
  </si>
  <si>
    <t>Ghi chú khác:</t>
  </si>
  <si>
    <t>4. Đánh giá độ không đảm bảo đo</t>
  </si>
  <si>
    <t>Người soát lại</t>
  </si>
  <si>
    <t>Người thực hiện</t>
  </si>
  <si>
    <t>u</t>
  </si>
  <si>
    <t>a</t>
  </si>
  <si>
    <t>Các thành phần ĐKĐBĐ; Đvi: µm</t>
  </si>
  <si>
    <t>Tên gọi</t>
  </si>
  <si>
    <t>Độ lớn</t>
  </si>
  <si>
    <t>%RH</t>
  </si>
  <si>
    <t>Độ không đảm bảo đo mở rộng:</t>
  </si>
  <si>
    <t>+</t>
  </si>
  <si>
    <t>(mm)</t>
  </si>
  <si>
    <t>Tống Công Dũng</t>
  </si>
  <si>
    <r>
      <rPr>
        <sz val="13"/>
        <color theme="1"/>
        <rFont val="Times New Roman"/>
        <family val="1"/>
        <charset val="163"/>
      </rPr>
      <t xml:space="preserve">Địa chỉ </t>
    </r>
    <r>
      <rPr>
        <i/>
        <sz val="10"/>
        <color theme="1"/>
        <rFont val="Times New Roman"/>
        <family val="1"/>
        <charset val="163"/>
      </rPr>
      <t>(Address)</t>
    </r>
    <r>
      <rPr>
        <sz val="13"/>
        <color theme="1"/>
        <rFont val="Times New Roman"/>
        <family val="1"/>
        <charset val="163"/>
      </rPr>
      <t>:</t>
    </r>
  </si>
  <si>
    <r>
      <t xml:space="preserve">Tên phương tiện đo </t>
    </r>
    <r>
      <rPr>
        <i/>
        <sz val="10"/>
        <color theme="1"/>
        <rFont val="Times New Roman"/>
        <family val="1"/>
        <charset val="163"/>
      </rPr>
      <t>(Object)</t>
    </r>
    <r>
      <rPr>
        <sz val="13"/>
        <color theme="1"/>
        <rFont val="Times New Roman"/>
        <family val="1"/>
      </rPr>
      <t>:</t>
    </r>
  </si>
  <si>
    <r>
      <t xml:space="preserve">Kiểu </t>
    </r>
    <r>
      <rPr>
        <i/>
        <sz val="10"/>
        <color theme="1"/>
        <rFont val="Times New Roman"/>
        <family val="1"/>
        <charset val="163"/>
      </rPr>
      <t>(Type)</t>
    </r>
    <r>
      <rPr>
        <sz val="13"/>
        <color theme="1"/>
        <rFont val="Times New Roman"/>
        <family val="1"/>
      </rPr>
      <t>:</t>
    </r>
  </si>
  <si>
    <r>
      <t xml:space="preserve">Cơ sở sản xuất </t>
    </r>
    <r>
      <rPr>
        <i/>
        <sz val="10"/>
        <color theme="1"/>
        <rFont val="Times New Roman"/>
        <family val="1"/>
        <charset val="163"/>
      </rPr>
      <t>(Manufacturer)</t>
    </r>
    <r>
      <rPr>
        <sz val="13"/>
        <color theme="1"/>
        <rFont val="Times New Roman"/>
        <family val="1"/>
      </rPr>
      <t>:</t>
    </r>
  </si>
  <si>
    <r>
      <rPr>
        <sz val="12"/>
        <color theme="1"/>
        <rFont val="Times New Roman"/>
        <family val="1"/>
        <charset val="163"/>
      </rPr>
      <t>Số</t>
    </r>
    <r>
      <rPr>
        <sz val="13"/>
        <color theme="1"/>
        <rFont val="Times New Roman"/>
        <family val="1"/>
      </rPr>
      <t xml:space="preserve"> </t>
    </r>
    <r>
      <rPr>
        <i/>
        <sz val="10"/>
        <color theme="1"/>
        <rFont val="Times New Roman"/>
        <family val="1"/>
        <charset val="163"/>
      </rPr>
      <t>(Serial №)</t>
    </r>
    <r>
      <rPr>
        <sz val="13"/>
        <color theme="1"/>
        <rFont val="Times New Roman"/>
        <family val="1"/>
      </rPr>
      <t>/</t>
    </r>
    <r>
      <rPr>
        <sz val="12"/>
        <color theme="1"/>
        <rFont val="Times New Roman"/>
        <family val="1"/>
        <charset val="163"/>
      </rPr>
      <t>Mã QL</t>
    </r>
    <r>
      <rPr>
        <sz val="13"/>
        <color theme="1"/>
        <rFont val="Times New Roman"/>
        <family val="1"/>
      </rPr>
      <t xml:space="preserve"> </t>
    </r>
    <r>
      <rPr>
        <i/>
        <sz val="10"/>
        <color theme="1"/>
        <rFont val="Times New Roman"/>
        <family val="1"/>
        <charset val="163"/>
      </rPr>
      <t>(Code)</t>
    </r>
    <r>
      <rPr>
        <sz val="13"/>
        <color theme="1"/>
        <rFont val="Times New Roman"/>
        <family val="1"/>
      </rPr>
      <t>:</t>
    </r>
  </si>
  <si>
    <r>
      <t xml:space="preserve">Năm sản xuất </t>
    </r>
    <r>
      <rPr>
        <i/>
        <sz val="10"/>
        <color theme="1"/>
        <rFont val="Times New Roman"/>
        <family val="1"/>
        <charset val="163"/>
      </rPr>
      <t>(year)</t>
    </r>
    <r>
      <rPr>
        <sz val="13"/>
        <color theme="1"/>
        <rFont val="Times New Roman"/>
        <family val="1"/>
      </rPr>
      <t>:</t>
    </r>
  </si>
  <si>
    <r>
      <t xml:space="preserve">Đặc trưng kỹ thuật </t>
    </r>
    <r>
      <rPr>
        <i/>
        <sz val="10"/>
        <color theme="1"/>
        <rFont val="Times New Roman"/>
        <family val="1"/>
        <charset val="163"/>
      </rPr>
      <t>(Specification)</t>
    </r>
    <r>
      <rPr>
        <sz val="13"/>
        <color theme="1"/>
        <rFont val="Times New Roman"/>
        <family val="1"/>
      </rPr>
      <t>:</t>
    </r>
  </si>
  <si>
    <t>Report of calibration</t>
  </si>
  <si>
    <r>
      <t xml:space="preserve">Cơ sở sử dụng </t>
    </r>
    <r>
      <rPr>
        <i/>
        <sz val="10"/>
        <color theme="1"/>
        <rFont val="Times New Roman"/>
        <family val="1"/>
        <charset val="163"/>
      </rPr>
      <t>(Customer)</t>
    </r>
    <r>
      <rPr>
        <sz val="13"/>
        <color theme="1"/>
        <rFont val="Times New Roman"/>
        <family val="1"/>
      </rPr>
      <t>:</t>
    </r>
  </si>
  <si>
    <r>
      <t xml:space="preserve">Địa chỉ </t>
    </r>
    <r>
      <rPr>
        <i/>
        <sz val="10"/>
        <color theme="1"/>
        <rFont val="Times New Roman"/>
        <family val="1"/>
        <charset val="163"/>
      </rPr>
      <t>(Address)</t>
    </r>
    <r>
      <rPr>
        <sz val="13"/>
        <color theme="1"/>
        <rFont val="Times New Roman"/>
        <family val="1"/>
      </rPr>
      <t xml:space="preserve">: </t>
    </r>
  </si>
  <si>
    <r>
      <t xml:space="preserve">Số phiếu nhận mẫu </t>
    </r>
    <r>
      <rPr>
        <i/>
        <sz val="10"/>
        <color theme="1"/>
        <rFont val="Times New Roman"/>
        <family val="1"/>
        <charset val="163"/>
      </rPr>
      <t>(Form of request, items receipt and return №)</t>
    </r>
    <r>
      <rPr>
        <sz val="13"/>
        <color theme="1"/>
        <rFont val="Times New Roman"/>
        <family val="1"/>
        <charset val="163"/>
      </rPr>
      <t>:</t>
    </r>
  </si>
  <si>
    <r>
      <t xml:space="preserve">Ngày nhận mẫu </t>
    </r>
    <r>
      <rPr>
        <i/>
        <sz val="10"/>
        <color theme="1"/>
        <rFont val="Times New Roman"/>
        <family val="1"/>
        <charset val="163"/>
      </rPr>
      <t>(Date of receive items)</t>
    </r>
    <r>
      <rPr>
        <sz val="13"/>
        <color theme="1"/>
        <rFont val="Times New Roman"/>
        <family val="1"/>
        <charset val="163"/>
      </rPr>
      <t>:</t>
    </r>
  </si>
  <si>
    <r>
      <t xml:space="preserve">Phương pháp thực hiện </t>
    </r>
    <r>
      <rPr>
        <i/>
        <sz val="10"/>
        <color theme="1"/>
        <rFont val="Times New Roman"/>
        <family val="1"/>
        <charset val="163"/>
      </rPr>
      <t>(Method)</t>
    </r>
    <r>
      <rPr>
        <sz val="13"/>
        <color theme="1"/>
        <rFont val="Times New Roman"/>
        <family val="1"/>
      </rPr>
      <t>:</t>
    </r>
  </si>
  <si>
    <r>
      <t xml:space="preserve">Chuẩn, thiết bị chính sử dụng </t>
    </r>
    <r>
      <rPr>
        <i/>
        <sz val="10"/>
        <color theme="1"/>
        <rFont val="Times New Roman"/>
        <family val="1"/>
        <charset val="163"/>
      </rPr>
      <t>(Standards, equipment used)</t>
    </r>
    <r>
      <rPr>
        <sz val="13"/>
        <color theme="1"/>
        <rFont val="Times New Roman"/>
        <family val="1"/>
      </rPr>
      <t>:</t>
    </r>
  </si>
  <si>
    <r>
      <t xml:space="preserve">Điều kiện môi trường </t>
    </r>
    <r>
      <rPr>
        <i/>
        <sz val="10"/>
        <color theme="1"/>
        <rFont val="Times New Roman"/>
        <family val="1"/>
        <charset val="163"/>
      </rPr>
      <t>(Environment conditional)</t>
    </r>
    <r>
      <rPr>
        <sz val="13"/>
        <color theme="1"/>
        <rFont val="Times New Roman"/>
        <family val="1"/>
      </rPr>
      <t xml:space="preserve">: </t>
    </r>
  </si>
  <si>
    <r>
      <t xml:space="preserve">Người thực hiện </t>
    </r>
    <r>
      <rPr>
        <i/>
        <sz val="10"/>
        <color theme="1"/>
        <rFont val="Times New Roman"/>
        <family val="1"/>
        <charset val="163"/>
      </rPr>
      <t>(Person in charge)</t>
    </r>
    <r>
      <rPr>
        <sz val="13"/>
        <color theme="1"/>
        <rFont val="Times New Roman"/>
        <family val="1"/>
      </rPr>
      <t>:</t>
    </r>
  </si>
  <si>
    <r>
      <t xml:space="preserve">Ngày thực hiện </t>
    </r>
    <r>
      <rPr>
        <i/>
        <sz val="10"/>
        <color theme="1"/>
        <rFont val="Times New Roman"/>
        <family val="1"/>
        <charset val="163"/>
      </rPr>
      <t>(Date)</t>
    </r>
    <r>
      <rPr>
        <sz val="13"/>
        <color theme="1"/>
        <rFont val="Times New Roman"/>
        <family val="1"/>
      </rPr>
      <t>:</t>
    </r>
  </si>
  <si>
    <r>
      <t xml:space="preserve">Địa điểm thực hiện </t>
    </r>
    <r>
      <rPr>
        <i/>
        <sz val="10"/>
        <color theme="1"/>
        <rFont val="Times New Roman"/>
        <family val="1"/>
        <charset val="163"/>
      </rPr>
      <t>(Place)</t>
    </r>
    <r>
      <rPr>
        <sz val="13"/>
        <color theme="1"/>
        <rFont val="Times New Roman"/>
        <family val="1"/>
      </rPr>
      <t>:</t>
    </r>
  </si>
  <si>
    <t>Đạt</t>
  </si>
  <si>
    <r>
      <t xml:space="preserve">Kết quả </t>
    </r>
    <r>
      <rPr>
        <b/>
        <i/>
        <sz val="10"/>
        <color theme="1"/>
        <rFont val="Times New Roman"/>
        <family val="1"/>
        <charset val="163"/>
      </rPr>
      <t>(Results)</t>
    </r>
    <r>
      <rPr>
        <b/>
        <sz val="13"/>
        <color theme="1"/>
        <rFont val="Times New Roman"/>
        <family val="1"/>
      </rPr>
      <t>:</t>
    </r>
  </si>
  <si>
    <t>Checked by</t>
  </si>
  <si>
    <t>Person in charge</t>
  </si>
  <si>
    <r>
      <t xml:space="preserve">Ngày hiệu chuẩn đề nghị </t>
    </r>
    <r>
      <rPr>
        <i/>
        <sz val="10"/>
        <color theme="1"/>
        <rFont val="Times New Roman"/>
        <family val="1"/>
      </rPr>
      <t>(Recalibration recommended)</t>
    </r>
    <r>
      <rPr>
        <sz val="13"/>
        <color theme="1"/>
        <rFont val="Times New Roman"/>
        <family val="1"/>
      </rPr>
      <t>:</t>
    </r>
  </si>
  <si>
    <t>•  Nơi tiến hành hiệu chuẩn:</t>
  </si>
  <si>
    <r>
      <t xml:space="preserve">Phạm vi đo </t>
    </r>
    <r>
      <rPr>
        <i/>
        <sz val="10"/>
        <color theme="1"/>
        <rFont val="Times New Roman"/>
        <family val="1"/>
        <charset val="163"/>
      </rPr>
      <t>(Range)</t>
    </r>
    <r>
      <rPr>
        <sz val="13"/>
        <color theme="1"/>
        <rFont val="Times New Roman"/>
        <family val="1"/>
      </rPr>
      <t>:</t>
    </r>
  </si>
  <si>
    <r>
      <t xml:space="preserve">Giá trị độ chia </t>
    </r>
    <r>
      <rPr>
        <i/>
        <sz val="10"/>
        <color theme="1"/>
        <rFont val="Times New Roman"/>
        <family val="1"/>
        <charset val="163"/>
      </rPr>
      <t>(Scale Interval)</t>
    </r>
    <r>
      <rPr>
        <sz val="13"/>
        <color theme="1"/>
        <rFont val="Times New Roman"/>
        <family val="1"/>
      </rPr>
      <t>:</t>
    </r>
  </si>
  <si>
    <r>
      <t>u</t>
    </r>
    <r>
      <rPr>
        <b/>
        <vertAlign val="subscript"/>
        <sz val="13"/>
        <color theme="1"/>
        <rFont val="Times New Roman"/>
        <family val="1"/>
      </rPr>
      <t>s</t>
    </r>
  </si>
  <si>
    <r>
      <t>u</t>
    </r>
    <r>
      <rPr>
        <b/>
        <vertAlign val="subscript"/>
        <sz val="13"/>
        <color theme="1"/>
        <rFont val="Times New Roman"/>
        <family val="1"/>
      </rPr>
      <t>α</t>
    </r>
  </si>
  <si>
    <t>b.L</t>
  </si>
  <si>
    <t>c.u</t>
  </si>
  <si>
    <t>Phân bố</t>
  </si>
  <si>
    <t>HCN</t>
  </si>
  <si>
    <t>(Standards are traceable to the international system of unit SI)</t>
  </si>
  <si>
    <t>DANH MỤC CÁC THIẾT BỊ</t>
  </si>
  <si>
    <t>List of equipment</t>
  </si>
  <si>
    <t>TT</t>
  </si>
  <si>
    <t>Mã số</t>
  </si>
  <si>
    <t>Tên thiết bị</t>
  </si>
  <si>
    <t>(Name of equipment)</t>
  </si>
  <si>
    <t>Hãng sản xuất</t>
  </si>
  <si>
    <t>Đặc trưng kỹ thuật và đo lường</t>
  </si>
  <si>
    <t>Số serial</t>
  </si>
  <si>
    <t>Độ KĐBĐ</t>
  </si>
  <si>
    <t>Đơn vị</t>
  </si>
  <si>
    <r>
      <t xml:space="preserve">Nhiệt độ </t>
    </r>
    <r>
      <rPr>
        <i/>
        <sz val="10"/>
        <color theme="1"/>
        <rFont val="Times New Roman"/>
        <family val="1"/>
        <charset val="163"/>
      </rPr>
      <t>(Temparature)</t>
    </r>
    <r>
      <rPr>
        <sz val="13"/>
        <color theme="1"/>
        <rFont val="Times New Roman"/>
        <family val="1"/>
      </rPr>
      <t>: (20 ±</t>
    </r>
  </si>
  <si>
    <t>Ngô Ngọc Anh</t>
  </si>
  <si>
    <t>Nguyễn Thị Thanh Huyền</t>
  </si>
  <si>
    <t>Vũ Khánh Phan</t>
  </si>
  <si>
    <t>Trần Nam Anh</t>
  </si>
  <si>
    <t>Danh sách nhân viên</t>
  </si>
  <si>
    <t>Danh mục phòng TN</t>
  </si>
  <si>
    <r>
      <t>Số</t>
    </r>
    <r>
      <rPr>
        <i/>
        <sz val="10"/>
        <color theme="1"/>
        <rFont val="Times New Roman"/>
        <family val="1"/>
        <charset val="163"/>
      </rPr>
      <t>(№)</t>
    </r>
    <r>
      <rPr>
        <i/>
        <sz val="13"/>
        <color theme="1"/>
        <rFont val="Times New Roman"/>
        <family val="1"/>
      </rPr>
      <t xml:space="preserve">: </t>
    </r>
    <r>
      <rPr>
        <sz val="13"/>
        <color theme="1"/>
        <rFont val="Times New Roman"/>
        <family val="1"/>
        <charset val="163"/>
      </rPr>
      <t>V01.CN2.</t>
    </r>
  </si>
  <si>
    <t>Tên phương tiện đo</t>
  </si>
  <si>
    <t>Tiếng Việt</t>
  </si>
  <si>
    <t>Tiếng Anh</t>
  </si>
  <si>
    <t>) mm</t>
  </si>
  <si>
    <t>Vật liệu</t>
  </si>
  <si>
    <t>Ngày HC tới:</t>
  </si>
  <si>
    <t>Ngày HC tới</t>
  </si>
  <si>
    <t>Có</t>
  </si>
  <si>
    <t>Không</t>
  </si>
  <si>
    <t>Trùng ngày HC</t>
  </si>
  <si>
    <t>STT</t>
  </si>
  <si>
    <t>Chuẩn được liên kết đến hệ đơn vị quốc tế SI</t>
  </si>
  <si>
    <t>(Calibrated by)</t>
  </si>
  <si>
    <r>
      <t xml:space="preserve">Độ ẩm </t>
    </r>
    <r>
      <rPr>
        <i/>
        <sz val="10"/>
        <color theme="1"/>
        <rFont val="Times New Roman"/>
        <family val="1"/>
        <charset val="163"/>
      </rPr>
      <t>(Humidity)</t>
    </r>
    <r>
      <rPr>
        <sz val="13"/>
        <color theme="1"/>
        <rFont val="Times New Roman"/>
        <family val="1"/>
      </rPr>
      <t>: (60 ±</t>
    </r>
  </si>
  <si>
    <t>10)</t>
  </si>
  <si>
    <t>1400</t>
  </si>
  <si>
    <t>Trần Xuân Đạt</t>
  </si>
  <si>
    <t>Thước cuộn</t>
  </si>
  <si>
    <t>Thước cuộn quả dọi</t>
  </si>
  <si>
    <t>Vị trí đo</t>
  </si>
  <si>
    <t>Độ rộng vạch chia</t>
  </si>
  <si>
    <t xml:space="preserve">Bảng 1: Xác định độ rộng vạch chia </t>
  </si>
  <si>
    <r>
      <t xml:space="preserve">Vị trí đo
</t>
    </r>
    <r>
      <rPr>
        <b/>
        <i/>
        <sz val="13"/>
        <color theme="1"/>
        <rFont val="Times New Roman"/>
        <family val="1"/>
      </rPr>
      <t>(m)</t>
    </r>
  </si>
  <si>
    <r>
      <t xml:space="preserve">Kèm theo giấy chứng nhận hiệu chuẩn số </t>
    </r>
    <r>
      <rPr>
        <i/>
        <sz val="10"/>
        <color theme="1"/>
        <rFont val="Times New Roman"/>
        <family val="1"/>
        <charset val="163"/>
      </rPr>
      <t>(Attached to certificate №)</t>
    </r>
    <r>
      <rPr>
        <sz val="13"/>
        <color theme="1"/>
        <rFont val="Times New Roman"/>
        <family val="1"/>
      </rPr>
      <t>:</t>
    </r>
  </si>
  <si>
    <t>Vị trí kiểm</t>
  </si>
  <si>
    <t>(Meas. Positions)</t>
  </si>
  <si>
    <t>Sai số</t>
  </si>
  <si>
    <t>(Error)</t>
  </si>
  <si>
    <t>Lê Xuân Dũng</t>
  </si>
  <si>
    <t>Hạn hiệu chuẩn</t>
  </si>
  <si>
    <r>
      <t>Hệ số dãn nở nhiệt (10</t>
    </r>
    <r>
      <rPr>
        <vertAlign val="superscript"/>
        <sz val="13"/>
        <color theme="1"/>
        <rFont val="Times New Roman"/>
        <family val="1"/>
        <charset val="163"/>
      </rPr>
      <t>-6</t>
    </r>
    <r>
      <rPr>
        <sz val="13"/>
        <color theme="1"/>
        <rFont val="Times New Roman"/>
        <family val="1"/>
      </rPr>
      <t>/K)</t>
    </r>
  </si>
  <si>
    <r>
      <t xml:space="preserve">•  Môi trường hiệu chuẩn </t>
    </r>
    <r>
      <rPr>
        <i/>
        <sz val="10"/>
        <color theme="1"/>
        <rFont val="Times New Roman"/>
        <family val="1"/>
        <charset val="163"/>
      </rPr>
      <t>(Environmental conditions for calibration)</t>
    </r>
    <r>
      <rPr>
        <sz val="13"/>
        <color theme="1"/>
        <rFont val="Times New Roman"/>
        <family val="1"/>
      </rPr>
      <t>:</t>
    </r>
  </si>
  <si>
    <r>
      <t xml:space="preserve">-  Nhiệt độ </t>
    </r>
    <r>
      <rPr>
        <i/>
        <sz val="10"/>
        <color theme="1"/>
        <rFont val="Times New Roman"/>
        <family val="1"/>
        <charset val="163"/>
      </rPr>
      <t>(Temperature)</t>
    </r>
    <r>
      <rPr>
        <sz val="13"/>
        <color theme="1"/>
        <rFont val="Times New Roman"/>
        <family val="1"/>
      </rPr>
      <t>:</t>
    </r>
  </si>
  <si>
    <r>
      <t>-  Độ ẩm</t>
    </r>
    <r>
      <rPr>
        <sz val="10"/>
        <color theme="1"/>
        <rFont val="Times New Roman"/>
        <family val="1"/>
        <charset val="163"/>
      </rPr>
      <t xml:space="preserve"> </t>
    </r>
    <r>
      <rPr>
        <i/>
        <sz val="10"/>
        <color theme="1"/>
        <rFont val="Times New Roman"/>
        <family val="1"/>
        <charset val="163"/>
      </rPr>
      <t>(Humidity)</t>
    </r>
    <r>
      <rPr>
        <sz val="13"/>
        <color theme="1"/>
        <rFont val="Times New Roman"/>
        <family val="1"/>
      </rPr>
      <t>:</t>
    </r>
  </si>
  <si>
    <r>
      <t xml:space="preserve">•  Độ không đảm bảo đo mở rộng </t>
    </r>
    <r>
      <rPr>
        <i/>
        <sz val="10"/>
        <color theme="1"/>
        <rFont val="Times New Roman"/>
        <family val="1"/>
        <charset val="163"/>
      </rPr>
      <t>(Expanded uncertainty)</t>
    </r>
    <r>
      <rPr>
        <sz val="13"/>
        <color theme="1"/>
        <rFont val="Times New Roman"/>
        <family val="1"/>
      </rPr>
      <t>:</t>
    </r>
  </si>
  <si>
    <r>
      <t xml:space="preserve">   tương ứng với độ tin cậy </t>
    </r>
    <r>
      <rPr>
        <i/>
        <sz val="10"/>
        <color theme="1"/>
        <rFont val="Times New Roman"/>
        <family val="1"/>
        <charset val="163"/>
      </rPr>
      <t>(level of confidence)</t>
    </r>
    <r>
      <rPr>
        <sz val="13"/>
        <color theme="1"/>
        <rFont val="Times New Roman"/>
        <family val="1"/>
      </rPr>
      <t xml:space="preserve"> P ≈ 95%, hệ số phủ </t>
    </r>
    <r>
      <rPr>
        <i/>
        <sz val="10"/>
        <color theme="1"/>
        <rFont val="Times New Roman"/>
        <family val="1"/>
        <charset val="163"/>
      </rPr>
      <t>(converage factor)</t>
    </r>
    <r>
      <rPr>
        <sz val="10"/>
        <color theme="1"/>
        <rFont val="Times New Roman"/>
        <family val="1"/>
        <charset val="163"/>
      </rPr>
      <t xml:space="preserve"> </t>
    </r>
    <r>
      <rPr>
        <sz val="13"/>
        <color theme="1"/>
        <rFont val="Times New Roman"/>
        <family val="1"/>
      </rPr>
      <t>k = 2.</t>
    </r>
  </si>
  <si>
    <r>
      <t>Phạm vi đo</t>
    </r>
    <r>
      <rPr>
        <i/>
        <sz val="10"/>
        <color theme="1"/>
        <rFont val="Times New Roman"/>
        <family val="1"/>
        <charset val="163"/>
      </rPr>
      <t xml:space="preserve"> (Measuring range)</t>
    </r>
    <r>
      <rPr>
        <sz val="13"/>
        <color theme="1"/>
        <rFont val="Times New Roman"/>
        <family val="1"/>
      </rPr>
      <t>:</t>
    </r>
  </si>
  <si>
    <r>
      <t>Giá trị độ chia</t>
    </r>
    <r>
      <rPr>
        <i/>
        <sz val="10"/>
        <color theme="1"/>
        <rFont val="Times New Roman"/>
        <family val="1"/>
        <charset val="163"/>
      </rPr>
      <t xml:space="preserve"> (Scale interval)</t>
    </r>
    <r>
      <rPr>
        <i/>
        <sz val="10"/>
        <color theme="1"/>
        <rFont val="Times New Roman"/>
        <family val="1"/>
      </rPr>
      <t>:</t>
    </r>
  </si>
  <si>
    <t>(Measuring Tape)</t>
  </si>
  <si>
    <t>(Dipping Tape)</t>
  </si>
  <si>
    <t>Thước vạch</t>
  </si>
  <si>
    <t>(Ruler)</t>
  </si>
  <si>
    <t>Hệ thống thiết bị hiệu chuẩn/kiểm định thước vạch, thước cuộn</t>
  </si>
  <si>
    <t>Việt Nam</t>
  </si>
  <si>
    <r>
      <t xml:space="preserve">‒ Phạm vi đo: (0 </t>
    </r>
    <r>
      <rPr>
        <sz val="13"/>
        <color theme="1"/>
        <rFont val="Calibri"/>
        <family val="2"/>
      </rPr>
      <t>÷</t>
    </r>
    <r>
      <rPr>
        <sz val="13"/>
        <color theme="1"/>
        <rFont val="Times New Roman"/>
        <family val="1"/>
      </rPr>
      <t xml:space="preserve"> 30000) mm</t>
    </r>
  </si>
  <si>
    <t>P112-114</t>
  </si>
  <si>
    <t>(Calibration/verification system for rulers and tape measures)</t>
  </si>
  <si>
    <t>15-06-2025</t>
  </si>
  <si>
    <r>
      <t xml:space="preserve">Cấp </t>
    </r>
    <r>
      <rPr>
        <vertAlign val="subscript"/>
        <sz val="13"/>
        <rFont val="Times New Roman"/>
        <family val="1"/>
      </rPr>
      <t>(Grade)</t>
    </r>
    <r>
      <rPr>
        <sz val="13"/>
        <rFont val="Times New Roman"/>
        <family val="1"/>
      </rPr>
      <t>:</t>
    </r>
  </si>
  <si>
    <t>No.</t>
  </si>
  <si>
    <t>Pe</t>
  </si>
  <si>
    <t>Rhe</t>
  </si>
  <si>
    <t>Te</t>
  </si>
  <si>
    <t>ºC</t>
  </si>
  <si>
    <r>
      <t>T</t>
    </r>
    <r>
      <rPr>
        <b/>
        <vertAlign val="subscript"/>
        <sz val="13"/>
        <color theme="1"/>
        <rFont val="Times New Roman"/>
        <family val="1"/>
      </rPr>
      <t>e</t>
    </r>
  </si>
  <si>
    <r>
      <t>RH</t>
    </r>
    <r>
      <rPr>
        <b/>
        <vertAlign val="subscript"/>
        <sz val="13"/>
        <color theme="1"/>
        <rFont val="Times New Roman"/>
        <family val="1"/>
      </rPr>
      <t>e</t>
    </r>
  </si>
  <si>
    <r>
      <t>P</t>
    </r>
    <r>
      <rPr>
        <b/>
        <vertAlign val="subscript"/>
        <sz val="13"/>
        <color theme="1"/>
        <rFont val="Times New Roman"/>
        <family val="1"/>
      </rPr>
      <t>e</t>
    </r>
  </si>
  <si>
    <t>STT
No.</t>
  </si>
  <si>
    <r>
      <t xml:space="preserve">Laser
</t>
    </r>
    <r>
      <rPr>
        <b/>
        <i/>
        <sz val="13"/>
        <color theme="1"/>
        <rFont val="Times New Roman"/>
        <family val="1"/>
      </rPr>
      <t>(mm)</t>
    </r>
  </si>
  <si>
    <t>Reading</t>
  </si>
  <si>
    <t>Factor</t>
  </si>
  <si>
    <t>Standard value</t>
  </si>
  <si>
    <r>
      <t xml:space="preserve">DUT
</t>
    </r>
    <r>
      <rPr>
        <b/>
        <i/>
        <sz val="13"/>
        <color theme="1"/>
        <rFont val="Times New Roman"/>
        <family val="1"/>
      </rPr>
      <t>(mm)</t>
    </r>
  </si>
  <si>
    <t>DUT value</t>
  </si>
  <si>
    <r>
      <t xml:space="preserve">Error
</t>
    </r>
    <r>
      <rPr>
        <b/>
        <i/>
        <sz val="13"/>
        <color theme="1"/>
        <rFont val="Times New Roman"/>
        <family val="1"/>
      </rPr>
      <t>(mm)</t>
    </r>
  </si>
  <si>
    <r>
      <t xml:space="preserve">Vật liệu </t>
    </r>
    <r>
      <rPr>
        <vertAlign val="subscript"/>
        <sz val="13"/>
        <color theme="1"/>
        <rFont val="Times New Roman"/>
        <family val="1"/>
      </rPr>
      <t>(Material)</t>
    </r>
    <r>
      <rPr>
        <sz val="13"/>
        <color theme="1"/>
        <rFont val="Times New Roman"/>
        <family val="1"/>
      </rPr>
      <t>:</t>
    </r>
  </si>
  <si>
    <t>α =</t>
  </si>
  <si>
    <t>Thép</t>
  </si>
  <si>
    <r>
      <t>(10</t>
    </r>
    <r>
      <rPr>
        <vertAlign val="superscript"/>
        <sz val="12"/>
        <color theme="1"/>
        <rFont val="Times New Roman"/>
        <family val="1"/>
      </rPr>
      <t>-6</t>
    </r>
    <r>
      <rPr>
        <sz val="12"/>
        <color theme="1"/>
        <rFont val="Times New Roman"/>
        <family val="1"/>
      </rPr>
      <t>/K)</t>
    </r>
  </si>
  <si>
    <t>Chuẩn</t>
  </si>
  <si>
    <t>mmHg</t>
  </si>
  <si>
    <t>Điều kiện tiêu chuẩn</t>
  </si>
  <si>
    <t>n</t>
  </si>
  <si>
    <t>b</t>
  </si>
  <si>
    <t>U</t>
  </si>
  <si>
    <t>U (mm)
(k=2; P=95%)</t>
  </si>
  <si>
    <t>u (µm)</t>
  </si>
  <si>
    <t>CMC
(mm)</t>
  </si>
  <si>
    <t>∆T</t>
  </si>
  <si>
    <t>°C</t>
  </si>
  <si>
    <r>
      <t>T</t>
    </r>
    <r>
      <rPr>
        <b/>
        <vertAlign val="subscript"/>
        <sz val="13"/>
        <color theme="1"/>
        <rFont val="Times New Roman"/>
        <family val="1"/>
      </rPr>
      <t>m</t>
    </r>
  </si>
  <si>
    <t>S</t>
  </si>
  <si>
    <r>
      <rPr>
        <b/>
        <i/>
        <sz val="13"/>
        <color theme="1"/>
        <rFont val="Times New Roman"/>
        <family val="1"/>
      </rPr>
      <t>l</t>
    </r>
    <r>
      <rPr>
        <b/>
        <vertAlign val="subscript"/>
        <sz val="13"/>
        <color theme="1"/>
        <rFont val="Times New Roman"/>
        <family val="1"/>
      </rPr>
      <t>m</t>
    </r>
  </si>
  <si>
    <t xml:space="preserve">VMI - CP 212 : 2025 </t>
  </si>
  <si>
    <t>Thuoc vach</t>
  </si>
  <si>
    <t>China</t>
  </si>
  <si>
    <t>Thước vạch, thước cuộn - Quy trình hiệu chuẩn</t>
  </si>
  <si>
    <r>
      <rPr>
        <sz val="13"/>
        <color theme="1"/>
        <rFont val="Calibri"/>
        <family val="2"/>
      </rPr>
      <t>) °</t>
    </r>
    <r>
      <rPr>
        <sz val="13"/>
        <color theme="1"/>
        <rFont val="Times New Roman"/>
        <family val="1"/>
      </rPr>
      <t>C</t>
    </r>
  </si>
  <si>
    <t>hPa</t>
  </si>
  <si>
    <t>on</t>
  </si>
  <si>
    <t>Tm</t>
  </si>
  <si>
    <r>
      <t>u</t>
    </r>
    <r>
      <rPr>
        <b/>
        <vertAlign val="subscript"/>
        <sz val="13"/>
        <color theme="1"/>
        <rFont val="Times New Roman"/>
        <family val="1"/>
      </rPr>
      <t>Δc</t>
    </r>
  </si>
  <si>
    <t>Sai lệch vị trí tâm khung hình và tâm vạch chia</t>
  </si>
  <si>
    <t>6+1L</t>
  </si>
  <si>
    <t>Trường nhiệt độ thân thước</t>
  </si>
  <si>
    <t>Biến thiên nhiệt độ lớn nhất của thân thước</t>
  </si>
  <si>
    <r>
      <t>u</t>
    </r>
    <r>
      <rPr>
        <b/>
        <vertAlign val="subscript"/>
        <sz val="13"/>
        <color theme="1"/>
        <rFont val="Times New Roman"/>
        <family val="1"/>
      </rPr>
      <t>t</t>
    </r>
  </si>
  <si>
    <t>Thước vạch, thước cuộn - Quy trình hiệu chuẩn bằng Hệ thống chuẩn 30 m</t>
  </si>
  <si>
    <t>(Ruler, Measuring tape - Calibration procedure with 30 m Standard System)</t>
  </si>
  <si>
    <t>I</t>
  </si>
  <si>
    <t>Viện Đo lường Việt Nam</t>
  </si>
  <si>
    <t>Số 8 đường Hoàng Quốc Việt, phường Nghĩa Đô, Tp. Hà Nội</t>
  </si>
  <si>
    <t>ĐKĐBĐ Bộ thu thập nhiệt độ đa kênh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</si>
</sst>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0.0"/>
    <numFmt numFmtId="166" formatCode="dd\-mm\-yyyy"/>
    <numFmt numFmtId="167" formatCode="0.0000"/>
    <numFmt numFmtId="168" formatCode="0.0000000"/>
  </numFmts>
  <fonts count="34" x14ac:knownFonts="1">
    <font>
      <sz val="11"/>
      <color theme="1"/>
      <name val="Calibri"/>
      <family val="2"/>
      <charset val="163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10"/>
      <color theme="1"/>
      <name val="Times New Roman"/>
      <family val="1"/>
    </font>
    <font>
      <i/>
      <sz val="10"/>
      <color theme="1"/>
      <name val="Times New Roman"/>
      <family val="1"/>
    </font>
    <font>
      <i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Calibri"/>
      <family val="2"/>
    </font>
    <font>
      <b/>
      <i/>
      <sz val="13"/>
      <color theme="1"/>
      <name val="Times New Roman"/>
      <family val="1"/>
    </font>
    <font>
      <sz val="12"/>
      <color theme="1"/>
      <name val="Times New Roman"/>
      <family val="1"/>
    </font>
    <font>
      <sz val="13"/>
      <color theme="1"/>
      <name val="Times New Roman"/>
      <family val="2"/>
    </font>
    <font>
      <sz val="13"/>
      <color theme="1"/>
      <name val="Times New Roman"/>
      <family val="1"/>
      <charset val="163"/>
    </font>
    <font>
      <sz val="12"/>
      <color theme="1"/>
      <name val="Times New Roman"/>
      <family val="1"/>
      <charset val="163"/>
    </font>
    <font>
      <i/>
      <sz val="10"/>
      <color theme="1"/>
      <name val="Times New Roman"/>
      <family val="1"/>
      <charset val="163"/>
    </font>
    <font>
      <sz val="11"/>
      <color theme="1"/>
      <name val="Times New Roman"/>
      <family val="1"/>
      <charset val="163"/>
    </font>
    <font>
      <sz val="13"/>
      <color theme="1"/>
      <name val="Calibri"/>
      <family val="2"/>
      <charset val="163"/>
      <scheme val="minor"/>
    </font>
    <font>
      <i/>
      <sz val="11"/>
      <color theme="1"/>
      <name val="Times New Roman"/>
      <family val="1"/>
      <charset val="163"/>
    </font>
    <font>
      <b/>
      <i/>
      <sz val="10"/>
      <color theme="1"/>
      <name val="Times New Roman"/>
      <family val="1"/>
      <charset val="163"/>
    </font>
    <font>
      <b/>
      <i/>
      <sz val="14"/>
      <color theme="1"/>
      <name val="Times New Roman"/>
      <family val="1"/>
      <charset val="163"/>
    </font>
    <font>
      <b/>
      <sz val="11"/>
      <color theme="1"/>
      <name val="Times New Roman"/>
      <family val="1"/>
    </font>
    <font>
      <b/>
      <vertAlign val="subscript"/>
      <sz val="13"/>
      <color theme="1"/>
      <name val="Times New Roman"/>
      <family val="1"/>
    </font>
    <font>
      <b/>
      <i/>
      <sz val="14"/>
      <color theme="1"/>
      <name val="Times New Roman"/>
      <family val="1"/>
    </font>
    <font>
      <b/>
      <sz val="12"/>
      <color theme="1"/>
      <name val="Times New Roman"/>
      <family val="1"/>
    </font>
    <font>
      <b/>
      <i/>
      <sz val="10"/>
      <color theme="1"/>
      <name val="Times New Roman"/>
      <family val="1"/>
    </font>
    <font>
      <sz val="13"/>
      <color theme="0"/>
      <name val="Times New Roman"/>
      <family val="1"/>
    </font>
    <font>
      <b/>
      <sz val="13"/>
      <color theme="1"/>
      <name val="Times New Roman"/>
      <family val="1"/>
      <charset val="163"/>
    </font>
    <font>
      <sz val="10"/>
      <name val="Arial"/>
      <family val="2"/>
    </font>
    <font>
      <vertAlign val="superscript"/>
      <sz val="13"/>
      <color theme="1"/>
      <name val="Times New Roman"/>
      <family val="1"/>
      <charset val="163"/>
    </font>
    <font>
      <sz val="10"/>
      <color theme="1"/>
      <name val="Times New Roman"/>
      <family val="1"/>
      <charset val="163"/>
    </font>
    <font>
      <sz val="13"/>
      <name val="Times New Roman"/>
      <family val="1"/>
    </font>
    <font>
      <vertAlign val="subscript"/>
      <sz val="13"/>
      <name val="Times New Roman"/>
      <family val="1"/>
    </font>
    <font>
      <vertAlign val="subscript"/>
      <sz val="13"/>
      <color theme="1"/>
      <name val="Times New Roman"/>
      <family val="1"/>
    </font>
    <font>
      <vertAlign val="superscript"/>
      <sz val="12"/>
      <color theme="1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7" fillId="0" borderId="0"/>
  </cellStyleXfs>
  <cellXfs count="24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2" fillId="0" borderId="0" xfId="0" applyFont="1"/>
    <xf numFmtId="0" fontId="1" fillId="0" borderId="0" xfId="0" applyFont="1" applyAlignment="1">
      <alignment horizontal="left" vertical="center" indent="4"/>
    </xf>
    <xf numFmtId="0" fontId="1" fillId="0" borderId="0" xfId="0" applyFont="1" applyAlignment="1">
      <alignment horizontal="right"/>
    </xf>
    <xf numFmtId="0" fontId="1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1" fillId="0" borderId="0" xfId="0" applyFont="1" applyProtection="1">
      <protection hidden="1"/>
    </xf>
    <xf numFmtId="14" fontId="1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0" fontId="5" fillId="0" borderId="0" xfId="0" applyFont="1"/>
    <xf numFmtId="49" fontId="1" fillId="0" borderId="0" xfId="0" applyNumberFormat="1" applyFont="1" applyAlignment="1">
      <alignment vertical="center"/>
    </xf>
    <xf numFmtId="0" fontId="1" fillId="0" borderId="0" xfId="0" quotePrefix="1" applyFont="1"/>
    <xf numFmtId="0" fontId="1" fillId="0" borderId="2" xfId="0" applyFont="1" applyBorder="1"/>
    <xf numFmtId="0" fontId="1" fillId="0" borderId="11" xfId="0" applyFont="1" applyBorder="1" applyAlignment="1">
      <alignment horizontal="left" vertical="center" indent="4"/>
    </xf>
    <xf numFmtId="0" fontId="1" fillId="0" borderId="12" xfId="0" applyFont="1" applyBorder="1"/>
    <xf numFmtId="0" fontId="1" fillId="0" borderId="0" xfId="0" applyFont="1" applyAlignment="1">
      <alignment horizontal="left" indent="4"/>
    </xf>
    <xf numFmtId="0" fontId="11" fillId="0" borderId="0" xfId="0" applyFont="1"/>
    <xf numFmtId="0" fontId="1" fillId="0" borderId="14" xfId="0" applyFont="1" applyBorder="1"/>
    <xf numFmtId="0" fontId="15" fillId="0" borderId="0" xfId="0" applyFont="1"/>
    <xf numFmtId="0" fontId="2" fillId="0" borderId="0" xfId="0" applyFont="1" applyAlignment="1">
      <alignment horizontal="center" vertical="center" wrapText="1"/>
    </xf>
    <xf numFmtId="0" fontId="7" fillId="0" borderId="0" xfId="0" applyFont="1" applyAlignment="1">
      <alignment horizontal="left" indent="1"/>
    </xf>
    <xf numFmtId="0" fontId="1" fillId="0" borderId="0" xfId="0" applyFont="1" applyAlignment="1">
      <alignment horizontal="left"/>
    </xf>
    <xf numFmtId="0" fontId="1" fillId="0" borderId="12" xfId="0" applyFont="1" applyBorder="1" applyAlignment="1">
      <alignment horizontal="left"/>
    </xf>
    <xf numFmtId="0" fontId="1" fillId="0" borderId="14" xfId="0" applyFont="1" applyBorder="1" applyAlignment="1">
      <alignment horizontal="left" indent="4"/>
    </xf>
    <xf numFmtId="0" fontId="3" fillId="0" borderId="0" xfId="0" applyFont="1"/>
    <xf numFmtId="0" fontId="1" fillId="0" borderId="11" xfId="0" applyFont="1" applyBorder="1"/>
    <xf numFmtId="49" fontId="1" fillId="0" borderId="0" xfId="0" applyNumberFormat="1" applyFont="1"/>
    <xf numFmtId="0" fontId="1" fillId="0" borderId="11" xfId="0" applyFont="1" applyBorder="1" applyAlignment="1">
      <alignment horizontal="left" vertical="center" indent="1"/>
    </xf>
    <xf numFmtId="0" fontId="12" fillId="0" borderId="11" xfId="0" applyFont="1" applyBorder="1" applyAlignment="1">
      <alignment horizontal="left" indent="1"/>
    </xf>
    <xf numFmtId="0" fontId="1" fillId="0" borderId="7" xfId="0" applyFont="1" applyBorder="1" applyAlignment="1">
      <alignment horizontal="left" vertical="center" indent="1"/>
    </xf>
    <xf numFmtId="0" fontId="10" fillId="0" borderId="0" xfId="0" applyFont="1" applyAlignment="1">
      <alignment horizontal="left"/>
    </xf>
    <xf numFmtId="0" fontId="19" fillId="0" borderId="0" xfId="0" applyFont="1"/>
    <xf numFmtId="49" fontId="6" fillId="0" borderId="0" xfId="0" applyNumberFormat="1" applyFont="1" applyAlignment="1">
      <alignment vertical="top"/>
    </xf>
    <xf numFmtId="0" fontId="2" fillId="0" borderId="1" xfId="0" applyFont="1" applyBorder="1" applyAlignment="1">
      <alignment horizontal="center" vertical="center" wrapText="1"/>
    </xf>
    <xf numFmtId="0" fontId="20" fillId="0" borderId="0" xfId="0" applyFont="1" applyAlignment="1" applyProtection="1">
      <alignment horizontal="center" vertical="center" wrapText="1"/>
      <protection locked="0"/>
    </xf>
    <xf numFmtId="2" fontId="1" fillId="0" borderId="0" xfId="0" applyNumberFormat="1" applyFont="1" applyAlignment="1" applyProtection="1">
      <alignment horizontal="center" vertical="center"/>
      <protection locked="0"/>
    </xf>
    <xf numFmtId="164" fontId="1" fillId="4" borderId="1" xfId="0" applyNumberFormat="1" applyFont="1" applyFill="1" applyBorder="1" applyAlignment="1">
      <alignment horizontal="center" vertical="center" wrapText="1"/>
    </xf>
    <xf numFmtId="164" fontId="1" fillId="0" borderId="1" xfId="0" applyNumberFormat="1" applyFont="1" applyBorder="1" applyAlignment="1" applyProtection="1">
      <alignment horizontal="center" vertical="center" wrapText="1"/>
      <protection locked="0"/>
    </xf>
    <xf numFmtId="165" fontId="1" fillId="0" borderId="1" xfId="0" applyNumberFormat="1" applyFont="1" applyBorder="1" applyAlignment="1" applyProtection="1">
      <alignment horizontal="center" vertical="center" wrapText="1"/>
      <protection locked="0"/>
    </xf>
    <xf numFmtId="0" fontId="16" fillId="0" borderId="0" xfId="0" applyFont="1"/>
    <xf numFmtId="49" fontId="1" fillId="0" borderId="0" xfId="0" applyNumberFormat="1" applyFont="1" applyAlignment="1">
      <alignment wrapText="1"/>
    </xf>
    <xf numFmtId="164" fontId="1" fillId="0" borderId="0" xfId="0" applyNumberFormat="1" applyFont="1"/>
    <xf numFmtId="0" fontId="2" fillId="0" borderId="1" xfId="0" applyFont="1" applyBorder="1" applyAlignment="1">
      <alignment horizontal="center" vertical="center"/>
    </xf>
    <xf numFmtId="49" fontId="1" fillId="0" borderId="4" xfId="0" applyNumberFormat="1" applyFont="1" applyBorder="1" applyAlignment="1">
      <alignment horizontal="center" vertical="center"/>
    </xf>
    <xf numFmtId="49" fontId="1" fillId="0" borderId="4" xfId="0" applyNumberFormat="1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 indent="1"/>
    </xf>
    <xf numFmtId="0" fontId="1" fillId="0" borderId="1" xfId="0" applyFont="1" applyBorder="1" applyAlignment="1">
      <alignment horizontal="left" vertical="center" wrapText="1" indent="1"/>
    </xf>
    <xf numFmtId="49" fontId="1" fillId="0" borderId="1" xfId="0" applyNumberFormat="1" applyFont="1" applyBorder="1" applyAlignment="1">
      <alignment horizontal="center" vertical="center"/>
    </xf>
    <xf numFmtId="49" fontId="1" fillId="0" borderId="3" xfId="0" applyNumberFormat="1" applyFont="1" applyBorder="1" applyAlignment="1">
      <alignment horizontal="center" vertical="center"/>
    </xf>
    <xf numFmtId="49" fontId="1" fillId="0" borderId="6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 indent="1"/>
    </xf>
    <xf numFmtId="0" fontId="1" fillId="0" borderId="1" xfId="0" applyFont="1" applyBorder="1"/>
    <xf numFmtId="0" fontId="1" fillId="0" borderId="1" xfId="0" applyFont="1" applyBorder="1" applyAlignment="1">
      <alignment horizontal="left" vertical="center" wrapText="1" indent="2"/>
    </xf>
    <xf numFmtId="0" fontId="1" fillId="0" borderId="5" xfId="0" applyFont="1" applyBorder="1"/>
    <xf numFmtId="0" fontId="10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/>
    </xf>
    <xf numFmtId="0" fontId="10" fillId="0" borderId="15" xfId="0" applyFont="1" applyBorder="1" applyAlignment="1">
      <alignment vertical="center" wrapText="1"/>
    </xf>
    <xf numFmtId="0" fontId="0" fillId="0" borderId="13" xfId="0" applyBorder="1"/>
    <xf numFmtId="0" fontId="5" fillId="0" borderId="1" xfId="0" applyFont="1" applyBorder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indent="1"/>
    </xf>
    <xf numFmtId="0" fontId="1" fillId="0" borderId="0" xfId="0" applyFont="1" applyAlignment="1">
      <alignment vertical="top"/>
    </xf>
    <xf numFmtId="0" fontId="24" fillId="0" borderId="13" xfId="0" applyFont="1" applyBorder="1"/>
    <xf numFmtId="0" fontId="1" fillId="0" borderId="0" xfId="0" applyFont="1" applyAlignment="1" applyProtection="1">
      <alignment horizontal="center" vertical="center"/>
      <protection locked="0"/>
    </xf>
    <xf numFmtId="0" fontId="12" fillId="0" borderId="0" xfId="0" applyFont="1" applyAlignment="1">
      <alignment horizontal="left" indent="2"/>
    </xf>
    <xf numFmtId="0" fontId="1" fillId="0" borderId="10" xfId="0" applyFont="1" applyBorder="1" applyAlignment="1" applyProtection="1">
      <alignment horizontal="left" vertical="center" indent="1"/>
      <protection locked="0"/>
    </xf>
    <xf numFmtId="0" fontId="1" fillId="0" borderId="13" xfId="0" applyFont="1" applyBorder="1" applyAlignment="1" applyProtection="1">
      <alignment horizontal="left" indent="4"/>
      <protection locked="0"/>
    </xf>
    <xf numFmtId="0" fontId="1" fillId="0" borderId="13" xfId="0" applyFont="1" applyBorder="1" applyProtection="1">
      <protection locked="0"/>
    </xf>
    <xf numFmtId="1" fontId="1" fillId="0" borderId="0" xfId="0" applyNumberFormat="1" applyFont="1"/>
    <xf numFmtId="164" fontId="1" fillId="0" borderId="0" xfId="0" applyNumberFormat="1" applyFont="1" applyAlignment="1">
      <alignment horizontal="left"/>
    </xf>
    <xf numFmtId="0" fontId="2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0" fontId="1" fillId="0" borderId="0" xfId="0" quotePrefix="1" applyFont="1" applyAlignment="1">
      <alignment vertical="center"/>
    </xf>
    <xf numFmtId="0" fontId="25" fillId="0" borderId="0" xfId="0" applyFont="1" applyAlignment="1">
      <alignment horizontal="center" vertical="center"/>
    </xf>
    <xf numFmtId="0" fontId="1" fillId="10" borderId="0" xfId="0" applyFont="1" applyFill="1"/>
    <xf numFmtId="0" fontId="1" fillId="0" borderId="0" xfId="0" quotePrefix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2" fillId="0" borderId="0" xfId="0" applyFont="1"/>
    <xf numFmtId="2" fontId="1" fillId="0" borderId="0" xfId="0" applyNumberFormat="1" applyFont="1" applyAlignment="1">
      <alignment horizontal="center" vertical="center"/>
    </xf>
    <xf numFmtId="2" fontId="1" fillId="6" borderId="1" xfId="0" applyNumberFormat="1" applyFont="1" applyFill="1" applyBorder="1" applyAlignment="1">
      <alignment horizontal="center" vertical="center" wrapText="1"/>
    </xf>
    <xf numFmtId="2" fontId="1" fillId="3" borderId="1" xfId="0" applyNumberFormat="1" applyFont="1" applyFill="1" applyBorder="1" applyAlignment="1">
      <alignment horizontal="center" vertical="center" wrapText="1"/>
    </xf>
    <xf numFmtId="2" fontId="1" fillId="4" borderId="1" xfId="0" applyNumberFormat="1" applyFont="1" applyFill="1" applyBorder="1" applyAlignment="1">
      <alignment horizontal="center" vertical="center" wrapText="1"/>
    </xf>
    <xf numFmtId="0" fontId="14" fillId="0" borderId="0" xfId="0" applyFont="1"/>
    <xf numFmtId="0" fontId="5" fillId="0" borderId="0" xfId="0" applyFont="1" applyAlignment="1">
      <alignment vertical="top"/>
    </xf>
    <xf numFmtId="2" fontId="1" fillId="0" borderId="0" xfId="0" applyNumberFormat="1" applyFont="1"/>
    <xf numFmtId="164" fontId="1" fillId="0" borderId="0" xfId="0" applyNumberFormat="1" applyFont="1" applyAlignment="1">
      <alignment vertical="center"/>
    </xf>
    <xf numFmtId="0" fontId="17" fillId="0" borderId="0" xfId="0" applyFont="1" applyAlignment="1">
      <alignment vertical="top"/>
    </xf>
    <xf numFmtId="0" fontId="17" fillId="0" borderId="0" xfId="0" applyFont="1" applyAlignment="1">
      <alignment vertical="center"/>
    </xf>
    <xf numFmtId="17" fontId="16" fillId="0" borderId="1" xfId="0" quotePrefix="1" applyNumberFormat="1" applyFont="1" applyBorder="1" applyAlignment="1">
      <alignment horizontal="center" vertical="center"/>
    </xf>
    <xf numFmtId="0" fontId="24" fillId="0" borderId="0" xfId="0" applyFont="1"/>
    <xf numFmtId="0" fontId="14" fillId="0" borderId="0" xfId="0" applyFont="1" applyAlignment="1">
      <alignment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2" fillId="0" borderId="1" xfId="0" applyFont="1" applyBorder="1" applyAlignment="1" applyProtection="1">
      <alignment horizontal="center" vertical="center" wrapText="1"/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14" fontId="5" fillId="0" borderId="0" xfId="0" applyNumberFormat="1" applyFont="1" applyAlignment="1">
      <alignment horizontal="left" vertical="center"/>
    </xf>
    <xf numFmtId="0" fontId="30" fillId="0" borderId="0" xfId="0" applyFont="1" applyProtection="1">
      <protection hidden="1"/>
    </xf>
    <xf numFmtId="1" fontId="1" fillId="0" borderId="0" xfId="0" applyNumberFormat="1" applyFont="1" applyAlignment="1">
      <alignment vertical="center"/>
    </xf>
    <xf numFmtId="0" fontId="14" fillId="0" borderId="0" xfId="0" applyFont="1" applyAlignment="1">
      <alignment vertical="top"/>
    </xf>
    <xf numFmtId="164" fontId="1" fillId="0" borderId="1" xfId="0" applyNumberFormat="1" applyFont="1" applyBorder="1" applyAlignment="1" applyProtection="1">
      <alignment horizontal="center" vertical="center"/>
      <protection locked="0"/>
    </xf>
    <xf numFmtId="167" fontId="1" fillId="0" borderId="1" xfId="0" applyNumberFormat="1" applyFont="1" applyBorder="1" applyAlignment="1" applyProtection="1">
      <alignment horizontal="center" vertical="center"/>
      <protection locked="0"/>
    </xf>
    <xf numFmtId="168" fontId="1" fillId="0" borderId="1" xfId="0" applyNumberFormat="1" applyFont="1" applyBorder="1" applyAlignment="1" applyProtection="1">
      <alignment horizontal="center" vertical="center"/>
      <protection locked="0"/>
    </xf>
    <xf numFmtId="168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 wrapText="1"/>
    </xf>
    <xf numFmtId="164" fontId="1" fillId="6" borderId="1" xfId="0" applyNumberFormat="1" applyFont="1" applyFill="1" applyBorder="1" applyAlignment="1">
      <alignment horizontal="center" vertical="center" wrapText="1"/>
    </xf>
    <xf numFmtId="164" fontId="1" fillId="7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0" fillId="0" borderId="0" xfId="0" applyFont="1" applyAlignment="1" applyProtection="1">
      <alignment horizontal="center" vertical="center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1" fontId="1" fillId="0" borderId="1" xfId="0" applyNumberFormat="1" applyFont="1" applyBorder="1" applyAlignment="1" applyProtection="1">
      <alignment horizontal="center" vertical="center" wrapText="1"/>
      <protection locked="0"/>
    </xf>
    <xf numFmtId="0" fontId="1" fillId="0" borderId="1" xfId="0" applyFont="1" applyBorder="1" applyAlignment="1">
      <alignment horizontal="center" vertical="center" wrapText="1"/>
    </xf>
    <xf numFmtId="165" fontId="10" fillId="0" borderId="0" xfId="0" applyNumberFormat="1" applyFont="1" applyAlignment="1">
      <alignment horizontal="center"/>
    </xf>
    <xf numFmtId="165" fontId="10" fillId="0" borderId="0" xfId="0" applyNumberFormat="1" applyFont="1" applyAlignment="1">
      <alignment horizontal="left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left" vertical="center"/>
    </xf>
    <xf numFmtId="0" fontId="1" fillId="0" borderId="0" xfId="0" applyFont="1"/>
    <xf numFmtId="0" fontId="2" fillId="2" borderId="3" xfId="0" applyFont="1" applyFill="1" applyBorder="1" applyAlignment="1" applyProtection="1">
      <alignment horizontal="center" vertical="center" wrapText="1"/>
      <protection locked="0"/>
    </xf>
    <xf numFmtId="0" fontId="2" fillId="0" borderId="1" xfId="0" applyFont="1" applyBorder="1" applyAlignment="1" applyProtection="1">
      <alignment horizontal="center" vertical="center" wrapText="1"/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1" fillId="0" borderId="0" xfId="0" applyFont="1" applyAlignment="1">
      <alignment horizont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1" fontId="10" fillId="8" borderId="0" xfId="0" applyNumberFormat="1" applyFont="1" applyFill="1" applyAlignment="1">
      <alignment horizontal="center"/>
    </xf>
    <xf numFmtId="0" fontId="1" fillId="5" borderId="0" xfId="0" applyFont="1" applyFill="1" applyAlignment="1">
      <alignment horizontal="center" wrapText="1"/>
    </xf>
    <xf numFmtId="165" fontId="10" fillId="8" borderId="0" xfId="0" applyNumberFormat="1" applyFont="1" applyFill="1" applyAlignment="1">
      <alignment horizontal="center"/>
    </xf>
    <xf numFmtId="0" fontId="1" fillId="10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1" fillId="0" borderId="0" xfId="0" applyFont="1" applyAlignment="1">
      <alignment horizontal="right" vertical="center"/>
    </xf>
    <xf numFmtId="0" fontId="12" fillId="0" borderId="1" xfId="0" applyFont="1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26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indent="3"/>
    </xf>
    <xf numFmtId="166" fontId="1" fillId="8" borderId="0" xfId="0" quotePrefix="1" applyNumberFormat="1" applyFont="1" applyFill="1" applyAlignment="1">
      <alignment horizontal="center"/>
    </xf>
    <xf numFmtId="166" fontId="1" fillId="8" borderId="0" xfId="0" applyNumberFormat="1" applyFont="1" applyFill="1" applyAlignment="1">
      <alignment horizontal="center"/>
    </xf>
    <xf numFmtId="166" fontId="1" fillId="8" borderId="12" xfId="0" applyNumberFormat="1" applyFont="1" applyFill="1" applyBorder="1" applyAlignment="1">
      <alignment horizontal="center"/>
    </xf>
    <xf numFmtId="0" fontId="1" fillId="8" borderId="0" xfId="0" applyFont="1" applyFill="1" applyAlignment="1">
      <alignment horizontal="left"/>
    </xf>
    <xf numFmtId="0" fontId="1" fillId="0" borderId="0" xfId="0" applyFont="1"/>
    <xf numFmtId="49" fontId="6" fillId="0" borderId="14" xfId="0" applyNumberFormat="1" applyFont="1" applyBorder="1" applyAlignment="1">
      <alignment horizontal="left" vertical="top" indent="2"/>
    </xf>
    <xf numFmtId="49" fontId="6" fillId="9" borderId="14" xfId="0" applyNumberFormat="1" applyFont="1" applyFill="1" applyBorder="1" applyAlignment="1">
      <alignment horizontal="center" vertical="top"/>
    </xf>
    <xf numFmtId="0" fontId="1" fillId="10" borderId="14" xfId="0" applyFont="1" applyFill="1" applyBorder="1" applyAlignment="1">
      <alignment horizontal="center"/>
    </xf>
    <xf numFmtId="0" fontId="2" fillId="9" borderId="13" xfId="0" applyFont="1" applyFill="1" applyBorder="1" applyAlignment="1" applyProtection="1">
      <alignment horizontal="right"/>
      <protection locked="0"/>
    </xf>
    <xf numFmtId="0" fontId="1" fillId="8" borderId="0" xfId="0" quotePrefix="1" applyFont="1" applyFill="1" applyAlignment="1">
      <alignment horizontal="center"/>
    </xf>
    <xf numFmtId="0" fontId="12" fillId="0" borderId="0" xfId="0" applyFont="1" applyAlignment="1">
      <alignment horizontal="right"/>
    </xf>
    <xf numFmtId="0" fontId="12" fillId="8" borderId="0" xfId="0" applyFont="1" applyFill="1" applyAlignment="1">
      <alignment horizontal="center"/>
    </xf>
    <xf numFmtId="0" fontId="1" fillId="8" borderId="12" xfId="0" applyFont="1" applyFill="1" applyBorder="1" applyAlignment="1">
      <alignment horizontal="left"/>
    </xf>
    <xf numFmtId="0" fontId="1" fillId="5" borderId="14" xfId="0" applyFont="1" applyFill="1" applyBorder="1" applyAlignment="1">
      <alignment horizontal="center"/>
    </xf>
    <xf numFmtId="0" fontId="1" fillId="11" borderId="1" xfId="0" applyFont="1" applyFill="1" applyBorder="1" applyAlignment="1">
      <alignment horizontal="center"/>
    </xf>
    <xf numFmtId="164" fontId="1" fillId="11" borderId="1" xfId="0" applyNumberFormat="1" applyFont="1" applyFill="1" applyBorder="1" applyAlignment="1">
      <alignment horizontal="center"/>
    </xf>
    <xf numFmtId="0" fontId="1" fillId="11" borderId="3" xfId="0" applyFont="1" applyFill="1" applyBorder="1" applyAlignment="1">
      <alignment horizontal="center"/>
    </xf>
    <xf numFmtId="0" fontId="1" fillId="11" borderId="6" xfId="0" applyFont="1" applyFill="1" applyBorder="1" applyAlignment="1">
      <alignment horizontal="center"/>
    </xf>
    <xf numFmtId="0" fontId="1" fillId="11" borderId="4" xfId="0" applyFont="1" applyFill="1" applyBorder="1" applyAlignment="1">
      <alignment horizontal="center"/>
    </xf>
    <xf numFmtId="164" fontId="1" fillId="11" borderId="3" xfId="0" applyNumberFormat="1" applyFont="1" applyFill="1" applyBorder="1" applyAlignment="1">
      <alignment horizontal="center"/>
    </xf>
    <xf numFmtId="164" fontId="1" fillId="11" borderId="6" xfId="0" applyNumberFormat="1" applyFont="1" applyFill="1" applyBorder="1" applyAlignment="1">
      <alignment horizontal="center"/>
    </xf>
    <xf numFmtId="164" fontId="1" fillId="11" borderId="4" xfId="0" applyNumberFormat="1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1" xfId="0" applyFont="1" applyBorder="1" applyAlignment="1" applyProtection="1">
      <alignment horizontal="center" vertical="center" wrapText="1"/>
      <protection locked="0"/>
    </xf>
    <xf numFmtId="0" fontId="2" fillId="2" borderId="3" xfId="0" applyFont="1" applyFill="1" applyBorder="1" applyAlignment="1" applyProtection="1">
      <alignment horizontal="center" vertical="center" wrapText="1"/>
      <protection locked="0"/>
    </xf>
    <xf numFmtId="0" fontId="2" fillId="2" borderId="6" xfId="0" applyFont="1" applyFill="1" applyBorder="1" applyAlignment="1" applyProtection="1">
      <alignment horizontal="center" vertical="center" wrapText="1"/>
      <protection locked="0"/>
    </xf>
    <xf numFmtId="0" fontId="2" fillId="2" borderId="4" xfId="0" applyFont="1" applyFill="1" applyBorder="1" applyAlignment="1" applyProtection="1">
      <alignment horizontal="center" vertical="center" wrapText="1"/>
      <protection locked="0"/>
    </xf>
    <xf numFmtId="0" fontId="1" fillId="0" borderId="3" xfId="0" applyFont="1" applyBorder="1" applyAlignment="1" applyProtection="1">
      <alignment horizontal="center" vertical="center" wrapText="1"/>
      <protection locked="0"/>
    </xf>
    <xf numFmtId="0" fontId="1" fillId="0" borderId="6" xfId="0" applyFont="1" applyBorder="1" applyAlignment="1" applyProtection="1">
      <alignment horizontal="center" vertical="center" wrapText="1"/>
      <protection locked="0"/>
    </xf>
    <xf numFmtId="0" fontId="1" fillId="0" borderId="4" xfId="0" applyFont="1" applyBorder="1" applyAlignment="1" applyProtection="1">
      <alignment horizontal="center" vertical="center" wrapText="1"/>
      <protection locked="0"/>
    </xf>
    <xf numFmtId="0" fontId="2" fillId="0" borderId="12" xfId="0" applyFont="1" applyBorder="1" applyAlignment="1" applyProtection="1">
      <alignment horizontal="center" vertical="center" wrapText="1"/>
      <protection locked="0"/>
    </xf>
    <xf numFmtId="0" fontId="2" fillId="2" borderId="10" xfId="0" applyFont="1" applyFill="1" applyBorder="1" applyAlignment="1" applyProtection="1">
      <alignment horizontal="center" vertical="center" wrapText="1"/>
      <protection locked="0"/>
    </xf>
    <xf numFmtId="0" fontId="2" fillId="2" borderId="13" xfId="0" applyFont="1" applyFill="1" applyBorder="1" applyAlignment="1" applyProtection="1">
      <alignment horizontal="center" vertical="center" wrapText="1"/>
      <protection locked="0"/>
    </xf>
    <xf numFmtId="0" fontId="2" fillId="2" borderId="2" xfId="0" applyFont="1" applyFill="1" applyBorder="1" applyAlignment="1" applyProtection="1">
      <alignment horizontal="center" vertical="center" wrapText="1"/>
      <protection locked="0"/>
    </xf>
    <xf numFmtId="0" fontId="2" fillId="0" borderId="3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20" fillId="0" borderId="8" xfId="0" applyFont="1" applyBorder="1" applyAlignment="1" applyProtection="1">
      <alignment horizontal="center" vertical="center" wrapText="1"/>
      <protection locked="0"/>
    </xf>
    <xf numFmtId="0" fontId="20" fillId="0" borderId="9" xfId="0" applyFont="1" applyBorder="1" applyAlignment="1" applyProtection="1">
      <alignment horizontal="center" vertical="center" wrapText="1"/>
      <protection locked="0"/>
    </xf>
    <xf numFmtId="0" fontId="2" fillId="0" borderId="8" xfId="0" applyFont="1" applyBorder="1" applyAlignment="1" applyProtection="1">
      <alignment horizontal="center" vertical="center" wrapText="1"/>
      <protection locked="0"/>
    </xf>
    <xf numFmtId="0" fontId="2" fillId="0" borderId="9" xfId="0" applyFont="1" applyBorder="1" applyAlignment="1" applyProtection="1">
      <alignment horizontal="center" vertical="center" wrapText="1"/>
      <protection locked="0"/>
    </xf>
    <xf numFmtId="0" fontId="3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3" fillId="0" borderId="1" xfId="0" applyFont="1" applyBorder="1" applyAlignment="1">
      <alignment horizontal="center" vertical="center" wrapText="1"/>
    </xf>
    <xf numFmtId="0" fontId="7" fillId="0" borderId="0" xfId="0" applyFont="1" applyAlignment="1">
      <alignment horizontal="left" vertical="center"/>
    </xf>
    <xf numFmtId="2" fontId="1" fillId="0" borderId="1" xfId="0" applyNumberFormat="1" applyFont="1" applyBorder="1" applyAlignment="1" applyProtection="1">
      <alignment horizontal="center" vertical="center" wrapText="1"/>
      <protection locked="0"/>
    </xf>
    <xf numFmtId="49" fontId="2" fillId="0" borderId="10" xfId="0" applyNumberFormat="1" applyFont="1" applyBorder="1" applyAlignment="1">
      <alignment horizontal="center" vertical="center" wrapText="1"/>
    </xf>
    <xf numFmtId="49" fontId="2" fillId="0" borderId="13" xfId="0" applyNumberFormat="1" applyFont="1" applyBorder="1" applyAlignment="1">
      <alignment horizontal="center" vertical="center" wrapText="1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11" xfId="0" applyNumberFormat="1" applyFont="1" applyBorder="1" applyAlignment="1">
      <alignment horizontal="center" vertical="center" wrapText="1"/>
    </xf>
    <xf numFmtId="49" fontId="2" fillId="0" borderId="0" xfId="0" applyNumberFormat="1" applyFont="1" applyBorder="1" applyAlignment="1">
      <alignment horizontal="center" vertical="center" wrapText="1"/>
    </xf>
    <xf numFmtId="49" fontId="2" fillId="0" borderId="12" xfId="0" applyNumberFormat="1" applyFont="1" applyBorder="1" applyAlignment="1">
      <alignment horizontal="center" vertical="center" wrapText="1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14" xfId="0" applyNumberFormat="1" applyFont="1" applyBorder="1" applyAlignment="1">
      <alignment horizontal="center" vertical="center" wrapText="1"/>
    </xf>
    <xf numFmtId="49" fontId="2" fillId="0" borderId="5" xfId="0" applyNumberFormat="1" applyFont="1" applyBorder="1" applyAlignment="1">
      <alignment horizontal="center" vertical="center" wrapText="1"/>
    </xf>
    <xf numFmtId="49" fontId="12" fillId="0" borderId="3" xfId="0" applyNumberFormat="1" applyFont="1" applyBorder="1" applyAlignment="1">
      <alignment horizontal="center" vertical="center" wrapText="1"/>
    </xf>
    <xf numFmtId="49" fontId="12" fillId="0" borderId="6" xfId="0" applyNumberFormat="1" applyFont="1" applyBorder="1" applyAlignment="1">
      <alignment horizontal="center" vertical="center" wrapText="1"/>
    </xf>
    <xf numFmtId="49" fontId="12" fillId="0" borderId="4" xfId="0" applyNumberFormat="1" applyFont="1" applyBorder="1" applyAlignment="1">
      <alignment horizontal="center" vertical="center" wrapText="1"/>
    </xf>
    <xf numFmtId="49" fontId="18" fillId="0" borderId="3" xfId="0" applyNumberFormat="1" applyFont="1" applyBorder="1" applyAlignment="1">
      <alignment horizontal="center" vertical="center" wrapText="1"/>
    </xf>
    <xf numFmtId="49" fontId="18" fillId="0" borderId="6" xfId="0" applyNumberFormat="1" applyFont="1" applyBorder="1" applyAlignment="1">
      <alignment horizontal="center" vertical="center" wrapText="1"/>
    </xf>
    <xf numFmtId="49" fontId="18" fillId="0" borderId="4" xfId="0" applyNumberFormat="1" applyFont="1" applyBorder="1" applyAlignment="1">
      <alignment horizontal="center" vertical="center" wrapText="1"/>
    </xf>
    <xf numFmtId="49" fontId="26" fillId="0" borderId="3" xfId="0" applyNumberFormat="1" applyFont="1" applyBorder="1" applyAlignment="1">
      <alignment horizontal="center" vertical="center" wrapText="1"/>
    </xf>
    <xf numFmtId="49" fontId="26" fillId="0" borderId="6" xfId="0" applyNumberFormat="1" applyFont="1" applyBorder="1" applyAlignment="1">
      <alignment horizontal="center" vertical="center" wrapText="1"/>
    </xf>
    <xf numFmtId="49" fontId="26" fillId="0" borderId="4" xfId="0" applyNumberFormat="1" applyFont="1" applyBorder="1" applyAlignment="1">
      <alignment horizontal="center" vertical="center" wrapText="1"/>
    </xf>
    <xf numFmtId="1" fontId="1" fillId="0" borderId="3" xfId="0" applyNumberFormat="1" applyFont="1" applyBorder="1" applyAlignment="1">
      <alignment horizontal="center"/>
    </xf>
    <xf numFmtId="1" fontId="1" fillId="0" borderId="6" xfId="0" applyNumberFormat="1" applyFont="1" applyBorder="1" applyAlignment="1">
      <alignment horizontal="center"/>
    </xf>
    <xf numFmtId="1" fontId="1" fillId="0" borderId="4" xfId="0" applyNumberFormat="1" applyFont="1" applyBorder="1" applyAlignment="1">
      <alignment horizontal="center"/>
    </xf>
    <xf numFmtId="1" fontId="1" fillId="0" borderId="3" xfId="0" applyNumberFormat="1" applyFont="1" applyBorder="1" applyAlignment="1">
      <alignment horizontal="center" vertical="center"/>
    </xf>
    <xf numFmtId="1" fontId="1" fillId="0" borderId="6" xfId="0" applyNumberFormat="1" applyFont="1" applyBorder="1" applyAlignment="1">
      <alignment horizontal="center" vertical="center"/>
    </xf>
    <xf numFmtId="1" fontId="1" fillId="0" borderId="4" xfId="0" applyNumberFormat="1" applyFont="1" applyBorder="1" applyAlignment="1">
      <alignment horizontal="center" vertical="center"/>
    </xf>
    <xf numFmtId="49" fontId="26" fillId="0" borderId="3" xfId="0" applyNumberFormat="1" applyFont="1" applyBorder="1" applyAlignment="1">
      <alignment horizontal="center" vertical="center"/>
    </xf>
    <xf numFmtId="49" fontId="26" fillId="0" borderId="6" xfId="0" applyNumberFormat="1" applyFont="1" applyBorder="1" applyAlignment="1">
      <alignment horizontal="center" vertical="center"/>
    </xf>
    <xf numFmtId="49" fontId="26" fillId="0" borderId="4" xfId="0" applyNumberFormat="1" applyFont="1" applyBorder="1" applyAlignment="1">
      <alignment horizontal="center" vertical="center"/>
    </xf>
    <xf numFmtId="49" fontId="18" fillId="0" borderId="3" xfId="0" applyNumberFormat="1" applyFont="1" applyBorder="1" applyAlignment="1">
      <alignment horizontal="center" vertical="center"/>
    </xf>
    <xf numFmtId="49" fontId="18" fillId="0" borderId="6" xfId="0" applyNumberFormat="1" applyFont="1" applyBorder="1" applyAlignment="1">
      <alignment horizontal="center" vertical="center"/>
    </xf>
    <xf numFmtId="49" fontId="18" fillId="0" borderId="4" xfId="0" applyNumberFormat="1" applyFont="1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/>
    </xf>
    <xf numFmtId="164" fontId="1" fillId="0" borderId="0" xfId="0" applyNumberFormat="1" applyFont="1" applyBorder="1" applyAlignment="1">
      <alignment horizontal="center" vertical="center"/>
    </xf>
    <xf numFmtId="49" fontId="12" fillId="0" borderId="0" xfId="0" applyNumberFormat="1" applyFont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</cellXfs>
  <cellStyles count="2">
    <cellStyle name="Bình thường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19050</xdr:colOff>
          <xdr:row>25</xdr:row>
          <xdr:rowOff>19050</xdr:rowOff>
        </xdr:from>
        <xdr:to>
          <xdr:col>20</xdr:col>
          <xdr:colOff>190500</xdr:colOff>
          <xdr:row>25</xdr:row>
          <xdr:rowOff>190500</xdr:rowOff>
        </xdr:to>
        <xdr:sp macro="" textlink="">
          <xdr:nvSpPr>
            <xdr:cNvPr id="2049" name="Check Box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0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19050</xdr:rowOff>
        </xdr:from>
        <xdr:to>
          <xdr:col>11</xdr:col>
          <xdr:colOff>171450</xdr:colOff>
          <xdr:row>25</xdr:row>
          <xdr:rowOff>190500</xdr:rowOff>
        </xdr:to>
        <xdr:sp macro="" textlink="">
          <xdr:nvSpPr>
            <xdr:cNvPr id="2051" name="Check Box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0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0</xdr:colOff>
      <xdr:row>0</xdr:row>
      <xdr:rowOff>57150</xdr:rowOff>
    </xdr:from>
    <xdr:to>
      <xdr:col>18</xdr:col>
      <xdr:colOff>76200</xdr:colOff>
      <xdr:row>0</xdr:row>
      <xdr:rowOff>57150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2228850" y="57150"/>
          <a:ext cx="23050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19050</xdr:colOff>
          <xdr:row>28</xdr:row>
          <xdr:rowOff>19050</xdr:rowOff>
        </xdr:from>
        <xdr:to>
          <xdr:col>20</xdr:col>
          <xdr:colOff>190500</xdr:colOff>
          <xdr:row>28</xdr:row>
          <xdr:rowOff>190500</xdr:rowOff>
        </xdr:to>
        <xdr:sp macro="" textlink="">
          <xdr:nvSpPr>
            <xdr:cNvPr id="2060" name="Check Box 12" hidden="1">
              <a:extLst>
                <a:ext uri="{63B3BB69-23CF-44E3-9099-C40C66FF867C}">
                  <a14:compatExt spid="_x0000_s2060"/>
                </a:ext>
                <a:ext uri="{FF2B5EF4-FFF2-40B4-BE49-F238E27FC236}">
                  <a16:creationId xmlns:a16="http://schemas.microsoft.com/office/drawing/2014/main" id="{00000000-0008-0000-0000-00000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28</xdr:row>
          <xdr:rowOff>19050</xdr:rowOff>
        </xdr:from>
        <xdr:to>
          <xdr:col>11</xdr:col>
          <xdr:colOff>171450</xdr:colOff>
          <xdr:row>28</xdr:row>
          <xdr:rowOff>190500</xdr:rowOff>
        </xdr:to>
        <xdr:sp macro="" textlink="">
          <xdr:nvSpPr>
            <xdr:cNvPr id="2061" name="Check Box 13" hidden="1">
              <a:extLst>
                <a:ext uri="{63B3BB69-23CF-44E3-9099-C40C66FF867C}">
                  <a14:compatExt spid="_x0000_s2061"/>
                </a:ext>
                <a:ext uri="{FF2B5EF4-FFF2-40B4-BE49-F238E27FC236}">
                  <a16:creationId xmlns:a16="http://schemas.microsoft.com/office/drawing/2014/main" id="{00000000-0008-0000-0000-00000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25</xdr:col>
      <xdr:colOff>0</xdr:colOff>
      <xdr:row>4</xdr:row>
      <xdr:rowOff>0</xdr:rowOff>
    </xdr:from>
    <xdr:ext cx="65" cy="162224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 txBox="1"/>
      </xdr:nvSpPr>
      <xdr:spPr>
        <a:xfrm>
          <a:off x="10067925" y="23145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25</xdr:col>
      <xdr:colOff>0</xdr:colOff>
      <xdr:row>4</xdr:row>
      <xdr:rowOff>0</xdr:rowOff>
    </xdr:from>
    <xdr:ext cx="65" cy="162224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 txBox="1"/>
      </xdr:nvSpPr>
      <xdr:spPr>
        <a:xfrm>
          <a:off x="10067925" y="25050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25</xdr:col>
      <xdr:colOff>0</xdr:colOff>
      <xdr:row>4</xdr:row>
      <xdr:rowOff>0</xdr:rowOff>
    </xdr:from>
    <xdr:ext cx="65" cy="162224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 txBox="1"/>
      </xdr:nvSpPr>
      <xdr:spPr>
        <a:xfrm>
          <a:off x="10067925" y="30765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25</xdr:col>
      <xdr:colOff>0</xdr:colOff>
      <xdr:row>4</xdr:row>
      <xdr:rowOff>0</xdr:rowOff>
    </xdr:from>
    <xdr:ext cx="65" cy="162224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 txBox="1"/>
      </xdr:nvSpPr>
      <xdr:spPr>
        <a:xfrm>
          <a:off x="10067925" y="30765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25</xdr:col>
      <xdr:colOff>0</xdr:colOff>
      <xdr:row>4</xdr:row>
      <xdr:rowOff>0</xdr:rowOff>
    </xdr:from>
    <xdr:ext cx="65" cy="162224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 txBox="1"/>
      </xdr:nvSpPr>
      <xdr:spPr>
        <a:xfrm>
          <a:off x="10067925" y="32670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25</xdr:col>
      <xdr:colOff>0</xdr:colOff>
      <xdr:row>4</xdr:row>
      <xdr:rowOff>0</xdr:rowOff>
    </xdr:from>
    <xdr:ext cx="65" cy="162224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 txBox="1"/>
      </xdr:nvSpPr>
      <xdr:spPr>
        <a:xfrm>
          <a:off x="10067925" y="32670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25</xdr:col>
      <xdr:colOff>0</xdr:colOff>
      <xdr:row>4</xdr:row>
      <xdr:rowOff>0</xdr:rowOff>
    </xdr:from>
    <xdr:ext cx="65" cy="162224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 txBox="1"/>
      </xdr:nvSpPr>
      <xdr:spPr>
        <a:xfrm>
          <a:off x="10067925" y="34575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25</xdr:col>
      <xdr:colOff>0</xdr:colOff>
      <xdr:row>4</xdr:row>
      <xdr:rowOff>0</xdr:rowOff>
    </xdr:from>
    <xdr:ext cx="65" cy="162224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 txBox="1"/>
      </xdr:nvSpPr>
      <xdr:spPr>
        <a:xfrm>
          <a:off x="3733800" y="25050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25</xdr:col>
      <xdr:colOff>0</xdr:colOff>
      <xdr:row>4</xdr:row>
      <xdr:rowOff>0</xdr:rowOff>
    </xdr:from>
    <xdr:ext cx="65" cy="162224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SpPr txBox="1"/>
      </xdr:nvSpPr>
      <xdr:spPr>
        <a:xfrm>
          <a:off x="3733800" y="25050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25</xdr:col>
      <xdr:colOff>0</xdr:colOff>
      <xdr:row>4</xdr:row>
      <xdr:rowOff>0</xdr:rowOff>
    </xdr:from>
    <xdr:ext cx="65" cy="162224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SpPr txBox="1"/>
      </xdr:nvSpPr>
      <xdr:spPr>
        <a:xfrm>
          <a:off x="3733800" y="26955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25</xdr:col>
      <xdr:colOff>0</xdr:colOff>
      <xdr:row>4</xdr:row>
      <xdr:rowOff>0</xdr:rowOff>
    </xdr:from>
    <xdr:ext cx="65" cy="162224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SpPr txBox="1"/>
      </xdr:nvSpPr>
      <xdr:spPr>
        <a:xfrm>
          <a:off x="3733800" y="25050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25</xdr:col>
      <xdr:colOff>0</xdr:colOff>
      <xdr:row>4</xdr:row>
      <xdr:rowOff>0</xdr:rowOff>
    </xdr:from>
    <xdr:ext cx="65" cy="162224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SpPr txBox="1"/>
      </xdr:nvSpPr>
      <xdr:spPr>
        <a:xfrm>
          <a:off x="3733800" y="25050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25</xdr:col>
      <xdr:colOff>0</xdr:colOff>
      <xdr:row>4</xdr:row>
      <xdr:rowOff>0</xdr:rowOff>
    </xdr:from>
    <xdr:ext cx="65" cy="162224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SpPr txBox="1"/>
      </xdr:nvSpPr>
      <xdr:spPr>
        <a:xfrm>
          <a:off x="3733800" y="26955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25</xdr:col>
      <xdr:colOff>0</xdr:colOff>
      <xdr:row>4</xdr:row>
      <xdr:rowOff>0</xdr:rowOff>
    </xdr:from>
    <xdr:ext cx="65" cy="162224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SpPr txBox="1"/>
      </xdr:nvSpPr>
      <xdr:spPr>
        <a:xfrm>
          <a:off x="3733800" y="26955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25</xdr:col>
      <xdr:colOff>0</xdr:colOff>
      <xdr:row>4</xdr:row>
      <xdr:rowOff>0</xdr:rowOff>
    </xdr:from>
    <xdr:ext cx="65" cy="162224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SpPr txBox="1"/>
      </xdr:nvSpPr>
      <xdr:spPr>
        <a:xfrm>
          <a:off x="3733800" y="26955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25</xdr:col>
      <xdr:colOff>0</xdr:colOff>
      <xdr:row>4</xdr:row>
      <xdr:rowOff>0</xdr:rowOff>
    </xdr:from>
    <xdr:ext cx="65" cy="162224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SpPr txBox="1"/>
      </xdr:nvSpPr>
      <xdr:spPr>
        <a:xfrm>
          <a:off x="3733800" y="25050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25</xdr:col>
      <xdr:colOff>0</xdr:colOff>
      <xdr:row>4</xdr:row>
      <xdr:rowOff>0</xdr:rowOff>
    </xdr:from>
    <xdr:ext cx="65" cy="162224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SpPr txBox="1"/>
      </xdr:nvSpPr>
      <xdr:spPr>
        <a:xfrm>
          <a:off x="3733800" y="25050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25</xdr:col>
      <xdr:colOff>0</xdr:colOff>
      <xdr:row>4</xdr:row>
      <xdr:rowOff>0</xdr:rowOff>
    </xdr:from>
    <xdr:ext cx="65" cy="162224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SpPr txBox="1"/>
      </xdr:nvSpPr>
      <xdr:spPr>
        <a:xfrm>
          <a:off x="3733800" y="26955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25</xdr:col>
      <xdr:colOff>0</xdr:colOff>
      <xdr:row>4</xdr:row>
      <xdr:rowOff>0</xdr:rowOff>
    </xdr:from>
    <xdr:ext cx="65" cy="162224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SpPr txBox="1"/>
      </xdr:nvSpPr>
      <xdr:spPr>
        <a:xfrm>
          <a:off x="3733800" y="26955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25</xdr:col>
      <xdr:colOff>0</xdr:colOff>
      <xdr:row>4</xdr:row>
      <xdr:rowOff>0</xdr:rowOff>
    </xdr:from>
    <xdr:ext cx="65" cy="162224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SpPr txBox="1"/>
      </xdr:nvSpPr>
      <xdr:spPr>
        <a:xfrm>
          <a:off x="3733800" y="26955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25</xdr:col>
      <xdr:colOff>0</xdr:colOff>
      <xdr:row>4</xdr:row>
      <xdr:rowOff>0</xdr:rowOff>
    </xdr:from>
    <xdr:ext cx="65" cy="162224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SpPr txBox="1"/>
      </xdr:nvSpPr>
      <xdr:spPr>
        <a:xfrm>
          <a:off x="3733800" y="25050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25</xdr:col>
      <xdr:colOff>0</xdr:colOff>
      <xdr:row>4</xdr:row>
      <xdr:rowOff>0</xdr:rowOff>
    </xdr:from>
    <xdr:ext cx="65" cy="162224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SpPr txBox="1"/>
      </xdr:nvSpPr>
      <xdr:spPr>
        <a:xfrm>
          <a:off x="3733800" y="25050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25</xdr:col>
      <xdr:colOff>0</xdr:colOff>
      <xdr:row>4</xdr:row>
      <xdr:rowOff>0</xdr:rowOff>
    </xdr:from>
    <xdr:ext cx="65" cy="162224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00000000-0008-0000-0200-00001E000000}"/>
            </a:ext>
          </a:extLst>
        </xdr:cNvPr>
        <xdr:cNvSpPr txBox="1"/>
      </xdr:nvSpPr>
      <xdr:spPr>
        <a:xfrm>
          <a:off x="3733800" y="26955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25</xdr:col>
      <xdr:colOff>0</xdr:colOff>
      <xdr:row>4</xdr:row>
      <xdr:rowOff>0</xdr:rowOff>
    </xdr:from>
    <xdr:ext cx="65" cy="162224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00000000-0008-0000-0200-00001F000000}"/>
            </a:ext>
          </a:extLst>
        </xdr:cNvPr>
        <xdr:cNvSpPr txBox="1"/>
      </xdr:nvSpPr>
      <xdr:spPr>
        <a:xfrm>
          <a:off x="3733800" y="26955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25</xdr:col>
      <xdr:colOff>0</xdr:colOff>
      <xdr:row>4</xdr:row>
      <xdr:rowOff>0</xdr:rowOff>
    </xdr:from>
    <xdr:ext cx="65" cy="162224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00000000-0008-0000-0200-000020000000}"/>
            </a:ext>
          </a:extLst>
        </xdr:cNvPr>
        <xdr:cNvSpPr txBox="1"/>
      </xdr:nvSpPr>
      <xdr:spPr>
        <a:xfrm>
          <a:off x="3733800" y="26955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25</xdr:col>
      <xdr:colOff>0</xdr:colOff>
      <xdr:row>4</xdr:row>
      <xdr:rowOff>0</xdr:rowOff>
    </xdr:from>
    <xdr:ext cx="65" cy="162224"/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00000000-0008-0000-0200-000021000000}"/>
            </a:ext>
          </a:extLst>
        </xdr:cNvPr>
        <xdr:cNvSpPr txBox="1"/>
      </xdr:nvSpPr>
      <xdr:spPr>
        <a:xfrm>
          <a:off x="3733800" y="25050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25</xdr:col>
      <xdr:colOff>0</xdr:colOff>
      <xdr:row>4</xdr:row>
      <xdr:rowOff>0</xdr:rowOff>
    </xdr:from>
    <xdr:ext cx="65" cy="162224"/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00000000-0008-0000-0200-000022000000}"/>
            </a:ext>
          </a:extLst>
        </xdr:cNvPr>
        <xdr:cNvSpPr txBox="1"/>
      </xdr:nvSpPr>
      <xdr:spPr>
        <a:xfrm>
          <a:off x="3733800" y="25050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25</xdr:col>
      <xdr:colOff>0</xdr:colOff>
      <xdr:row>4</xdr:row>
      <xdr:rowOff>0</xdr:rowOff>
    </xdr:from>
    <xdr:ext cx="65" cy="162224"/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00000000-0008-0000-0200-000023000000}"/>
            </a:ext>
          </a:extLst>
        </xdr:cNvPr>
        <xdr:cNvSpPr txBox="1"/>
      </xdr:nvSpPr>
      <xdr:spPr>
        <a:xfrm>
          <a:off x="3733800" y="26955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25</xdr:col>
      <xdr:colOff>0</xdr:colOff>
      <xdr:row>4</xdr:row>
      <xdr:rowOff>0</xdr:rowOff>
    </xdr:from>
    <xdr:ext cx="65" cy="162224"/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00000000-0008-0000-0200-000024000000}"/>
            </a:ext>
          </a:extLst>
        </xdr:cNvPr>
        <xdr:cNvSpPr txBox="1"/>
      </xdr:nvSpPr>
      <xdr:spPr>
        <a:xfrm>
          <a:off x="3733800" y="26955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25</xdr:col>
      <xdr:colOff>0</xdr:colOff>
      <xdr:row>4</xdr:row>
      <xdr:rowOff>0</xdr:rowOff>
    </xdr:from>
    <xdr:ext cx="65" cy="162224"/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00000000-0008-0000-0200-000025000000}"/>
            </a:ext>
          </a:extLst>
        </xdr:cNvPr>
        <xdr:cNvSpPr txBox="1"/>
      </xdr:nvSpPr>
      <xdr:spPr>
        <a:xfrm>
          <a:off x="3733800" y="26955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25</xdr:col>
      <xdr:colOff>0</xdr:colOff>
      <xdr:row>4</xdr:row>
      <xdr:rowOff>0</xdr:rowOff>
    </xdr:from>
    <xdr:ext cx="65" cy="162224"/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00000000-0008-0000-0200-000026000000}"/>
            </a:ext>
          </a:extLst>
        </xdr:cNvPr>
        <xdr:cNvSpPr txBox="1"/>
      </xdr:nvSpPr>
      <xdr:spPr>
        <a:xfrm>
          <a:off x="3733800" y="25050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18</xdr:col>
      <xdr:colOff>514350</xdr:colOff>
      <xdr:row>4</xdr:row>
      <xdr:rowOff>0</xdr:rowOff>
    </xdr:from>
    <xdr:ext cx="65" cy="162224"/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00000000-0008-0000-0200-000028000000}"/>
            </a:ext>
          </a:extLst>
        </xdr:cNvPr>
        <xdr:cNvSpPr txBox="1"/>
      </xdr:nvSpPr>
      <xdr:spPr>
        <a:xfrm>
          <a:off x="3733800" y="26955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18</xdr:col>
      <xdr:colOff>514350</xdr:colOff>
      <xdr:row>4</xdr:row>
      <xdr:rowOff>0</xdr:rowOff>
    </xdr:from>
    <xdr:ext cx="65" cy="162224"/>
    <xdr:sp macro="" textlink="">
      <xdr:nvSpPr>
        <xdr:cNvPr id="41" name="TextBox 40">
          <a:extLst>
            <a:ext uri="{FF2B5EF4-FFF2-40B4-BE49-F238E27FC236}">
              <a16:creationId xmlns:a16="http://schemas.microsoft.com/office/drawing/2014/main" id="{00000000-0008-0000-0200-000029000000}"/>
            </a:ext>
          </a:extLst>
        </xdr:cNvPr>
        <xdr:cNvSpPr txBox="1"/>
      </xdr:nvSpPr>
      <xdr:spPr>
        <a:xfrm>
          <a:off x="3733800" y="26955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18</xdr:col>
      <xdr:colOff>514350</xdr:colOff>
      <xdr:row>4</xdr:row>
      <xdr:rowOff>0</xdr:rowOff>
    </xdr:from>
    <xdr:ext cx="65" cy="162224"/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00000000-0008-0000-0200-00002A000000}"/>
            </a:ext>
          </a:extLst>
        </xdr:cNvPr>
        <xdr:cNvSpPr txBox="1"/>
      </xdr:nvSpPr>
      <xdr:spPr>
        <a:xfrm>
          <a:off x="3733800" y="26955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18</xdr:col>
      <xdr:colOff>514350</xdr:colOff>
      <xdr:row>4</xdr:row>
      <xdr:rowOff>0</xdr:rowOff>
    </xdr:from>
    <xdr:ext cx="65" cy="162224"/>
    <xdr:sp macro="" textlink="">
      <xdr:nvSpPr>
        <xdr:cNvPr id="43" name="TextBox 42">
          <a:extLst>
            <a:ext uri="{FF2B5EF4-FFF2-40B4-BE49-F238E27FC236}">
              <a16:creationId xmlns:a16="http://schemas.microsoft.com/office/drawing/2014/main" id="{00000000-0008-0000-0200-00002B000000}"/>
            </a:ext>
          </a:extLst>
        </xdr:cNvPr>
        <xdr:cNvSpPr txBox="1"/>
      </xdr:nvSpPr>
      <xdr:spPr>
        <a:xfrm>
          <a:off x="3733800" y="25050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18</xdr:col>
      <xdr:colOff>514350</xdr:colOff>
      <xdr:row>4</xdr:row>
      <xdr:rowOff>0</xdr:rowOff>
    </xdr:from>
    <xdr:ext cx="65" cy="162224"/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00000000-0008-0000-0200-00002C000000}"/>
            </a:ext>
          </a:extLst>
        </xdr:cNvPr>
        <xdr:cNvSpPr txBox="1"/>
      </xdr:nvSpPr>
      <xdr:spPr>
        <a:xfrm>
          <a:off x="3733800" y="25050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18</xdr:col>
      <xdr:colOff>514350</xdr:colOff>
      <xdr:row>4</xdr:row>
      <xdr:rowOff>28575</xdr:rowOff>
    </xdr:from>
    <xdr:ext cx="65" cy="162224"/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00000000-0008-0000-0200-00002D000000}"/>
            </a:ext>
          </a:extLst>
        </xdr:cNvPr>
        <xdr:cNvSpPr txBox="1"/>
      </xdr:nvSpPr>
      <xdr:spPr>
        <a:xfrm>
          <a:off x="3733800" y="26955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18</xdr:col>
      <xdr:colOff>514350</xdr:colOff>
      <xdr:row>4</xdr:row>
      <xdr:rowOff>28575</xdr:rowOff>
    </xdr:from>
    <xdr:ext cx="65" cy="162224"/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00000000-0008-0000-0200-00002E000000}"/>
            </a:ext>
          </a:extLst>
        </xdr:cNvPr>
        <xdr:cNvSpPr txBox="1"/>
      </xdr:nvSpPr>
      <xdr:spPr>
        <a:xfrm>
          <a:off x="3733800" y="26955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18</xdr:col>
      <xdr:colOff>514350</xdr:colOff>
      <xdr:row>4</xdr:row>
      <xdr:rowOff>28575</xdr:rowOff>
    </xdr:from>
    <xdr:ext cx="65" cy="162224"/>
    <xdr:sp macro="" textlink="">
      <xdr:nvSpPr>
        <xdr:cNvPr id="47" name="TextBox 46">
          <a:extLst>
            <a:ext uri="{FF2B5EF4-FFF2-40B4-BE49-F238E27FC236}">
              <a16:creationId xmlns:a16="http://schemas.microsoft.com/office/drawing/2014/main" id="{00000000-0008-0000-0200-00002F000000}"/>
            </a:ext>
          </a:extLst>
        </xdr:cNvPr>
        <xdr:cNvSpPr txBox="1"/>
      </xdr:nvSpPr>
      <xdr:spPr>
        <a:xfrm>
          <a:off x="3733800" y="26955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18</xdr:col>
      <xdr:colOff>514350</xdr:colOff>
      <xdr:row>4</xdr:row>
      <xdr:rowOff>28575</xdr:rowOff>
    </xdr:from>
    <xdr:ext cx="65" cy="162224"/>
    <xdr:sp macro="" textlink="">
      <xdr:nvSpPr>
        <xdr:cNvPr id="48" name="TextBox 47">
          <a:extLst>
            <a:ext uri="{FF2B5EF4-FFF2-40B4-BE49-F238E27FC236}">
              <a16:creationId xmlns:a16="http://schemas.microsoft.com/office/drawing/2014/main" id="{00000000-0008-0000-0200-000030000000}"/>
            </a:ext>
          </a:extLst>
        </xdr:cNvPr>
        <xdr:cNvSpPr txBox="1"/>
      </xdr:nvSpPr>
      <xdr:spPr>
        <a:xfrm>
          <a:off x="3733800" y="25050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18</xdr:col>
      <xdr:colOff>514350</xdr:colOff>
      <xdr:row>4</xdr:row>
      <xdr:rowOff>28575</xdr:rowOff>
    </xdr:from>
    <xdr:ext cx="65" cy="162224"/>
    <xdr:sp macro="" textlink="">
      <xdr:nvSpPr>
        <xdr:cNvPr id="49" name="TextBox 48">
          <a:extLst>
            <a:ext uri="{FF2B5EF4-FFF2-40B4-BE49-F238E27FC236}">
              <a16:creationId xmlns:a16="http://schemas.microsoft.com/office/drawing/2014/main" id="{00000000-0008-0000-0200-000031000000}"/>
            </a:ext>
          </a:extLst>
        </xdr:cNvPr>
        <xdr:cNvSpPr txBox="1"/>
      </xdr:nvSpPr>
      <xdr:spPr>
        <a:xfrm>
          <a:off x="3733800" y="25050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18</xdr:col>
      <xdr:colOff>514350</xdr:colOff>
      <xdr:row>5</xdr:row>
      <xdr:rowOff>0</xdr:rowOff>
    </xdr:from>
    <xdr:ext cx="65" cy="162224"/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00000000-0008-0000-0200-000032000000}"/>
            </a:ext>
          </a:extLst>
        </xdr:cNvPr>
        <xdr:cNvSpPr txBox="1"/>
      </xdr:nvSpPr>
      <xdr:spPr>
        <a:xfrm>
          <a:off x="3733800" y="26955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18</xdr:col>
      <xdr:colOff>514350</xdr:colOff>
      <xdr:row>5</xdr:row>
      <xdr:rowOff>0</xdr:rowOff>
    </xdr:from>
    <xdr:ext cx="65" cy="162224"/>
    <xdr:sp macro="" textlink="">
      <xdr:nvSpPr>
        <xdr:cNvPr id="51" name="TextBox 50">
          <a:extLst>
            <a:ext uri="{FF2B5EF4-FFF2-40B4-BE49-F238E27FC236}">
              <a16:creationId xmlns:a16="http://schemas.microsoft.com/office/drawing/2014/main" id="{00000000-0008-0000-0200-000033000000}"/>
            </a:ext>
          </a:extLst>
        </xdr:cNvPr>
        <xdr:cNvSpPr txBox="1"/>
      </xdr:nvSpPr>
      <xdr:spPr>
        <a:xfrm>
          <a:off x="3733800" y="26955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18</xdr:col>
      <xdr:colOff>514350</xdr:colOff>
      <xdr:row>5</xdr:row>
      <xdr:rowOff>0</xdr:rowOff>
    </xdr:from>
    <xdr:ext cx="65" cy="162224"/>
    <xdr:sp macro="" textlink="">
      <xdr:nvSpPr>
        <xdr:cNvPr id="52" name="TextBox 51">
          <a:extLst>
            <a:ext uri="{FF2B5EF4-FFF2-40B4-BE49-F238E27FC236}">
              <a16:creationId xmlns:a16="http://schemas.microsoft.com/office/drawing/2014/main" id="{00000000-0008-0000-0200-000034000000}"/>
            </a:ext>
          </a:extLst>
        </xdr:cNvPr>
        <xdr:cNvSpPr txBox="1"/>
      </xdr:nvSpPr>
      <xdr:spPr>
        <a:xfrm>
          <a:off x="3733800" y="26955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18</xdr:col>
      <xdr:colOff>514350</xdr:colOff>
      <xdr:row>5</xdr:row>
      <xdr:rowOff>0</xdr:rowOff>
    </xdr:from>
    <xdr:ext cx="65" cy="162224"/>
    <xdr:sp macro="" textlink="">
      <xdr:nvSpPr>
        <xdr:cNvPr id="53" name="TextBox 52">
          <a:extLst>
            <a:ext uri="{FF2B5EF4-FFF2-40B4-BE49-F238E27FC236}">
              <a16:creationId xmlns:a16="http://schemas.microsoft.com/office/drawing/2014/main" id="{00000000-0008-0000-0200-000035000000}"/>
            </a:ext>
          </a:extLst>
        </xdr:cNvPr>
        <xdr:cNvSpPr txBox="1"/>
      </xdr:nvSpPr>
      <xdr:spPr>
        <a:xfrm>
          <a:off x="3733800" y="25050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18</xdr:col>
      <xdr:colOff>514350</xdr:colOff>
      <xdr:row>5</xdr:row>
      <xdr:rowOff>0</xdr:rowOff>
    </xdr:from>
    <xdr:ext cx="65" cy="162224"/>
    <xdr:sp macro="" textlink="">
      <xdr:nvSpPr>
        <xdr:cNvPr id="54" name="TextBox 53">
          <a:extLst>
            <a:ext uri="{FF2B5EF4-FFF2-40B4-BE49-F238E27FC236}">
              <a16:creationId xmlns:a16="http://schemas.microsoft.com/office/drawing/2014/main" id="{00000000-0008-0000-0200-000036000000}"/>
            </a:ext>
          </a:extLst>
        </xdr:cNvPr>
        <xdr:cNvSpPr txBox="1"/>
      </xdr:nvSpPr>
      <xdr:spPr>
        <a:xfrm>
          <a:off x="3733800" y="25050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4</xdr:col>
      <xdr:colOff>514350</xdr:colOff>
      <xdr:row>4</xdr:row>
      <xdr:rowOff>0</xdr:rowOff>
    </xdr:from>
    <xdr:ext cx="65" cy="162224"/>
    <xdr:sp macro="" textlink="">
      <xdr:nvSpPr>
        <xdr:cNvPr id="55" name="TextBox 54">
          <a:extLst>
            <a:ext uri="{FF2B5EF4-FFF2-40B4-BE49-F238E27FC236}">
              <a16:creationId xmlns:a16="http://schemas.microsoft.com/office/drawing/2014/main" id="{00000000-0008-0000-0200-000037000000}"/>
            </a:ext>
          </a:extLst>
        </xdr:cNvPr>
        <xdr:cNvSpPr txBox="1"/>
      </xdr:nvSpPr>
      <xdr:spPr>
        <a:xfrm>
          <a:off x="3733800" y="26955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4</xdr:col>
      <xdr:colOff>514350</xdr:colOff>
      <xdr:row>4</xdr:row>
      <xdr:rowOff>0</xdr:rowOff>
    </xdr:from>
    <xdr:ext cx="65" cy="162224"/>
    <xdr:sp macro="" textlink="">
      <xdr:nvSpPr>
        <xdr:cNvPr id="56" name="TextBox 55">
          <a:extLst>
            <a:ext uri="{FF2B5EF4-FFF2-40B4-BE49-F238E27FC236}">
              <a16:creationId xmlns:a16="http://schemas.microsoft.com/office/drawing/2014/main" id="{00000000-0008-0000-0200-000038000000}"/>
            </a:ext>
          </a:extLst>
        </xdr:cNvPr>
        <xdr:cNvSpPr txBox="1"/>
      </xdr:nvSpPr>
      <xdr:spPr>
        <a:xfrm>
          <a:off x="3733800" y="26955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4</xdr:col>
      <xdr:colOff>514350</xdr:colOff>
      <xdr:row>4</xdr:row>
      <xdr:rowOff>0</xdr:rowOff>
    </xdr:from>
    <xdr:ext cx="65" cy="162224"/>
    <xdr:sp macro="" textlink="">
      <xdr:nvSpPr>
        <xdr:cNvPr id="57" name="TextBox 56">
          <a:extLst>
            <a:ext uri="{FF2B5EF4-FFF2-40B4-BE49-F238E27FC236}">
              <a16:creationId xmlns:a16="http://schemas.microsoft.com/office/drawing/2014/main" id="{00000000-0008-0000-0200-000039000000}"/>
            </a:ext>
          </a:extLst>
        </xdr:cNvPr>
        <xdr:cNvSpPr txBox="1"/>
      </xdr:nvSpPr>
      <xdr:spPr>
        <a:xfrm>
          <a:off x="3733800" y="26955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4</xdr:col>
      <xdr:colOff>514350</xdr:colOff>
      <xdr:row>4</xdr:row>
      <xdr:rowOff>0</xdr:rowOff>
    </xdr:from>
    <xdr:ext cx="65" cy="162224"/>
    <xdr:sp macro="" textlink="">
      <xdr:nvSpPr>
        <xdr:cNvPr id="58" name="TextBox 57">
          <a:extLst>
            <a:ext uri="{FF2B5EF4-FFF2-40B4-BE49-F238E27FC236}">
              <a16:creationId xmlns:a16="http://schemas.microsoft.com/office/drawing/2014/main" id="{00000000-0008-0000-0200-00003A000000}"/>
            </a:ext>
          </a:extLst>
        </xdr:cNvPr>
        <xdr:cNvSpPr txBox="1"/>
      </xdr:nvSpPr>
      <xdr:spPr>
        <a:xfrm>
          <a:off x="3733800" y="25050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4</xdr:col>
      <xdr:colOff>514350</xdr:colOff>
      <xdr:row>4</xdr:row>
      <xdr:rowOff>0</xdr:rowOff>
    </xdr:from>
    <xdr:ext cx="65" cy="162224"/>
    <xdr:sp macro="" textlink="">
      <xdr:nvSpPr>
        <xdr:cNvPr id="59" name="TextBox 58">
          <a:extLst>
            <a:ext uri="{FF2B5EF4-FFF2-40B4-BE49-F238E27FC236}">
              <a16:creationId xmlns:a16="http://schemas.microsoft.com/office/drawing/2014/main" id="{00000000-0008-0000-0200-00003B000000}"/>
            </a:ext>
          </a:extLst>
        </xdr:cNvPr>
        <xdr:cNvSpPr txBox="1"/>
      </xdr:nvSpPr>
      <xdr:spPr>
        <a:xfrm>
          <a:off x="3733800" y="25050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4</xdr:col>
      <xdr:colOff>514350</xdr:colOff>
      <xdr:row>4</xdr:row>
      <xdr:rowOff>0</xdr:rowOff>
    </xdr:from>
    <xdr:ext cx="65" cy="162224"/>
    <xdr:sp macro="" textlink="">
      <xdr:nvSpPr>
        <xdr:cNvPr id="60" name="TextBox 59">
          <a:extLst>
            <a:ext uri="{FF2B5EF4-FFF2-40B4-BE49-F238E27FC236}">
              <a16:creationId xmlns:a16="http://schemas.microsoft.com/office/drawing/2014/main" id="{00000000-0008-0000-0200-00003C000000}"/>
            </a:ext>
          </a:extLst>
        </xdr:cNvPr>
        <xdr:cNvSpPr txBox="1"/>
      </xdr:nvSpPr>
      <xdr:spPr>
        <a:xfrm>
          <a:off x="3733800" y="26955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4</xdr:col>
      <xdr:colOff>514350</xdr:colOff>
      <xdr:row>4</xdr:row>
      <xdr:rowOff>0</xdr:rowOff>
    </xdr:from>
    <xdr:ext cx="65" cy="162224"/>
    <xdr:sp macro="" textlink="">
      <xdr:nvSpPr>
        <xdr:cNvPr id="61" name="TextBox 60">
          <a:extLst>
            <a:ext uri="{FF2B5EF4-FFF2-40B4-BE49-F238E27FC236}">
              <a16:creationId xmlns:a16="http://schemas.microsoft.com/office/drawing/2014/main" id="{00000000-0008-0000-0200-00003D000000}"/>
            </a:ext>
          </a:extLst>
        </xdr:cNvPr>
        <xdr:cNvSpPr txBox="1"/>
      </xdr:nvSpPr>
      <xdr:spPr>
        <a:xfrm>
          <a:off x="3733800" y="26955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4</xdr:col>
      <xdr:colOff>514350</xdr:colOff>
      <xdr:row>4</xdr:row>
      <xdr:rowOff>0</xdr:rowOff>
    </xdr:from>
    <xdr:ext cx="65" cy="162224"/>
    <xdr:sp macro="" textlink="">
      <xdr:nvSpPr>
        <xdr:cNvPr id="62" name="TextBox 61">
          <a:extLst>
            <a:ext uri="{FF2B5EF4-FFF2-40B4-BE49-F238E27FC236}">
              <a16:creationId xmlns:a16="http://schemas.microsoft.com/office/drawing/2014/main" id="{00000000-0008-0000-0200-00003E000000}"/>
            </a:ext>
          </a:extLst>
        </xdr:cNvPr>
        <xdr:cNvSpPr txBox="1"/>
      </xdr:nvSpPr>
      <xdr:spPr>
        <a:xfrm>
          <a:off x="3733800" y="26955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4</xdr:col>
      <xdr:colOff>514350</xdr:colOff>
      <xdr:row>4</xdr:row>
      <xdr:rowOff>0</xdr:rowOff>
    </xdr:from>
    <xdr:ext cx="65" cy="162224"/>
    <xdr:sp macro="" textlink="">
      <xdr:nvSpPr>
        <xdr:cNvPr id="63" name="TextBox 62">
          <a:extLst>
            <a:ext uri="{FF2B5EF4-FFF2-40B4-BE49-F238E27FC236}">
              <a16:creationId xmlns:a16="http://schemas.microsoft.com/office/drawing/2014/main" id="{00000000-0008-0000-0200-00003F000000}"/>
            </a:ext>
          </a:extLst>
        </xdr:cNvPr>
        <xdr:cNvSpPr txBox="1"/>
      </xdr:nvSpPr>
      <xdr:spPr>
        <a:xfrm>
          <a:off x="3733800" y="25050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4</xdr:col>
      <xdr:colOff>514350</xdr:colOff>
      <xdr:row>4</xdr:row>
      <xdr:rowOff>0</xdr:rowOff>
    </xdr:from>
    <xdr:ext cx="65" cy="162224"/>
    <xdr:sp macro="" textlink="">
      <xdr:nvSpPr>
        <xdr:cNvPr id="64" name="TextBox 63">
          <a:extLst>
            <a:ext uri="{FF2B5EF4-FFF2-40B4-BE49-F238E27FC236}">
              <a16:creationId xmlns:a16="http://schemas.microsoft.com/office/drawing/2014/main" id="{00000000-0008-0000-0200-000040000000}"/>
            </a:ext>
          </a:extLst>
        </xdr:cNvPr>
        <xdr:cNvSpPr txBox="1"/>
      </xdr:nvSpPr>
      <xdr:spPr>
        <a:xfrm>
          <a:off x="3733800" y="25050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6</xdr:col>
      <xdr:colOff>514350</xdr:colOff>
      <xdr:row>4</xdr:row>
      <xdr:rowOff>0</xdr:rowOff>
    </xdr:from>
    <xdr:ext cx="65" cy="162224"/>
    <xdr:sp macro="" textlink="">
      <xdr:nvSpPr>
        <xdr:cNvPr id="68" name="TextBox 67">
          <a:extLst>
            <a:ext uri="{FF2B5EF4-FFF2-40B4-BE49-F238E27FC236}">
              <a16:creationId xmlns:a16="http://schemas.microsoft.com/office/drawing/2014/main" id="{00000000-0008-0000-0200-000044000000}"/>
            </a:ext>
          </a:extLst>
        </xdr:cNvPr>
        <xdr:cNvSpPr txBox="1"/>
      </xdr:nvSpPr>
      <xdr:spPr>
        <a:xfrm>
          <a:off x="3733800" y="25050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6</xdr:col>
      <xdr:colOff>514350</xdr:colOff>
      <xdr:row>4</xdr:row>
      <xdr:rowOff>0</xdr:rowOff>
    </xdr:from>
    <xdr:ext cx="65" cy="162224"/>
    <xdr:sp macro="" textlink="">
      <xdr:nvSpPr>
        <xdr:cNvPr id="69" name="TextBox 68">
          <a:extLst>
            <a:ext uri="{FF2B5EF4-FFF2-40B4-BE49-F238E27FC236}">
              <a16:creationId xmlns:a16="http://schemas.microsoft.com/office/drawing/2014/main" id="{00000000-0008-0000-0200-000045000000}"/>
            </a:ext>
          </a:extLst>
        </xdr:cNvPr>
        <xdr:cNvSpPr txBox="1"/>
      </xdr:nvSpPr>
      <xdr:spPr>
        <a:xfrm>
          <a:off x="3733800" y="25050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25</xdr:col>
      <xdr:colOff>514350</xdr:colOff>
      <xdr:row>9</xdr:row>
      <xdr:rowOff>0</xdr:rowOff>
    </xdr:from>
    <xdr:ext cx="65" cy="162224"/>
    <xdr:sp macro="" textlink="">
      <xdr:nvSpPr>
        <xdr:cNvPr id="70" name="TextBox 69">
          <a:extLst>
            <a:ext uri="{FF2B5EF4-FFF2-40B4-BE49-F238E27FC236}">
              <a16:creationId xmlns:a16="http://schemas.microsoft.com/office/drawing/2014/main" id="{00000000-0008-0000-0200-000046000000}"/>
            </a:ext>
          </a:extLst>
        </xdr:cNvPr>
        <xdr:cNvSpPr txBox="1"/>
      </xdr:nvSpPr>
      <xdr:spPr>
        <a:xfrm>
          <a:off x="3733800" y="26955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25</xdr:col>
      <xdr:colOff>514350</xdr:colOff>
      <xdr:row>9</xdr:row>
      <xdr:rowOff>0</xdr:rowOff>
    </xdr:from>
    <xdr:ext cx="65" cy="162224"/>
    <xdr:sp macro="" textlink="">
      <xdr:nvSpPr>
        <xdr:cNvPr id="71" name="TextBox 70">
          <a:extLst>
            <a:ext uri="{FF2B5EF4-FFF2-40B4-BE49-F238E27FC236}">
              <a16:creationId xmlns:a16="http://schemas.microsoft.com/office/drawing/2014/main" id="{00000000-0008-0000-0200-000047000000}"/>
            </a:ext>
          </a:extLst>
        </xdr:cNvPr>
        <xdr:cNvSpPr txBox="1"/>
      </xdr:nvSpPr>
      <xdr:spPr>
        <a:xfrm>
          <a:off x="3733800" y="26955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25</xdr:col>
      <xdr:colOff>514350</xdr:colOff>
      <xdr:row>9</xdr:row>
      <xdr:rowOff>0</xdr:rowOff>
    </xdr:from>
    <xdr:ext cx="65" cy="162224"/>
    <xdr:sp macro="" textlink="">
      <xdr:nvSpPr>
        <xdr:cNvPr id="72" name="TextBox 71">
          <a:extLst>
            <a:ext uri="{FF2B5EF4-FFF2-40B4-BE49-F238E27FC236}">
              <a16:creationId xmlns:a16="http://schemas.microsoft.com/office/drawing/2014/main" id="{00000000-0008-0000-0200-000048000000}"/>
            </a:ext>
          </a:extLst>
        </xdr:cNvPr>
        <xdr:cNvSpPr txBox="1"/>
      </xdr:nvSpPr>
      <xdr:spPr>
        <a:xfrm>
          <a:off x="3733800" y="26955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25</xdr:col>
      <xdr:colOff>514350</xdr:colOff>
      <xdr:row>9</xdr:row>
      <xdr:rowOff>0</xdr:rowOff>
    </xdr:from>
    <xdr:ext cx="65" cy="162224"/>
    <xdr:sp macro="" textlink="">
      <xdr:nvSpPr>
        <xdr:cNvPr id="73" name="TextBox 72">
          <a:extLst>
            <a:ext uri="{FF2B5EF4-FFF2-40B4-BE49-F238E27FC236}">
              <a16:creationId xmlns:a16="http://schemas.microsoft.com/office/drawing/2014/main" id="{00000000-0008-0000-0200-000049000000}"/>
            </a:ext>
          </a:extLst>
        </xdr:cNvPr>
        <xdr:cNvSpPr txBox="1"/>
      </xdr:nvSpPr>
      <xdr:spPr>
        <a:xfrm>
          <a:off x="3733800" y="25050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25</xdr:col>
      <xdr:colOff>514350</xdr:colOff>
      <xdr:row>9</xdr:row>
      <xdr:rowOff>0</xdr:rowOff>
    </xdr:from>
    <xdr:ext cx="65" cy="162224"/>
    <xdr:sp macro="" textlink="">
      <xdr:nvSpPr>
        <xdr:cNvPr id="74" name="TextBox 73">
          <a:extLst>
            <a:ext uri="{FF2B5EF4-FFF2-40B4-BE49-F238E27FC236}">
              <a16:creationId xmlns:a16="http://schemas.microsoft.com/office/drawing/2014/main" id="{00000000-0008-0000-0200-00004A000000}"/>
            </a:ext>
          </a:extLst>
        </xdr:cNvPr>
        <xdr:cNvSpPr txBox="1"/>
      </xdr:nvSpPr>
      <xdr:spPr>
        <a:xfrm>
          <a:off x="3733800" y="25050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25</xdr:col>
      <xdr:colOff>514350</xdr:colOff>
      <xdr:row>9</xdr:row>
      <xdr:rowOff>0</xdr:rowOff>
    </xdr:from>
    <xdr:ext cx="65" cy="162224"/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id="{00000000-0008-0000-0200-00004B000000}"/>
            </a:ext>
          </a:extLst>
        </xdr:cNvPr>
        <xdr:cNvSpPr txBox="1"/>
      </xdr:nvSpPr>
      <xdr:spPr>
        <a:xfrm>
          <a:off x="3733800" y="26955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25</xdr:col>
      <xdr:colOff>514350</xdr:colOff>
      <xdr:row>9</xdr:row>
      <xdr:rowOff>0</xdr:rowOff>
    </xdr:from>
    <xdr:ext cx="65" cy="162224"/>
    <xdr:sp macro="" textlink="">
      <xdr:nvSpPr>
        <xdr:cNvPr id="76" name="TextBox 75">
          <a:extLst>
            <a:ext uri="{FF2B5EF4-FFF2-40B4-BE49-F238E27FC236}">
              <a16:creationId xmlns:a16="http://schemas.microsoft.com/office/drawing/2014/main" id="{00000000-0008-0000-0200-00004C000000}"/>
            </a:ext>
          </a:extLst>
        </xdr:cNvPr>
        <xdr:cNvSpPr txBox="1"/>
      </xdr:nvSpPr>
      <xdr:spPr>
        <a:xfrm>
          <a:off x="3733800" y="26955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25</xdr:col>
      <xdr:colOff>514350</xdr:colOff>
      <xdr:row>9</xdr:row>
      <xdr:rowOff>0</xdr:rowOff>
    </xdr:from>
    <xdr:ext cx="65" cy="162224"/>
    <xdr:sp macro="" textlink="">
      <xdr:nvSpPr>
        <xdr:cNvPr id="77" name="TextBox 76">
          <a:extLst>
            <a:ext uri="{FF2B5EF4-FFF2-40B4-BE49-F238E27FC236}">
              <a16:creationId xmlns:a16="http://schemas.microsoft.com/office/drawing/2014/main" id="{00000000-0008-0000-0200-00004D000000}"/>
            </a:ext>
          </a:extLst>
        </xdr:cNvPr>
        <xdr:cNvSpPr txBox="1"/>
      </xdr:nvSpPr>
      <xdr:spPr>
        <a:xfrm>
          <a:off x="3733800" y="26955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25</xdr:col>
      <xdr:colOff>514350</xdr:colOff>
      <xdr:row>9</xdr:row>
      <xdr:rowOff>0</xdr:rowOff>
    </xdr:from>
    <xdr:ext cx="65" cy="162224"/>
    <xdr:sp macro="" textlink="">
      <xdr:nvSpPr>
        <xdr:cNvPr id="78" name="TextBox 77">
          <a:extLst>
            <a:ext uri="{FF2B5EF4-FFF2-40B4-BE49-F238E27FC236}">
              <a16:creationId xmlns:a16="http://schemas.microsoft.com/office/drawing/2014/main" id="{00000000-0008-0000-0200-00004E000000}"/>
            </a:ext>
          </a:extLst>
        </xdr:cNvPr>
        <xdr:cNvSpPr txBox="1"/>
      </xdr:nvSpPr>
      <xdr:spPr>
        <a:xfrm>
          <a:off x="3733800" y="25050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25</xdr:col>
      <xdr:colOff>514350</xdr:colOff>
      <xdr:row>9</xdr:row>
      <xdr:rowOff>0</xdr:rowOff>
    </xdr:from>
    <xdr:ext cx="65" cy="162224"/>
    <xdr:sp macro="" textlink="">
      <xdr:nvSpPr>
        <xdr:cNvPr id="79" name="TextBox 78">
          <a:extLst>
            <a:ext uri="{FF2B5EF4-FFF2-40B4-BE49-F238E27FC236}">
              <a16:creationId xmlns:a16="http://schemas.microsoft.com/office/drawing/2014/main" id="{00000000-0008-0000-0200-00004F000000}"/>
            </a:ext>
          </a:extLst>
        </xdr:cNvPr>
        <xdr:cNvSpPr txBox="1"/>
      </xdr:nvSpPr>
      <xdr:spPr>
        <a:xfrm>
          <a:off x="3733800" y="25050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25</xdr:col>
      <xdr:colOff>514350</xdr:colOff>
      <xdr:row>9</xdr:row>
      <xdr:rowOff>0</xdr:rowOff>
    </xdr:from>
    <xdr:ext cx="65" cy="162224"/>
    <xdr:sp macro="" textlink="">
      <xdr:nvSpPr>
        <xdr:cNvPr id="80" name="TextBox 79">
          <a:extLst>
            <a:ext uri="{FF2B5EF4-FFF2-40B4-BE49-F238E27FC236}">
              <a16:creationId xmlns:a16="http://schemas.microsoft.com/office/drawing/2014/main" id="{00000000-0008-0000-0200-000050000000}"/>
            </a:ext>
          </a:extLst>
        </xdr:cNvPr>
        <xdr:cNvSpPr txBox="1"/>
      </xdr:nvSpPr>
      <xdr:spPr>
        <a:xfrm>
          <a:off x="3733800" y="26955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25</xdr:col>
      <xdr:colOff>514350</xdr:colOff>
      <xdr:row>9</xdr:row>
      <xdr:rowOff>0</xdr:rowOff>
    </xdr:from>
    <xdr:ext cx="65" cy="162224"/>
    <xdr:sp macro="" textlink="">
      <xdr:nvSpPr>
        <xdr:cNvPr id="81" name="TextBox 80">
          <a:extLst>
            <a:ext uri="{FF2B5EF4-FFF2-40B4-BE49-F238E27FC236}">
              <a16:creationId xmlns:a16="http://schemas.microsoft.com/office/drawing/2014/main" id="{00000000-0008-0000-0200-000051000000}"/>
            </a:ext>
          </a:extLst>
        </xdr:cNvPr>
        <xdr:cNvSpPr txBox="1"/>
      </xdr:nvSpPr>
      <xdr:spPr>
        <a:xfrm>
          <a:off x="3733800" y="26955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25</xdr:col>
      <xdr:colOff>514350</xdr:colOff>
      <xdr:row>9</xdr:row>
      <xdr:rowOff>0</xdr:rowOff>
    </xdr:from>
    <xdr:ext cx="65" cy="162224"/>
    <xdr:sp macro="" textlink="">
      <xdr:nvSpPr>
        <xdr:cNvPr id="82" name="TextBox 81">
          <a:extLst>
            <a:ext uri="{FF2B5EF4-FFF2-40B4-BE49-F238E27FC236}">
              <a16:creationId xmlns:a16="http://schemas.microsoft.com/office/drawing/2014/main" id="{00000000-0008-0000-0200-000052000000}"/>
            </a:ext>
          </a:extLst>
        </xdr:cNvPr>
        <xdr:cNvSpPr txBox="1"/>
      </xdr:nvSpPr>
      <xdr:spPr>
        <a:xfrm>
          <a:off x="3733800" y="26955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25</xdr:col>
      <xdr:colOff>514350</xdr:colOff>
      <xdr:row>9</xdr:row>
      <xdr:rowOff>0</xdr:rowOff>
    </xdr:from>
    <xdr:ext cx="65" cy="162224"/>
    <xdr:sp macro="" textlink="">
      <xdr:nvSpPr>
        <xdr:cNvPr id="83" name="TextBox 82">
          <a:extLst>
            <a:ext uri="{FF2B5EF4-FFF2-40B4-BE49-F238E27FC236}">
              <a16:creationId xmlns:a16="http://schemas.microsoft.com/office/drawing/2014/main" id="{00000000-0008-0000-0200-000053000000}"/>
            </a:ext>
          </a:extLst>
        </xdr:cNvPr>
        <xdr:cNvSpPr txBox="1"/>
      </xdr:nvSpPr>
      <xdr:spPr>
        <a:xfrm>
          <a:off x="3733800" y="25050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25</xdr:col>
      <xdr:colOff>514350</xdr:colOff>
      <xdr:row>9</xdr:row>
      <xdr:rowOff>0</xdr:rowOff>
    </xdr:from>
    <xdr:ext cx="65" cy="162224"/>
    <xdr:sp macro="" textlink="">
      <xdr:nvSpPr>
        <xdr:cNvPr id="84" name="TextBox 83">
          <a:extLst>
            <a:ext uri="{FF2B5EF4-FFF2-40B4-BE49-F238E27FC236}">
              <a16:creationId xmlns:a16="http://schemas.microsoft.com/office/drawing/2014/main" id="{00000000-0008-0000-0200-000054000000}"/>
            </a:ext>
          </a:extLst>
        </xdr:cNvPr>
        <xdr:cNvSpPr txBox="1"/>
      </xdr:nvSpPr>
      <xdr:spPr>
        <a:xfrm>
          <a:off x="3733800" y="25050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25</xdr:col>
      <xdr:colOff>514350</xdr:colOff>
      <xdr:row>9</xdr:row>
      <xdr:rowOff>0</xdr:rowOff>
    </xdr:from>
    <xdr:ext cx="65" cy="162224"/>
    <xdr:sp macro="" textlink="">
      <xdr:nvSpPr>
        <xdr:cNvPr id="85" name="TextBox 84">
          <a:extLst>
            <a:ext uri="{FF2B5EF4-FFF2-40B4-BE49-F238E27FC236}">
              <a16:creationId xmlns:a16="http://schemas.microsoft.com/office/drawing/2014/main" id="{00000000-0008-0000-0200-000055000000}"/>
            </a:ext>
          </a:extLst>
        </xdr:cNvPr>
        <xdr:cNvSpPr txBox="1"/>
      </xdr:nvSpPr>
      <xdr:spPr>
        <a:xfrm>
          <a:off x="3733800" y="26955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25</xdr:col>
      <xdr:colOff>514350</xdr:colOff>
      <xdr:row>9</xdr:row>
      <xdr:rowOff>0</xdr:rowOff>
    </xdr:from>
    <xdr:ext cx="65" cy="162224"/>
    <xdr:sp macro="" textlink="">
      <xdr:nvSpPr>
        <xdr:cNvPr id="86" name="TextBox 85">
          <a:extLst>
            <a:ext uri="{FF2B5EF4-FFF2-40B4-BE49-F238E27FC236}">
              <a16:creationId xmlns:a16="http://schemas.microsoft.com/office/drawing/2014/main" id="{00000000-0008-0000-0200-000056000000}"/>
            </a:ext>
          </a:extLst>
        </xdr:cNvPr>
        <xdr:cNvSpPr txBox="1"/>
      </xdr:nvSpPr>
      <xdr:spPr>
        <a:xfrm>
          <a:off x="3733800" y="26955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25</xdr:col>
      <xdr:colOff>514350</xdr:colOff>
      <xdr:row>9</xdr:row>
      <xdr:rowOff>0</xdr:rowOff>
    </xdr:from>
    <xdr:ext cx="65" cy="162224"/>
    <xdr:sp macro="" textlink="">
      <xdr:nvSpPr>
        <xdr:cNvPr id="87" name="TextBox 86">
          <a:extLst>
            <a:ext uri="{FF2B5EF4-FFF2-40B4-BE49-F238E27FC236}">
              <a16:creationId xmlns:a16="http://schemas.microsoft.com/office/drawing/2014/main" id="{00000000-0008-0000-0200-000057000000}"/>
            </a:ext>
          </a:extLst>
        </xdr:cNvPr>
        <xdr:cNvSpPr txBox="1"/>
      </xdr:nvSpPr>
      <xdr:spPr>
        <a:xfrm>
          <a:off x="3733800" y="26955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25</xdr:col>
      <xdr:colOff>514350</xdr:colOff>
      <xdr:row>9</xdr:row>
      <xdr:rowOff>0</xdr:rowOff>
    </xdr:from>
    <xdr:ext cx="65" cy="162224"/>
    <xdr:sp macro="" textlink="">
      <xdr:nvSpPr>
        <xdr:cNvPr id="88" name="TextBox 87">
          <a:extLst>
            <a:ext uri="{FF2B5EF4-FFF2-40B4-BE49-F238E27FC236}">
              <a16:creationId xmlns:a16="http://schemas.microsoft.com/office/drawing/2014/main" id="{00000000-0008-0000-0200-000058000000}"/>
            </a:ext>
          </a:extLst>
        </xdr:cNvPr>
        <xdr:cNvSpPr txBox="1"/>
      </xdr:nvSpPr>
      <xdr:spPr>
        <a:xfrm>
          <a:off x="3733800" y="25050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25</xdr:col>
      <xdr:colOff>514350</xdr:colOff>
      <xdr:row>9</xdr:row>
      <xdr:rowOff>0</xdr:rowOff>
    </xdr:from>
    <xdr:ext cx="65" cy="162224"/>
    <xdr:sp macro="" textlink="">
      <xdr:nvSpPr>
        <xdr:cNvPr id="89" name="TextBox 88">
          <a:extLst>
            <a:ext uri="{FF2B5EF4-FFF2-40B4-BE49-F238E27FC236}">
              <a16:creationId xmlns:a16="http://schemas.microsoft.com/office/drawing/2014/main" id="{00000000-0008-0000-0200-000059000000}"/>
            </a:ext>
          </a:extLst>
        </xdr:cNvPr>
        <xdr:cNvSpPr txBox="1"/>
      </xdr:nvSpPr>
      <xdr:spPr>
        <a:xfrm>
          <a:off x="3733800" y="25050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25</xdr:col>
      <xdr:colOff>514350</xdr:colOff>
      <xdr:row>9</xdr:row>
      <xdr:rowOff>0</xdr:rowOff>
    </xdr:from>
    <xdr:ext cx="65" cy="162224"/>
    <xdr:sp macro="" textlink="">
      <xdr:nvSpPr>
        <xdr:cNvPr id="90" name="TextBox 89">
          <a:extLst>
            <a:ext uri="{FF2B5EF4-FFF2-40B4-BE49-F238E27FC236}">
              <a16:creationId xmlns:a16="http://schemas.microsoft.com/office/drawing/2014/main" id="{00000000-0008-0000-0200-00005A000000}"/>
            </a:ext>
          </a:extLst>
        </xdr:cNvPr>
        <xdr:cNvSpPr txBox="1"/>
      </xdr:nvSpPr>
      <xdr:spPr>
        <a:xfrm>
          <a:off x="3733800" y="26955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25</xdr:col>
      <xdr:colOff>514350</xdr:colOff>
      <xdr:row>9</xdr:row>
      <xdr:rowOff>0</xdr:rowOff>
    </xdr:from>
    <xdr:ext cx="65" cy="162224"/>
    <xdr:sp macro="" textlink="">
      <xdr:nvSpPr>
        <xdr:cNvPr id="91" name="TextBox 90">
          <a:extLst>
            <a:ext uri="{FF2B5EF4-FFF2-40B4-BE49-F238E27FC236}">
              <a16:creationId xmlns:a16="http://schemas.microsoft.com/office/drawing/2014/main" id="{00000000-0008-0000-0200-00005B000000}"/>
            </a:ext>
          </a:extLst>
        </xdr:cNvPr>
        <xdr:cNvSpPr txBox="1"/>
      </xdr:nvSpPr>
      <xdr:spPr>
        <a:xfrm>
          <a:off x="3733800" y="26955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25</xdr:col>
      <xdr:colOff>514350</xdr:colOff>
      <xdr:row>9</xdr:row>
      <xdr:rowOff>0</xdr:rowOff>
    </xdr:from>
    <xdr:ext cx="65" cy="162224"/>
    <xdr:sp macro="" textlink="">
      <xdr:nvSpPr>
        <xdr:cNvPr id="92" name="TextBox 91">
          <a:extLst>
            <a:ext uri="{FF2B5EF4-FFF2-40B4-BE49-F238E27FC236}">
              <a16:creationId xmlns:a16="http://schemas.microsoft.com/office/drawing/2014/main" id="{00000000-0008-0000-0200-00005C000000}"/>
            </a:ext>
          </a:extLst>
        </xdr:cNvPr>
        <xdr:cNvSpPr txBox="1"/>
      </xdr:nvSpPr>
      <xdr:spPr>
        <a:xfrm>
          <a:off x="3733800" y="26955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25</xdr:col>
      <xdr:colOff>514350</xdr:colOff>
      <xdr:row>9</xdr:row>
      <xdr:rowOff>0</xdr:rowOff>
    </xdr:from>
    <xdr:ext cx="65" cy="162224"/>
    <xdr:sp macro="" textlink="">
      <xdr:nvSpPr>
        <xdr:cNvPr id="93" name="TextBox 92">
          <a:extLst>
            <a:ext uri="{FF2B5EF4-FFF2-40B4-BE49-F238E27FC236}">
              <a16:creationId xmlns:a16="http://schemas.microsoft.com/office/drawing/2014/main" id="{00000000-0008-0000-0200-00005D000000}"/>
            </a:ext>
          </a:extLst>
        </xdr:cNvPr>
        <xdr:cNvSpPr txBox="1"/>
      </xdr:nvSpPr>
      <xdr:spPr>
        <a:xfrm>
          <a:off x="3733800" y="25050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25</xdr:col>
      <xdr:colOff>514350</xdr:colOff>
      <xdr:row>9</xdr:row>
      <xdr:rowOff>0</xdr:rowOff>
    </xdr:from>
    <xdr:ext cx="65" cy="162224"/>
    <xdr:sp macro="" textlink="">
      <xdr:nvSpPr>
        <xdr:cNvPr id="94" name="TextBox 93">
          <a:extLst>
            <a:ext uri="{FF2B5EF4-FFF2-40B4-BE49-F238E27FC236}">
              <a16:creationId xmlns:a16="http://schemas.microsoft.com/office/drawing/2014/main" id="{00000000-0008-0000-0200-00005E000000}"/>
            </a:ext>
          </a:extLst>
        </xdr:cNvPr>
        <xdr:cNvSpPr txBox="1"/>
      </xdr:nvSpPr>
      <xdr:spPr>
        <a:xfrm>
          <a:off x="3733800" y="25050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25</xdr:col>
      <xdr:colOff>514350</xdr:colOff>
      <xdr:row>9</xdr:row>
      <xdr:rowOff>0</xdr:rowOff>
    </xdr:from>
    <xdr:ext cx="65" cy="162224"/>
    <xdr:sp macro="" textlink="">
      <xdr:nvSpPr>
        <xdr:cNvPr id="95" name="TextBox 94">
          <a:extLst>
            <a:ext uri="{FF2B5EF4-FFF2-40B4-BE49-F238E27FC236}">
              <a16:creationId xmlns:a16="http://schemas.microsoft.com/office/drawing/2014/main" id="{00000000-0008-0000-0200-00005F000000}"/>
            </a:ext>
          </a:extLst>
        </xdr:cNvPr>
        <xdr:cNvSpPr txBox="1"/>
      </xdr:nvSpPr>
      <xdr:spPr>
        <a:xfrm>
          <a:off x="3733800" y="26955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25</xdr:col>
      <xdr:colOff>514350</xdr:colOff>
      <xdr:row>9</xdr:row>
      <xdr:rowOff>0</xdr:rowOff>
    </xdr:from>
    <xdr:ext cx="65" cy="162224"/>
    <xdr:sp macro="" textlink="">
      <xdr:nvSpPr>
        <xdr:cNvPr id="96" name="TextBox 95">
          <a:extLst>
            <a:ext uri="{FF2B5EF4-FFF2-40B4-BE49-F238E27FC236}">
              <a16:creationId xmlns:a16="http://schemas.microsoft.com/office/drawing/2014/main" id="{00000000-0008-0000-0200-000060000000}"/>
            </a:ext>
          </a:extLst>
        </xdr:cNvPr>
        <xdr:cNvSpPr txBox="1"/>
      </xdr:nvSpPr>
      <xdr:spPr>
        <a:xfrm>
          <a:off x="3733800" y="26955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25</xdr:col>
      <xdr:colOff>514350</xdr:colOff>
      <xdr:row>9</xdr:row>
      <xdr:rowOff>0</xdr:rowOff>
    </xdr:from>
    <xdr:ext cx="65" cy="162224"/>
    <xdr:sp macro="" textlink="">
      <xdr:nvSpPr>
        <xdr:cNvPr id="97" name="TextBox 96">
          <a:extLst>
            <a:ext uri="{FF2B5EF4-FFF2-40B4-BE49-F238E27FC236}">
              <a16:creationId xmlns:a16="http://schemas.microsoft.com/office/drawing/2014/main" id="{00000000-0008-0000-0200-000061000000}"/>
            </a:ext>
          </a:extLst>
        </xdr:cNvPr>
        <xdr:cNvSpPr txBox="1"/>
      </xdr:nvSpPr>
      <xdr:spPr>
        <a:xfrm>
          <a:off x="3733800" y="26955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25</xdr:col>
      <xdr:colOff>514350</xdr:colOff>
      <xdr:row>9</xdr:row>
      <xdr:rowOff>0</xdr:rowOff>
    </xdr:from>
    <xdr:ext cx="65" cy="162224"/>
    <xdr:sp macro="" textlink="">
      <xdr:nvSpPr>
        <xdr:cNvPr id="98" name="TextBox 97">
          <a:extLst>
            <a:ext uri="{FF2B5EF4-FFF2-40B4-BE49-F238E27FC236}">
              <a16:creationId xmlns:a16="http://schemas.microsoft.com/office/drawing/2014/main" id="{00000000-0008-0000-0200-000062000000}"/>
            </a:ext>
          </a:extLst>
        </xdr:cNvPr>
        <xdr:cNvSpPr txBox="1"/>
      </xdr:nvSpPr>
      <xdr:spPr>
        <a:xfrm>
          <a:off x="3733800" y="25050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25</xdr:col>
      <xdr:colOff>514350</xdr:colOff>
      <xdr:row>9</xdr:row>
      <xdr:rowOff>0</xdr:rowOff>
    </xdr:from>
    <xdr:ext cx="65" cy="162224"/>
    <xdr:sp macro="" textlink="">
      <xdr:nvSpPr>
        <xdr:cNvPr id="99" name="TextBox 98">
          <a:extLst>
            <a:ext uri="{FF2B5EF4-FFF2-40B4-BE49-F238E27FC236}">
              <a16:creationId xmlns:a16="http://schemas.microsoft.com/office/drawing/2014/main" id="{00000000-0008-0000-0200-000063000000}"/>
            </a:ext>
          </a:extLst>
        </xdr:cNvPr>
        <xdr:cNvSpPr txBox="1"/>
      </xdr:nvSpPr>
      <xdr:spPr>
        <a:xfrm>
          <a:off x="3733800" y="25050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25</xdr:col>
      <xdr:colOff>514350</xdr:colOff>
      <xdr:row>9</xdr:row>
      <xdr:rowOff>0</xdr:rowOff>
    </xdr:from>
    <xdr:ext cx="65" cy="162224"/>
    <xdr:sp macro="" textlink="">
      <xdr:nvSpPr>
        <xdr:cNvPr id="100" name="TextBox 99">
          <a:extLst>
            <a:ext uri="{FF2B5EF4-FFF2-40B4-BE49-F238E27FC236}">
              <a16:creationId xmlns:a16="http://schemas.microsoft.com/office/drawing/2014/main" id="{00000000-0008-0000-0200-000064000000}"/>
            </a:ext>
          </a:extLst>
        </xdr:cNvPr>
        <xdr:cNvSpPr txBox="1"/>
      </xdr:nvSpPr>
      <xdr:spPr>
        <a:xfrm>
          <a:off x="3733800" y="26955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25</xdr:col>
      <xdr:colOff>514350</xdr:colOff>
      <xdr:row>9</xdr:row>
      <xdr:rowOff>0</xdr:rowOff>
    </xdr:from>
    <xdr:ext cx="65" cy="162224"/>
    <xdr:sp macro="" textlink="">
      <xdr:nvSpPr>
        <xdr:cNvPr id="101" name="TextBox 100">
          <a:extLst>
            <a:ext uri="{FF2B5EF4-FFF2-40B4-BE49-F238E27FC236}">
              <a16:creationId xmlns:a16="http://schemas.microsoft.com/office/drawing/2014/main" id="{00000000-0008-0000-0200-000065000000}"/>
            </a:ext>
          </a:extLst>
        </xdr:cNvPr>
        <xdr:cNvSpPr txBox="1"/>
      </xdr:nvSpPr>
      <xdr:spPr>
        <a:xfrm>
          <a:off x="3733800" y="26955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25</xdr:col>
      <xdr:colOff>514350</xdr:colOff>
      <xdr:row>9</xdr:row>
      <xdr:rowOff>0</xdr:rowOff>
    </xdr:from>
    <xdr:ext cx="65" cy="162224"/>
    <xdr:sp macro="" textlink="">
      <xdr:nvSpPr>
        <xdr:cNvPr id="102" name="TextBox 101">
          <a:extLst>
            <a:ext uri="{FF2B5EF4-FFF2-40B4-BE49-F238E27FC236}">
              <a16:creationId xmlns:a16="http://schemas.microsoft.com/office/drawing/2014/main" id="{00000000-0008-0000-0200-000066000000}"/>
            </a:ext>
          </a:extLst>
        </xdr:cNvPr>
        <xdr:cNvSpPr txBox="1"/>
      </xdr:nvSpPr>
      <xdr:spPr>
        <a:xfrm>
          <a:off x="3733800" y="26955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25</xdr:col>
      <xdr:colOff>514350</xdr:colOff>
      <xdr:row>9</xdr:row>
      <xdr:rowOff>0</xdr:rowOff>
    </xdr:from>
    <xdr:ext cx="65" cy="162224"/>
    <xdr:sp macro="" textlink="">
      <xdr:nvSpPr>
        <xdr:cNvPr id="103" name="TextBox 102">
          <a:extLst>
            <a:ext uri="{FF2B5EF4-FFF2-40B4-BE49-F238E27FC236}">
              <a16:creationId xmlns:a16="http://schemas.microsoft.com/office/drawing/2014/main" id="{00000000-0008-0000-0200-000067000000}"/>
            </a:ext>
          </a:extLst>
        </xdr:cNvPr>
        <xdr:cNvSpPr txBox="1"/>
      </xdr:nvSpPr>
      <xdr:spPr>
        <a:xfrm>
          <a:off x="3733800" y="25050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25</xdr:col>
      <xdr:colOff>514350</xdr:colOff>
      <xdr:row>9</xdr:row>
      <xdr:rowOff>0</xdr:rowOff>
    </xdr:from>
    <xdr:ext cx="65" cy="162224"/>
    <xdr:sp macro="" textlink="">
      <xdr:nvSpPr>
        <xdr:cNvPr id="104" name="TextBox 103">
          <a:extLst>
            <a:ext uri="{FF2B5EF4-FFF2-40B4-BE49-F238E27FC236}">
              <a16:creationId xmlns:a16="http://schemas.microsoft.com/office/drawing/2014/main" id="{00000000-0008-0000-0200-000068000000}"/>
            </a:ext>
          </a:extLst>
        </xdr:cNvPr>
        <xdr:cNvSpPr txBox="1"/>
      </xdr:nvSpPr>
      <xdr:spPr>
        <a:xfrm>
          <a:off x="3733800" y="25050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25</xdr:col>
      <xdr:colOff>514350</xdr:colOff>
      <xdr:row>9</xdr:row>
      <xdr:rowOff>0</xdr:rowOff>
    </xdr:from>
    <xdr:ext cx="65" cy="162224"/>
    <xdr:sp macro="" textlink="">
      <xdr:nvSpPr>
        <xdr:cNvPr id="105" name="TextBox 104">
          <a:extLst>
            <a:ext uri="{FF2B5EF4-FFF2-40B4-BE49-F238E27FC236}">
              <a16:creationId xmlns:a16="http://schemas.microsoft.com/office/drawing/2014/main" id="{00000000-0008-0000-0200-000069000000}"/>
            </a:ext>
          </a:extLst>
        </xdr:cNvPr>
        <xdr:cNvSpPr txBox="1"/>
      </xdr:nvSpPr>
      <xdr:spPr>
        <a:xfrm>
          <a:off x="3733800" y="26955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25</xdr:col>
      <xdr:colOff>514350</xdr:colOff>
      <xdr:row>9</xdr:row>
      <xdr:rowOff>0</xdr:rowOff>
    </xdr:from>
    <xdr:ext cx="65" cy="162224"/>
    <xdr:sp macro="" textlink="">
      <xdr:nvSpPr>
        <xdr:cNvPr id="106" name="TextBox 105">
          <a:extLst>
            <a:ext uri="{FF2B5EF4-FFF2-40B4-BE49-F238E27FC236}">
              <a16:creationId xmlns:a16="http://schemas.microsoft.com/office/drawing/2014/main" id="{00000000-0008-0000-0200-00006A000000}"/>
            </a:ext>
          </a:extLst>
        </xdr:cNvPr>
        <xdr:cNvSpPr txBox="1"/>
      </xdr:nvSpPr>
      <xdr:spPr>
        <a:xfrm>
          <a:off x="3733800" y="26955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25</xdr:col>
      <xdr:colOff>514350</xdr:colOff>
      <xdr:row>9</xdr:row>
      <xdr:rowOff>0</xdr:rowOff>
    </xdr:from>
    <xdr:ext cx="65" cy="162224"/>
    <xdr:sp macro="" textlink="">
      <xdr:nvSpPr>
        <xdr:cNvPr id="107" name="TextBox 106">
          <a:extLst>
            <a:ext uri="{FF2B5EF4-FFF2-40B4-BE49-F238E27FC236}">
              <a16:creationId xmlns:a16="http://schemas.microsoft.com/office/drawing/2014/main" id="{00000000-0008-0000-0200-00006B000000}"/>
            </a:ext>
          </a:extLst>
        </xdr:cNvPr>
        <xdr:cNvSpPr txBox="1"/>
      </xdr:nvSpPr>
      <xdr:spPr>
        <a:xfrm>
          <a:off x="3733800" y="26955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25</xdr:col>
      <xdr:colOff>514350</xdr:colOff>
      <xdr:row>9</xdr:row>
      <xdr:rowOff>0</xdr:rowOff>
    </xdr:from>
    <xdr:ext cx="65" cy="162224"/>
    <xdr:sp macro="" textlink="">
      <xdr:nvSpPr>
        <xdr:cNvPr id="108" name="TextBox 107">
          <a:extLst>
            <a:ext uri="{FF2B5EF4-FFF2-40B4-BE49-F238E27FC236}">
              <a16:creationId xmlns:a16="http://schemas.microsoft.com/office/drawing/2014/main" id="{00000000-0008-0000-0200-00006C000000}"/>
            </a:ext>
          </a:extLst>
        </xdr:cNvPr>
        <xdr:cNvSpPr txBox="1"/>
      </xdr:nvSpPr>
      <xdr:spPr>
        <a:xfrm>
          <a:off x="3733800" y="25050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25</xdr:col>
      <xdr:colOff>514350</xdr:colOff>
      <xdr:row>9</xdr:row>
      <xdr:rowOff>0</xdr:rowOff>
    </xdr:from>
    <xdr:ext cx="65" cy="162224"/>
    <xdr:sp macro="" textlink="">
      <xdr:nvSpPr>
        <xdr:cNvPr id="109" name="TextBox 108">
          <a:extLst>
            <a:ext uri="{FF2B5EF4-FFF2-40B4-BE49-F238E27FC236}">
              <a16:creationId xmlns:a16="http://schemas.microsoft.com/office/drawing/2014/main" id="{00000000-0008-0000-0200-00006D000000}"/>
            </a:ext>
          </a:extLst>
        </xdr:cNvPr>
        <xdr:cNvSpPr txBox="1"/>
      </xdr:nvSpPr>
      <xdr:spPr>
        <a:xfrm>
          <a:off x="3733800" y="25050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25</xdr:col>
      <xdr:colOff>514350</xdr:colOff>
      <xdr:row>9</xdr:row>
      <xdr:rowOff>0</xdr:rowOff>
    </xdr:from>
    <xdr:ext cx="65" cy="162224"/>
    <xdr:sp macro="" textlink="">
      <xdr:nvSpPr>
        <xdr:cNvPr id="110" name="TextBox 109">
          <a:extLst>
            <a:ext uri="{FF2B5EF4-FFF2-40B4-BE49-F238E27FC236}">
              <a16:creationId xmlns:a16="http://schemas.microsoft.com/office/drawing/2014/main" id="{00000000-0008-0000-0200-00006E000000}"/>
            </a:ext>
          </a:extLst>
        </xdr:cNvPr>
        <xdr:cNvSpPr txBox="1"/>
      </xdr:nvSpPr>
      <xdr:spPr>
        <a:xfrm>
          <a:off x="3733800" y="26955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25</xdr:col>
      <xdr:colOff>514350</xdr:colOff>
      <xdr:row>9</xdr:row>
      <xdr:rowOff>0</xdr:rowOff>
    </xdr:from>
    <xdr:ext cx="65" cy="162224"/>
    <xdr:sp macro="" textlink="">
      <xdr:nvSpPr>
        <xdr:cNvPr id="111" name="TextBox 110">
          <a:extLst>
            <a:ext uri="{FF2B5EF4-FFF2-40B4-BE49-F238E27FC236}">
              <a16:creationId xmlns:a16="http://schemas.microsoft.com/office/drawing/2014/main" id="{00000000-0008-0000-0200-00006F000000}"/>
            </a:ext>
          </a:extLst>
        </xdr:cNvPr>
        <xdr:cNvSpPr txBox="1"/>
      </xdr:nvSpPr>
      <xdr:spPr>
        <a:xfrm>
          <a:off x="3733800" y="26955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25</xdr:col>
      <xdr:colOff>514350</xdr:colOff>
      <xdr:row>9</xdr:row>
      <xdr:rowOff>0</xdr:rowOff>
    </xdr:from>
    <xdr:ext cx="65" cy="162224"/>
    <xdr:sp macro="" textlink="">
      <xdr:nvSpPr>
        <xdr:cNvPr id="112" name="TextBox 111">
          <a:extLst>
            <a:ext uri="{FF2B5EF4-FFF2-40B4-BE49-F238E27FC236}">
              <a16:creationId xmlns:a16="http://schemas.microsoft.com/office/drawing/2014/main" id="{00000000-0008-0000-0200-000070000000}"/>
            </a:ext>
          </a:extLst>
        </xdr:cNvPr>
        <xdr:cNvSpPr txBox="1"/>
      </xdr:nvSpPr>
      <xdr:spPr>
        <a:xfrm>
          <a:off x="3733800" y="26955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25</xdr:col>
      <xdr:colOff>514350</xdr:colOff>
      <xdr:row>9</xdr:row>
      <xdr:rowOff>0</xdr:rowOff>
    </xdr:from>
    <xdr:ext cx="65" cy="162224"/>
    <xdr:sp macro="" textlink="">
      <xdr:nvSpPr>
        <xdr:cNvPr id="113" name="TextBox 112">
          <a:extLst>
            <a:ext uri="{FF2B5EF4-FFF2-40B4-BE49-F238E27FC236}">
              <a16:creationId xmlns:a16="http://schemas.microsoft.com/office/drawing/2014/main" id="{00000000-0008-0000-0200-000071000000}"/>
            </a:ext>
          </a:extLst>
        </xdr:cNvPr>
        <xdr:cNvSpPr txBox="1"/>
      </xdr:nvSpPr>
      <xdr:spPr>
        <a:xfrm>
          <a:off x="3733800" y="25050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25</xdr:col>
      <xdr:colOff>514350</xdr:colOff>
      <xdr:row>9</xdr:row>
      <xdr:rowOff>0</xdr:rowOff>
    </xdr:from>
    <xdr:ext cx="65" cy="162224"/>
    <xdr:sp macro="" textlink="">
      <xdr:nvSpPr>
        <xdr:cNvPr id="114" name="TextBox 113">
          <a:extLst>
            <a:ext uri="{FF2B5EF4-FFF2-40B4-BE49-F238E27FC236}">
              <a16:creationId xmlns:a16="http://schemas.microsoft.com/office/drawing/2014/main" id="{00000000-0008-0000-0200-000072000000}"/>
            </a:ext>
          </a:extLst>
        </xdr:cNvPr>
        <xdr:cNvSpPr txBox="1"/>
      </xdr:nvSpPr>
      <xdr:spPr>
        <a:xfrm>
          <a:off x="3733800" y="25050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25</xdr:col>
      <xdr:colOff>514350</xdr:colOff>
      <xdr:row>9</xdr:row>
      <xdr:rowOff>0</xdr:rowOff>
    </xdr:from>
    <xdr:ext cx="65" cy="162224"/>
    <xdr:sp macro="" textlink="">
      <xdr:nvSpPr>
        <xdr:cNvPr id="115" name="TextBox 114">
          <a:extLst>
            <a:ext uri="{FF2B5EF4-FFF2-40B4-BE49-F238E27FC236}">
              <a16:creationId xmlns:a16="http://schemas.microsoft.com/office/drawing/2014/main" id="{00000000-0008-0000-0200-000073000000}"/>
            </a:ext>
          </a:extLst>
        </xdr:cNvPr>
        <xdr:cNvSpPr txBox="1"/>
      </xdr:nvSpPr>
      <xdr:spPr>
        <a:xfrm>
          <a:off x="3733800" y="26955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25</xdr:col>
      <xdr:colOff>514350</xdr:colOff>
      <xdr:row>9</xdr:row>
      <xdr:rowOff>0</xdr:rowOff>
    </xdr:from>
    <xdr:ext cx="65" cy="162224"/>
    <xdr:sp macro="" textlink="">
      <xdr:nvSpPr>
        <xdr:cNvPr id="116" name="TextBox 115">
          <a:extLst>
            <a:ext uri="{FF2B5EF4-FFF2-40B4-BE49-F238E27FC236}">
              <a16:creationId xmlns:a16="http://schemas.microsoft.com/office/drawing/2014/main" id="{00000000-0008-0000-0200-000074000000}"/>
            </a:ext>
          </a:extLst>
        </xdr:cNvPr>
        <xdr:cNvSpPr txBox="1"/>
      </xdr:nvSpPr>
      <xdr:spPr>
        <a:xfrm>
          <a:off x="3733800" y="26955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25</xdr:col>
      <xdr:colOff>514350</xdr:colOff>
      <xdr:row>9</xdr:row>
      <xdr:rowOff>0</xdr:rowOff>
    </xdr:from>
    <xdr:ext cx="65" cy="162224"/>
    <xdr:sp macro="" textlink="">
      <xdr:nvSpPr>
        <xdr:cNvPr id="117" name="TextBox 116">
          <a:extLst>
            <a:ext uri="{FF2B5EF4-FFF2-40B4-BE49-F238E27FC236}">
              <a16:creationId xmlns:a16="http://schemas.microsoft.com/office/drawing/2014/main" id="{00000000-0008-0000-0200-000075000000}"/>
            </a:ext>
          </a:extLst>
        </xdr:cNvPr>
        <xdr:cNvSpPr txBox="1"/>
      </xdr:nvSpPr>
      <xdr:spPr>
        <a:xfrm>
          <a:off x="3733800" y="26955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25</xdr:col>
      <xdr:colOff>514350</xdr:colOff>
      <xdr:row>9</xdr:row>
      <xdr:rowOff>0</xdr:rowOff>
    </xdr:from>
    <xdr:ext cx="65" cy="162224"/>
    <xdr:sp macro="" textlink="">
      <xdr:nvSpPr>
        <xdr:cNvPr id="118" name="TextBox 117">
          <a:extLst>
            <a:ext uri="{FF2B5EF4-FFF2-40B4-BE49-F238E27FC236}">
              <a16:creationId xmlns:a16="http://schemas.microsoft.com/office/drawing/2014/main" id="{00000000-0008-0000-0200-000076000000}"/>
            </a:ext>
          </a:extLst>
        </xdr:cNvPr>
        <xdr:cNvSpPr txBox="1"/>
      </xdr:nvSpPr>
      <xdr:spPr>
        <a:xfrm>
          <a:off x="3733800" y="25050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25</xdr:col>
      <xdr:colOff>514350</xdr:colOff>
      <xdr:row>9</xdr:row>
      <xdr:rowOff>0</xdr:rowOff>
    </xdr:from>
    <xdr:ext cx="65" cy="162224"/>
    <xdr:sp macro="" textlink="">
      <xdr:nvSpPr>
        <xdr:cNvPr id="119" name="TextBox 118">
          <a:extLst>
            <a:ext uri="{FF2B5EF4-FFF2-40B4-BE49-F238E27FC236}">
              <a16:creationId xmlns:a16="http://schemas.microsoft.com/office/drawing/2014/main" id="{00000000-0008-0000-0200-000077000000}"/>
            </a:ext>
          </a:extLst>
        </xdr:cNvPr>
        <xdr:cNvSpPr txBox="1"/>
      </xdr:nvSpPr>
      <xdr:spPr>
        <a:xfrm>
          <a:off x="3733800" y="25050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25</xdr:col>
      <xdr:colOff>514350</xdr:colOff>
      <xdr:row>9</xdr:row>
      <xdr:rowOff>0</xdr:rowOff>
    </xdr:from>
    <xdr:ext cx="65" cy="162224"/>
    <xdr:sp macro="" textlink="">
      <xdr:nvSpPr>
        <xdr:cNvPr id="120" name="TextBox 119">
          <a:extLst>
            <a:ext uri="{FF2B5EF4-FFF2-40B4-BE49-F238E27FC236}">
              <a16:creationId xmlns:a16="http://schemas.microsoft.com/office/drawing/2014/main" id="{00000000-0008-0000-0200-000078000000}"/>
            </a:ext>
          </a:extLst>
        </xdr:cNvPr>
        <xdr:cNvSpPr txBox="1"/>
      </xdr:nvSpPr>
      <xdr:spPr>
        <a:xfrm>
          <a:off x="3733800" y="26955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25</xdr:col>
      <xdr:colOff>514350</xdr:colOff>
      <xdr:row>9</xdr:row>
      <xdr:rowOff>0</xdr:rowOff>
    </xdr:from>
    <xdr:ext cx="65" cy="162224"/>
    <xdr:sp macro="" textlink="">
      <xdr:nvSpPr>
        <xdr:cNvPr id="121" name="TextBox 120">
          <a:extLst>
            <a:ext uri="{FF2B5EF4-FFF2-40B4-BE49-F238E27FC236}">
              <a16:creationId xmlns:a16="http://schemas.microsoft.com/office/drawing/2014/main" id="{00000000-0008-0000-0200-000079000000}"/>
            </a:ext>
          </a:extLst>
        </xdr:cNvPr>
        <xdr:cNvSpPr txBox="1"/>
      </xdr:nvSpPr>
      <xdr:spPr>
        <a:xfrm>
          <a:off x="3733800" y="26955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25</xdr:col>
      <xdr:colOff>514350</xdr:colOff>
      <xdr:row>9</xdr:row>
      <xdr:rowOff>0</xdr:rowOff>
    </xdr:from>
    <xdr:ext cx="65" cy="162224"/>
    <xdr:sp macro="" textlink="">
      <xdr:nvSpPr>
        <xdr:cNvPr id="122" name="TextBox 121">
          <a:extLst>
            <a:ext uri="{FF2B5EF4-FFF2-40B4-BE49-F238E27FC236}">
              <a16:creationId xmlns:a16="http://schemas.microsoft.com/office/drawing/2014/main" id="{00000000-0008-0000-0200-00007A000000}"/>
            </a:ext>
          </a:extLst>
        </xdr:cNvPr>
        <xdr:cNvSpPr txBox="1"/>
      </xdr:nvSpPr>
      <xdr:spPr>
        <a:xfrm>
          <a:off x="3733800" y="26955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25</xdr:col>
      <xdr:colOff>514350</xdr:colOff>
      <xdr:row>9</xdr:row>
      <xdr:rowOff>0</xdr:rowOff>
    </xdr:from>
    <xdr:ext cx="65" cy="162224"/>
    <xdr:sp macro="" textlink="">
      <xdr:nvSpPr>
        <xdr:cNvPr id="123" name="TextBox 122">
          <a:extLst>
            <a:ext uri="{FF2B5EF4-FFF2-40B4-BE49-F238E27FC236}">
              <a16:creationId xmlns:a16="http://schemas.microsoft.com/office/drawing/2014/main" id="{00000000-0008-0000-0200-00007B000000}"/>
            </a:ext>
          </a:extLst>
        </xdr:cNvPr>
        <xdr:cNvSpPr txBox="1"/>
      </xdr:nvSpPr>
      <xdr:spPr>
        <a:xfrm>
          <a:off x="3733800" y="25050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25</xdr:col>
      <xdr:colOff>514350</xdr:colOff>
      <xdr:row>9</xdr:row>
      <xdr:rowOff>0</xdr:rowOff>
    </xdr:from>
    <xdr:ext cx="65" cy="162224"/>
    <xdr:sp macro="" textlink="">
      <xdr:nvSpPr>
        <xdr:cNvPr id="124" name="TextBox 123">
          <a:extLst>
            <a:ext uri="{FF2B5EF4-FFF2-40B4-BE49-F238E27FC236}">
              <a16:creationId xmlns:a16="http://schemas.microsoft.com/office/drawing/2014/main" id="{00000000-0008-0000-0200-00007C000000}"/>
            </a:ext>
          </a:extLst>
        </xdr:cNvPr>
        <xdr:cNvSpPr txBox="1"/>
      </xdr:nvSpPr>
      <xdr:spPr>
        <a:xfrm>
          <a:off x="3733800" y="25050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25</xdr:col>
      <xdr:colOff>514350</xdr:colOff>
      <xdr:row>9</xdr:row>
      <xdr:rowOff>0</xdr:rowOff>
    </xdr:from>
    <xdr:ext cx="65" cy="162224"/>
    <xdr:sp macro="" textlink="">
      <xdr:nvSpPr>
        <xdr:cNvPr id="125" name="TextBox 124">
          <a:extLst>
            <a:ext uri="{FF2B5EF4-FFF2-40B4-BE49-F238E27FC236}">
              <a16:creationId xmlns:a16="http://schemas.microsoft.com/office/drawing/2014/main" id="{00000000-0008-0000-0200-00007D000000}"/>
            </a:ext>
          </a:extLst>
        </xdr:cNvPr>
        <xdr:cNvSpPr txBox="1"/>
      </xdr:nvSpPr>
      <xdr:spPr>
        <a:xfrm>
          <a:off x="3733800" y="26955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25</xdr:col>
      <xdr:colOff>514350</xdr:colOff>
      <xdr:row>9</xdr:row>
      <xdr:rowOff>0</xdr:rowOff>
    </xdr:from>
    <xdr:ext cx="65" cy="162224"/>
    <xdr:sp macro="" textlink="">
      <xdr:nvSpPr>
        <xdr:cNvPr id="126" name="TextBox 125">
          <a:extLst>
            <a:ext uri="{FF2B5EF4-FFF2-40B4-BE49-F238E27FC236}">
              <a16:creationId xmlns:a16="http://schemas.microsoft.com/office/drawing/2014/main" id="{00000000-0008-0000-0200-00007E000000}"/>
            </a:ext>
          </a:extLst>
        </xdr:cNvPr>
        <xdr:cNvSpPr txBox="1"/>
      </xdr:nvSpPr>
      <xdr:spPr>
        <a:xfrm>
          <a:off x="3733800" y="26955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25</xdr:col>
      <xdr:colOff>514350</xdr:colOff>
      <xdr:row>9</xdr:row>
      <xdr:rowOff>0</xdr:rowOff>
    </xdr:from>
    <xdr:ext cx="65" cy="162224"/>
    <xdr:sp macro="" textlink="">
      <xdr:nvSpPr>
        <xdr:cNvPr id="127" name="TextBox 126">
          <a:extLst>
            <a:ext uri="{FF2B5EF4-FFF2-40B4-BE49-F238E27FC236}">
              <a16:creationId xmlns:a16="http://schemas.microsoft.com/office/drawing/2014/main" id="{00000000-0008-0000-0200-00007F000000}"/>
            </a:ext>
          </a:extLst>
        </xdr:cNvPr>
        <xdr:cNvSpPr txBox="1"/>
      </xdr:nvSpPr>
      <xdr:spPr>
        <a:xfrm>
          <a:off x="3733800" y="26955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25</xdr:col>
      <xdr:colOff>514350</xdr:colOff>
      <xdr:row>9</xdr:row>
      <xdr:rowOff>0</xdr:rowOff>
    </xdr:from>
    <xdr:ext cx="65" cy="162224"/>
    <xdr:sp macro="" textlink="">
      <xdr:nvSpPr>
        <xdr:cNvPr id="128" name="TextBox 127">
          <a:extLst>
            <a:ext uri="{FF2B5EF4-FFF2-40B4-BE49-F238E27FC236}">
              <a16:creationId xmlns:a16="http://schemas.microsoft.com/office/drawing/2014/main" id="{00000000-0008-0000-0200-000080000000}"/>
            </a:ext>
          </a:extLst>
        </xdr:cNvPr>
        <xdr:cNvSpPr txBox="1"/>
      </xdr:nvSpPr>
      <xdr:spPr>
        <a:xfrm>
          <a:off x="3733800" y="25050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25</xdr:col>
      <xdr:colOff>514350</xdr:colOff>
      <xdr:row>9</xdr:row>
      <xdr:rowOff>0</xdr:rowOff>
    </xdr:from>
    <xdr:ext cx="65" cy="162224"/>
    <xdr:sp macro="" textlink="">
      <xdr:nvSpPr>
        <xdr:cNvPr id="129" name="TextBox 128">
          <a:extLst>
            <a:ext uri="{FF2B5EF4-FFF2-40B4-BE49-F238E27FC236}">
              <a16:creationId xmlns:a16="http://schemas.microsoft.com/office/drawing/2014/main" id="{00000000-0008-0000-0200-000081000000}"/>
            </a:ext>
          </a:extLst>
        </xdr:cNvPr>
        <xdr:cNvSpPr txBox="1"/>
      </xdr:nvSpPr>
      <xdr:spPr>
        <a:xfrm>
          <a:off x="3733800" y="25050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25</xdr:col>
      <xdr:colOff>514350</xdr:colOff>
      <xdr:row>9</xdr:row>
      <xdr:rowOff>0</xdr:rowOff>
    </xdr:from>
    <xdr:ext cx="65" cy="162224"/>
    <xdr:sp macro="" textlink="">
      <xdr:nvSpPr>
        <xdr:cNvPr id="130" name="TextBox 129">
          <a:extLst>
            <a:ext uri="{FF2B5EF4-FFF2-40B4-BE49-F238E27FC236}">
              <a16:creationId xmlns:a16="http://schemas.microsoft.com/office/drawing/2014/main" id="{00000000-0008-0000-0200-000082000000}"/>
            </a:ext>
          </a:extLst>
        </xdr:cNvPr>
        <xdr:cNvSpPr txBox="1"/>
      </xdr:nvSpPr>
      <xdr:spPr>
        <a:xfrm>
          <a:off x="3733800" y="26955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25</xdr:col>
      <xdr:colOff>514350</xdr:colOff>
      <xdr:row>9</xdr:row>
      <xdr:rowOff>0</xdr:rowOff>
    </xdr:from>
    <xdr:ext cx="65" cy="162224"/>
    <xdr:sp macro="" textlink="">
      <xdr:nvSpPr>
        <xdr:cNvPr id="131" name="TextBox 130">
          <a:extLst>
            <a:ext uri="{FF2B5EF4-FFF2-40B4-BE49-F238E27FC236}">
              <a16:creationId xmlns:a16="http://schemas.microsoft.com/office/drawing/2014/main" id="{00000000-0008-0000-0200-000083000000}"/>
            </a:ext>
          </a:extLst>
        </xdr:cNvPr>
        <xdr:cNvSpPr txBox="1"/>
      </xdr:nvSpPr>
      <xdr:spPr>
        <a:xfrm>
          <a:off x="3733800" y="26955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25</xdr:col>
      <xdr:colOff>514350</xdr:colOff>
      <xdr:row>9</xdr:row>
      <xdr:rowOff>0</xdr:rowOff>
    </xdr:from>
    <xdr:ext cx="65" cy="162224"/>
    <xdr:sp macro="" textlink="">
      <xdr:nvSpPr>
        <xdr:cNvPr id="132" name="TextBox 131">
          <a:extLst>
            <a:ext uri="{FF2B5EF4-FFF2-40B4-BE49-F238E27FC236}">
              <a16:creationId xmlns:a16="http://schemas.microsoft.com/office/drawing/2014/main" id="{00000000-0008-0000-0200-000084000000}"/>
            </a:ext>
          </a:extLst>
        </xdr:cNvPr>
        <xdr:cNvSpPr txBox="1"/>
      </xdr:nvSpPr>
      <xdr:spPr>
        <a:xfrm>
          <a:off x="3733800" y="26955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25</xdr:col>
      <xdr:colOff>514350</xdr:colOff>
      <xdr:row>9</xdr:row>
      <xdr:rowOff>0</xdr:rowOff>
    </xdr:from>
    <xdr:ext cx="65" cy="162224"/>
    <xdr:sp macro="" textlink="">
      <xdr:nvSpPr>
        <xdr:cNvPr id="133" name="TextBox 132">
          <a:extLst>
            <a:ext uri="{FF2B5EF4-FFF2-40B4-BE49-F238E27FC236}">
              <a16:creationId xmlns:a16="http://schemas.microsoft.com/office/drawing/2014/main" id="{00000000-0008-0000-0200-000085000000}"/>
            </a:ext>
          </a:extLst>
        </xdr:cNvPr>
        <xdr:cNvSpPr txBox="1"/>
      </xdr:nvSpPr>
      <xdr:spPr>
        <a:xfrm>
          <a:off x="3733800" y="25050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25</xdr:col>
      <xdr:colOff>514350</xdr:colOff>
      <xdr:row>9</xdr:row>
      <xdr:rowOff>0</xdr:rowOff>
    </xdr:from>
    <xdr:ext cx="65" cy="162224"/>
    <xdr:sp macro="" textlink="">
      <xdr:nvSpPr>
        <xdr:cNvPr id="134" name="TextBox 133">
          <a:extLst>
            <a:ext uri="{FF2B5EF4-FFF2-40B4-BE49-F238E27FC236}">
              <a16:creationId xmlns:a16="http://schemas.microsoft.com/office/drawing/2014/main" id="{00000000-0008-0000-0200-000086000000}"/>
            </a:ext>
          </a:extLst>
        </xdr:cNvPr>
        <xdr:cNvSpPr txBox="1"/>
      </xdr:nvSpPr>
      <xdr:spPr>
        <a:xfrm>
          <a:off x="3733800" y="25050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25</xdr:col>
      <xdr:colOff>514350</xdr:colOff>
      <xdr:row>9</xdr:row>
      <xdr:rowOff>0</xdr:rowOff>
    </xdr:from>
    <xdr:ext cx="65" cy="162224"/>
    <xdr:sp macro="" textlink="">
      <xdr:nvSpPr>
        <xdr:cNvPr id="135" name="TextBox 134">
          <a:extLst>
            <a:ext uri="{FF2B5EF4-FFF2-40B4-BE49-F238E27FC236}">
              <a16:creationId xmlns:a16="http://schemas.microsoft.com/office/drawing/2014/main" id="{00000000-0008-0000-0200-000087000000}"/>
            </a:ext>
          </a:extLst>
        </xdr:cNvPr>
        <xdr:cNvSpPr txBox="1"/>
      </xdr:nvSpPr>
      <xdr:spPr>
        <a:xfrm>
          <a:off x="3733800" y="26955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25</xdr:col>
      <xdr:colOff>514350</xdr:colOff>
      <xdr:row>9</xdr:row>
      <xdr:rowOff>0</xdr:rowOff>
    </xdr:from>
    <xdr:ext cx="65" cy="162224"/>
    <xdr:sp macro="" textlink="">
      <xdr:nvSpPr>
        <xdr:cNvPr id="136" name="TextBox 135">
          <a:extLst>
            <a:ext uri="{FF2B5EF4-FFF2-40B4-BE49-F238E27FC236}">
              <a16:creationId xmlns:a16="http://schemas.microsoft.com/office/drawing/2014/main" id="{00000000-0008-0000-0200-000088000000}"/>
            </a:ext>
          </a:extLst>
        </xdr:cNvPr>
        <xdr:cNvSpPr txBox="1"/>
      </xdr:nvSpPr>
      <xdr:spPr>
        <a:xfrm>
          <a:off x="3733800" y="26955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25</xdr:col>
      <xdr:colOff>514350</xdr:colOff>
      <xdr:row>9</xdr:row>
      <xdr:rowOff>0</xdr:rowOff>
    </xdr:from>
    <xdr:ext cx="65" cy="162224"/>
    <xdr:sp macro="" textlink="">
      <xdr:nvSpPr>
        <xdr:cNvPr id="137" name="TextBox 136">
          <a:extLst>
            <a:ext uri="{FF2B5EF4-FFF2-40B4-BE49-F238E27FC236}">
              <a16:creationId xmlns:a16="http://schemas.microsoft.com/office/drawing/2014/main" id="{00000000-0008-0000-0200-000089000000}"/>
            </a:ext>
          </a:extLst>
        </xdr:cNvPr>
        <xdr:cNvSpPr txBox="1"/>
      </xdr:nvSpPr>
      <xdr:spPr>
        <a:xfrm>
          <a:off x="3733800" y="26955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25</xdr:col>
      <xdr:colOff>514350</xdr:colOff>
      <xdr:row>9</xdr:row>
      <xdr:rowOff>0</xdr:rowOff>
    </xdr:from>
    <xdr:ext cx="65" cy="162224"/>
    <xdr:sp macro="" textlink="">
      <xdr:nvSpPr>
        <xdr:cNvPr id="138" name="TextBox 137">
          <a:extLst>
            <a:ext uri="{FF2B5EF4-FFF2-40B4-BE49-F238E27FC236}">
              <a16:creationId xmlns:a16="http://schemas.microsoft.com/office/drawing/2014/main" id="{00000000-0008-0000-0200-00008A000000}"/>
            </a:ext>
          </a:extLst>
        </xdr:cNvPr>
        <xdr:cNvSpPr txBox="1"/>
      </xdr:nvSpPr>
      <xdr:spPr>
        <a:xfrm>
          <a:off x="3733800" y="25050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25</xdr:col>
      <xdr:colOff>514350</xdr:colOff>
      <xdr:row>9</xdr:row>
      <xdr:rowOff>0</xdr:rowOff>
    </xdr:from>
    <xdr:ext cx="65" cy="162224"/>
    <xdr:sp macro="" textlink="">
      <xdr:nvSpPr>
        <xdr:cNvPr id="139" name="TextBox 138">
          <a:extLst>
            <a:ext uri="{FF2B5EF4-FFF2-40B4-BE49-F238E27FC236}">
              <a16:creationId xmlns:a16="http://schemas.microsoft.com/office/drawing/2014/main" id="{00000000-0008-0000-0200-00008B000000}"/>
            </a:ext>
          </a:extLst>
        </xdr:cNvPr>
        <xdr:cNvSpPr txBox="1"/>
      </xdr:nvSpPr>
      <xdr:spPr>
        <a:xfrm>
          <a:off x="3733800" y="25050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25</xdr:col>
      <xdr:colOff>514350</xdr:colOff>
      <xdr:row>9</xdr:row>
      <xdr:rowOff>0</xdr:rowOff>
    </xdr:from>
    <xdr:ext cx="65" cy="162224"/>
    <xdr:sp macro="" textlink="">
      <xdr:nvSpPr>
        <xdr:cNvPr id="140" name="TextBox 139">
          <a:extLst>
            <a:ext uri="{FF2B5EF4-FFF2-40B4-BE49-F238E27FC236}">
              <a16:creationId xmlns:a16="http://schemas.microsoft.com/office/drawing/2014/main" id="{00000000-0008-0000-0200-00008C000000}"/>
            </a:ext>
          </a:extLst>
        </xdr:cNvPr>
        <xdr:cNvSpPr txBox="1"/>
      </xdr:nvSpPr>
      <xdr:spPr>
        <a:xfrm>
          <a:off x="3733800" y="26955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25</xdr:col>
      <xdr:colOff>514350</xdr:colOff>
      <xdr:row>9</xdr:row>
      <xdr:rowOff>0</xdr:rowOff>
    </xdr:from>
    <xdr:ext cx="65" cy="162224"/>
    <xdr:sp macro="" textlink="">
      <xdr:nvSpPr>
        <xdr:cNvPr id="141" name="TextBox 140">
          <a:extLst>
            <a:ext uri="{FF2B5EF4-FFF2-40B4-BE49-F238E27FC236}">
              <a16:creationId xmlns:a16="http://schemas.microsoft.com/office/drawing/2014/main" id="{00000000-0008-0000-0200-00008D000000}"/>
            </a:ext>
          </a:extLst>
        </xdr:cNvPr>
        <xdr:cNvSpPr txBox="1"/>
      </xdr:nvSpPr>
      <xdr:spPr>
        <a:xfrm>
          <a:off x="3733800" y="26955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25</xdr:col>
      <xdr:colOff>514350</xdr:colOff>
      <xdr:row>9</xdr:row>
      <xdr:rowOff>0</xdr:rowOff>
    </xdr:from>
    <xdr:ext cx="65" cy="162224"/>
    <xdr:sp macro="" textlink="">
      <xdr:nvSpPr>
        <xdr:cNvPr id="142" name="TextBox 141">
          <a:extLst>
            <a:ext uri="{FF2B5EF4-FFF2-40B4-BE49-F238E27FC236}">
              <a16:creationId xmlns:a16="http://schemas.microsoft.com/office/drawing/2014/main" id="{00000000-0008-0000-0200-00008E000000}"/>
            </a:ext>
          </a:extLst>
        </xdr:cNvPr>
        <xdr:cNvSpPr txBox="1"/>
      </xdr:nvSpPr>
      <xdr:spPr>
        <a:xfrm>
          <a:off x="3733800" y="26955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25</xdr:col>
      <xdr:colOff>514350</xdr:colOff>
      <xdr:row>9</xdr:row>
      <xdr:rowOff>0</xdr:rowOff>
    </xdr:from>
    <xdr:ext cx="65" cy="162224"/>
    <xdr:sp macro="" textlink="">
      <xdr:nvSpPr>
        <xdr:cNvPr id="143" name="TextBox 142">
          <a:extLst>
            <a:ext uri="{FF2B5EF4-FFF2-40B4-BE49-F238E27FC236}">
              <a16:creationId xmlns:a16="http://schemas.microsoft.com/office/drawing/2014/main" id="{00000000-0008-0000-0200-00008F000000}"/>
            </a:ext>
          </a:extLst>
        </xdr:cNvPr>
        <xdr:cNvSpPr txBox="1"/>
      </xdr:nvSpPr>
      <xdr:spPr>
        <a:xfrm>
          <a:off x="3733800" y="25050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25</xdr:col>
      <xdr:colOff>514350</xdr:colOff>
      <xdr:row>9</xdr:row>
      <xdr:rowOff>0</xdr:rowOff>
    </xdr:from>
    <xdr:ext cx="65" cy="162224"/>
    <xdr:sp macro="" textlink="">
      <xdr:nvSpPr>
        <xdr:cNvPr id="144" name="TextBox 143">
          <a:extLst>
            <a:ext uri="{FF2B5EF4-FFF2-40B4-BE49-F238E27FC236}">
              <a16:creationId xmlns:a16="http://schemas.microsoft.com/office/drawing/2014/main" id="{00000000-0008-0000-0200-000090000000}"/>
            </a:ext>
          </a:extLst>
        </xdr:cNvPr>
        <xdr:cNvSpPr txBox="1"/>
      </xdr:nvSpPr>
      <xdr:spPr>
        <a:xfrm>
          <a:off x="3733800" y="25050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25</xdr:col>
      <xdr:colOff>514350</xdr:colOff>
      <xdr:row>9</xdr:row>
      <xdr:rowOff>0</xdr:rowOff>
    </xdr:from>
    <xdr:ext cx="65" cy="162224"/>
    <xdr:sp macro="" textlink="">
      <xdr:nvSpPr>
        <xdr:cNvPr id="145" name="TextBox 144">
          <a:extLst>
            <a:ext uri="{FF2B5EF4-FFF2-40B4-BE49-F238E27FC236}">
              <a16:creationId xmlns:a16="http://schemas.microsoft.com/office/drawing/2014/main" id="{00000000-0008-0000-0200-000091000000}"/>
            </a:ext>
          </a:extLst>
        </xdr:cNvPr>
        <xdr:cNvSpPr txBox="1"/>
      </xdr:nvSpPr>
      <xdr:spPr>
        <a:xfrm>
          <a:off x="3733800" y="26955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25</xdr:col>
      <xdr:colOff>514350</xdr:colOff>
      <xdr:row>9</xdr:row>
      <xdr:rowOff>0</xdr:rowOff>
    </xdr:from>
    <xdr:ext cx="65" cy="162224"/>
    <xdr:sp macro="" textlink="">
      <xdr:nvSpPr>
        <xdr:cNvPr id="146" name="TextBox 145">
          <a:extLst>
            <a:ext uri="{FF2B5EF4-FFF2-40B4-BE49-F238E27FC236}">
              <a16:creationId xmlns:a16="http://schemas.microsoft.com/office/drawing/2014/main" id="{00000000-0008-0000-0200-000092000000}"/>
            </a:ext>
          </a:extLst>
        </xdr:cNvPr>
        <xdr:cNvSpPr txBox="1"/>
      </xdr:nvSpPr>
      <xdr:spPr>
        <a:xfrm>
          <a:off x="3733800" y="26955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25</xdr:col>
      <xdr:colOff>514350</xdr:colOff>
      <xdr:row>9</xdr:row>
      <xdr:rowOff>0</xdr:rowOff>
    </xdr:from>
    <xdr:ext cx="65" cy="162224"/>
    <xdr:sp macro="" textlink="">
      <xdr:nvSpPr>
        <xdr:cNvPr id="147" name="TextBox 146">
          <a:extLst>
            <a:ext uri="{FF2B5EF4-FFF2-40B4-BE49-F238E27FC236}">
              <a16:creationId xmlns:a16="http://schemas.microsoft.com/office/drawing/2014/main" id="{00000000-0008-0000-0200-000093000000}"/>
            </a:ext>
          </a:extLst>
        </xdr:cNvPr>
        <xdr:cNvSpPr txBox="1"/>
      </xdr:nvSpPr>
      <xdr:spPr>
        <a:xfrm>
          <a:off x="3733800" y="26955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25</xdr:col>
      <xdr:colOff>514350</xdr:colOff>
      <xdr:row>9</xdr:row>
      <xdr:rowOff>0</xdr:rowOff>
    </xdr:from>
    <xdr:ext cx="65" cy="162224"/>
    <xdr:sp macro="" textlink="">
      <xdr:nvSpPr>
        <xdr:cNvPr id="148" name="TextBox 147">
          <a:extLst>
            <a:ext uri="{FF2B5EF4-FFF2-40B4-BE49-F238E27FC236}">
              <a16:creationId xmlns:a16="http://schemas.microsoft.com/office/drawing/2014/main" id="{00000000-0008-0000-0200-000094000000}"/>
            </a:ext>
          </a:extLst>
        </xdr:cNvPr>
        <xdr:cNvSpPr txBox="1"/>
      </xdr:nvSpPr>
      <xdr:spPr>
        <a:xfrm>
          <a:off x="3733800" y="25050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25</xdr:col>
      <xdr:colOff>514350</xdr:colOff>
      <xdr:row>9</xdr:row>
      <xdr:rowOff>0</xdr:rowOff>
    </xdr:from>
    <xdr:ext cx="65" cy="162224"/>
    <xdr:sp macro="" textlink="">
      <xdr:nvSpPr>
        <xdr:cNvPr id="149" name="TextBox 148">
          <a:extLst>
            <a:ext uri="{FF2B5EF4-FFF2-40B4-BE49-F238E27FC236}">
              <a16:creationId xmlns:a16="http://schemas.microsoft.com/office/drawing/2014/main" id="{00000000-0008-0000-0200-000095000000}"/>
            </a:ext>
          </a:extLst>
        </xdr:cNvPr>
        <xdr:cNvSpPr txBox="1"/>
      </xdr:nvSpPr>
      <xdr:spPr>
        <a:xfrm>
          <a:off x="3733800" y="25050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25</xdr:col>
      <xdr:colOff>514350</xdr:colOff>
      <xdr:row>9</xdr:row>
      <xdr:rowOff>0</xdr:rowOff>
    </xdr:from>
    <xdr:ext cx="65" cy="162224"/>
    <xdr:sp macro="" textlink="">
      <xdr:nvSpPr>
        <xdr:cNvPr id="150" name="TextBox 149">
          <a:extLst>
            <a:ext uri="{FF2B5EF4-FFF2-40B4-BE49-F238E27FC236}">
              <a16:creationId xmlns:a16="http://schemas.microsoft.com/office/drawing/2014/main" id="{00000000-0008-0000-0200-000096000000}"/>
            </a:ext>
          </a:extLst>
        </xdr:cNvPr>
        <xdr:cNvSpPr txBox="1"/>
      </xdr:nvSpPr>
      <xdr:spPr>
        <a:xfrm>
          <a:off x="3733800" y="26955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25</xdr:col>
      <xdr:colOff>514350</xdr:colOff>
      <xdr:row>9</xdr:row>
      <xdr:rowOff>0</xdr:rowOff>
    </xdr:from>
    <xdr:ext cx="65" cy="162224"/>
    <xdr:sp macro="" textlink="">
      <xdr:nvSpPr>
        <xdr:cNvPr id="151" name="TextBox 150">
          <a:extLst>
            <a:ext uri="{FF2B5EF4-FFF2-40B4-BE49-F238E27FC236}">
              <a16:creationId xmlns:a16="http://schemas.microsoft.com/office/drawing/2014/main" id="{00000000-0008-0000-0200-000097000000}"/>
            </a:ext>
          </a:extLst>
        </xdr:cNvPr>
        <xdr:cNvSpPr txBox="1"/>
      </xdr:nvSpPr>
      <xdr:spPr>
        <a:xfrm>
          <a:off x="3733800" y="26955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25</xdr:col>
      <xdr:colOff>514350</xdr:colOff>
      <xdr:row>9</xdr:row>
      <xdr:rowOff>0</xdr:rowOff>
    </xdr:from>
    <xdr:ext cx="65" cy="162224"/>
    <xdr:sp macro="" textlink="">
      <xdr:nvSpPr>
        <xdr:cNvPr id="152" name="TextBox 151">
          <a:extLst>
            <a:ext uri="{FF2B5EF4-FFF2-40B4-BE49-F238E27FC236}">
              <a16:creationId xmlns:a16="http://schemas.microsoft.com/office/drawing/2014/main" id="{00000000-0008-0000-0200-000098000000}"/>
            </a:ext>
          </a:extLst>
        </xdr:cNvPr>
        <xdr:cNvSpPr txBox="1"/>
      </xdr:nvSpPr>
      <xdr:spPr>
        <a:xfrm>
          <a:off x="3733800" y="26955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25</xdr:col>
      <xdr:colOff>514350</xdr:colOff>
      <xdr:row>9</xdr:row>
      <xdr:rowOff>0</xdr:rowOff>
    </xdr:from>
    <xdr:ext cx="65" cy="162224"/>
    <xdr:sp macro="" textlink="">
      <xdr:nvSpPr>
        <xdr:cNvPr id="153" name="TextBox 152">
          <a:extLst>
            <a:ext uri="{FF2B5EF4-FFF2-40B4-BE49-F238E27FC236}">
              <a16:creationId xmlns:a16="http://schemas.microsoft.com/office/drawing/2014/main" id="{00000000-0008-0000-0200-000099000000}"/>
            </a:ext>
          </a:extLst>
        </xdr:cNvPr>
        <xdr:cNvSpPr txBox="1"/>
      </xdr:nvSpPr>
      <xdr:spPr>
        <a:xfrm>
          <a:off x="3733800" y="25050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25</xdr:col>
      <xdr:colOff>514350</xdr:colOff>
      <xdr:row>9</xdr:row>
      <xdr:rowOff>0</xdr:rowOff>
    </xdr:from>
    <xdr:ext cx="65" cy="162224"/>
    <xdr:sp macro="" textlink="">
      <xdr:nvSpPr>
        <xdr:cNvPr id="154" name="TextBox 153">
          <a:extLst>
            <a:ext uri="{FF2B5EF4-FFF2-40B4-BE49-F238E27FC236}">
              <a16:creationId xmlns:a16="http://schemas.microsoft.com/office/drawing/2014/main" id="{00000000-0008-0000-0200-00009A000000}"/>
            </a:ext>
          </a:extLst>
        </xdr:cNvPr>
        <xdr:cNvSpPr txBox="1"/>
      </xdr:nvSpPr>
      <xdr:spPr>
        <a:xfrm>
          <a:off x="3733800" y="25050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25</xdr:col>
      <xdr:colOff>514350</xdr:colOff>
      <xdr:row>9</xdr:row>
      <xdr:rowOff>0</xdr:rowOff>
    </xdr:from>
    <xdr:ext cx="65" cy="162224"/>
    <xdr:sp macro="" textlink="">
      <xdr:nvSpPr>
        <xdr:cNvPr id="155" name="TextBox 154">
          <a:extLst>
            <a:ext uri="{FF2B5EF4-FFF2-40B4-BE49-F238E27FC236}">
              <a16:creationId xmlns:a16="http://schemas.microsoft.com/office/drawing/2014/main" id="{00000000-0008-0000-0200-00009B000000}"/>
            </a:ext>
          </a:extLst>
        </xdr:cNvPr>
        <xdr:cNvSpPr txBox="1"/>
      </xdr:nvSpPr>
      <xdr:spPr>
        <a:xfrm>
          <a:off x="3733800" y="26955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25</xdr:col>
      <xdr:colOff>514350</xdr:colOff>
      <xdr:row>9</xdr:row>
      <xdr:rowOff>0</xdr:rowOff>
    </xdr:from>
    <xdr:ext cx="65" cy="162224"/>
    <xdr:sp macro="" textlink="">
      <xdr:nvSpPr>
        <xdr:cNvPr id="156" name="TextBox 155">
          <a:extLst>
            <a:ext uri="{FF2B5EF4-FFF2-40B4-BE49-F238E27FC236}">
              <a16:creationId xmlns:a16="http://schemas.microsoft.com/office/drawing/2014/main" id="{00000000-0008-0000-0200-00009C000000}"/>
            </a:ext>
          </a:extLst>
        </xdr:cNvPr>
        <xdr:cNvSpPr txBox="1"/>
      </xdr:nvSpPr>
      <xdr:spPr>
        <a:xfrm>
          <a:off x="3733800" y="26955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25</xdr:col>
      <xdr:colOff>514350</xdr:colOff>
      <xdr:row>9</xdr:row>
      <xdr:rowOff>0</xdr:rowOff>
    </xdr:from>
    <xdr:ext cx="65" cy="162224"/>
    <xdr:sp macro="" textlink="">
      <xdr:nvSpPr>
        <xdr:cNvPr id="157" name="TextBox 156">
          <a:extLst>
            <a:ext uri="{FF2B5EF4-FFF2-40B4-BE49-F238E27FC236}">
              <a16:creationId xmlns:a16="http://schemas.microsoft.com/office/drawing/2014/main" id="{00000000-0008-0000-0200-00009D000000}"/>
            </a:ext>
          </a:extLst>
        </xdr:cNvPr>
        <xdr:cNvSpPr txBox="1"/>
      </xdr:nvSpPr>
      <xdr:spPr>
        <a:xfrm>
          <a:off x="3733800" y="26955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25</xdr:col>
      <xdr:colOff>514350</xdr:colOff>
      <xdr:row>9</xdr:row>
      <xdr:rowOff>0</xdr:rowOff>
    </xdr:from>
    <xdr:ext cx="65" cy="162224"/>
    <xdr:sp macro="" textlink="">
      <xdr:nvSpPr>
        <xdr:cNvPr id="158" name="TextBox 157">
          <a:extLst>
            <a:ext uri="{FF2B5EF4-FFF2-40B4-BE49-F238E27FC236}">
              <a16:creationId xmlns:a16="http://schemas.microsoft.com/office/drawing/2014/main" id="{00000000-0008-0000-0200-00009E000000}"/>
            </a:ext>
          </a:extLst>
        </xdr:cNvPr>
        <xdr:cNvSpPr txBox="1"/>
      </xdr:nvSpPr>
      <xdr:spPr>
        <a:xfrm>
          <a:off x="3733800" y="25050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25</xdr:col>
      <xdr:colOff>514350</xdr:colOff>
      <xdr:row>9</xdr:row>
      <xdr:rowOff>0</xdr:rowOff>
    </xdr:from>
    <xdr:ext cx="65" cy="162224"/>
    <xdr:sp macro="" textlink="">
      <xdr:nvSpPr>
        <xdr:cNvPr id="159" name="TextBox 158">
          <a:extLst>
            <a:ext uri="{FF2B5EF4-FFF2-40B4-BE49-F238E27FC236}">
              <a16:creationId xmlns:a16="http://schemas.microsoft.com/office/drawing/2014/main" id="{00000000-0008-0000-0200-00009F000000}"/>
            </a:ext>
          </a:extLst>
        </xdr:cNvPr>
        <xdr:cNvSpPr txBox="1"/>
      </xdr:nvSpPr>
      <xdr:spPr>
        <a:xfrm>
          <a:off x="3733800" y="25050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25</xdr:col>
      <xdr:colOff>514350</xdr:colOff>
      <xdr:row>9</xdr:row>
      <xdr:rowOff>0</xdr:rowOff>
    </xdr:from>
    <xdr:ext cx="65" cy="162224"/>
    <xdr:sp macro="" textlink="">
      <xdr:nvSpPr>
        <xdr:cNvPr id="160" name="TextBox 159">
          <a:extLst>
            <a:ext uri="{FF2B5EF4-FFF2-40B4-BE49-F238E27FC236}">
              <a16:creationId xmlns:a16="http://schemas.microsoft.com/office/drawing/2014/main" id="{00000000-0008-0000-0200-0000A0000000}"/>
            </a:ext>
          </a:extLst>
        </xdr:cNvPr>
        <xdr:cNvSpPr txBox="1"/>
      </xdr:nvSpPr>
      <xdr:spPr>
        <a:xfrm>
          <a:off x="3733800" y="26955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25</xdr:col>
      <xdr:colOff>514350</xdr:colOff>
      <xdr:row>9</xdr:row>
      <xdr:rowOff>0</xdr:rowOff>
    </xdr:from>
    <xdr:ext cx="65" cy="162224"/>
    <xdr:sp macro="" textlink="">
      <xdr:nvSpPr>
        <xdr:cNvPr id="161" name="TextBox 160">
          <a:extLst>
            <a:ext uri="{FF2B5EF4-FFF2-40B4-BE49-F238E27FC236}">
              <a16:creationId xmlns:a16="http://schemas.microsoft.com/office/drawing/2014/main" id="{00000000-0008-0000-0200-0000A1000000}"/>
            </a:ext>
          </a:extLst>
        </xdr:cNvPr>
        <xdr:cNvSpPr txBox="1"/>
      </xdr:nvSpPr>
      <xdr:spPr>
        <a:xfrm>
          <a:off x="3733800" y="26955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25</xdr:col>
      <xdr:colOff>514350</xdr:colOff>
      <xdr:row>9</xdr:row>
      <xdr:rowOff>0</xdr:rowOff>
    </xdr:from>
    <xdr:ext cx="65" cy="162224"/>
    <xdr:sp macro="" textlink="">
      <xdr:nvSpPr>
        <xdr:cNvPr id="162" name="TextBox 161">
          <a:extLst>
            <a:ext uri="{FF2B5EF4-FFF2-40B4-BE49-F238E27FC236}">
              <a16:creationId xmlns:a16="http://schemas.microsoft.com/office/drawing/2014/main" id="{00000000-0008-0000-0200-0000A2000000}"/>
            </a:ext>
          </a:extLst>
        </xdr:cNvPr>
        <xdr:cNvSpPr txBox="1"/>
      </xdr:nvSpPr>
      <xdr:spPr>
        <a:xfrm>
          <a:off x="3733800" y="26955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25</xdr:col>
      <xdr:colOff>514350</xdr:colOff>
      <xdr:row>9</xdr:row>
      <xdr:rowOff>0</xdr:rowOff>
    </xdr:from>
    <xdr:ext cx="65" cy="162224"/>
    <xdr:sp macro="" textlink="">
      <xdr:nvSpPr>
        <xdr:cNvPr id="163" name="TextBox 162">
          <a:extLst>
            <a:ext uri="{FF2B5EF4-FFF2-40B4-BE49-F238E27FC236}">
              <a16:creationId xmlns:a16="http://schemas.microsoft.com/office/drawing/2014/main" id="{00000000-0008-0000-0200-0000A3000000}"/>
            </a:ext>
          </a:extLst>
        </xdr:cNvPr>
        <xdr:cNvSpPr txBox="1"/>
      </xdr:nvSpPr>
      <xdr:spPr>
        <a:xfrm>
          <a:off x="3733800" y="25050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25</xdr:col>
      <xdr:colOff>514350</xdr:colOff>
      <xdr:row>9</xdr:row>
      <xdr:rowOff>0</xdr:rowOff>
    </xdr:from>
    <xdr:ext cx="65" cy="162224"/>
    <xdr:sp macro="" textlink="">
      <xdr:nvSpPr>
        <xdr:cNvPr id="164" name="TextBox 163">
          <a:extLst>
            <a:ext uri="{FF2B5EF4-FFF2-40B4-BE49-F238E27FC236}">
              <a16:creationId xmlns:a16="http://schemas.microsoft.com/office/drawing/2014/main" id="{00000000-0008-0000-0200-0000A4000000}"/>
            </a:ext>
          </a:extLst>
        </xdr:cNvPr>
        <xdr:cNvSpPr txBox="1"/>
      </xdr:nvSpPr>
      <xdr:spPr>
        <a:xfrm>
          <a:off x="3733800" y="25050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25</xdr:col>
      <xdr:colOff>514350</xdr:colOff>
      <xdr:row>9</xdr:row>
      <xdr:rowOff>0</xdr:rowOff>
    </xdr:from>
    <xdr:ext cx="65" cy="162224"/>
    <xdr:sp macro="" textlink="">
      <xdr:nvSpPr>
        <xdr:cNvPr id="165" name="TextBox 164">
          <a:extLst>
            <a:ext uri="{FF2B5EF4-FFF2-40B4-BE49-F238E27FC236}">
              <a16:creationId xmlns:a16="http://schemas.microsoft.com/office/drawing/2014/main" id="{00000000-0008-0000-0200-0000A5000000}"/>
            </a:ext>
          </a:extLst>
        </xdr:cNvPr>
        <xdr:cNvSpPr txBox="1"/>
      </xdr:nvSpPr>
      <xdr:spPr>
        <a:xfrm>
          <a:off x="3733800" y="26955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25</xdr:col>
      <xdr:colOff>514350</xdr:colOff>
      <xdr:row>9</xdr:row>
      <xdr:rowOff>0</xdr:rowOff>
    </xdr:from>
    <xdr:ext cx="65" cy="162224"/>
    <xdr:sp macro="" textlink="">
      <xdr:nvSpPr>
        <xdr:cNvPr id="166" name="TextBox 165">
          <a:extLst>
            <a:ext uri="{FF2B5EF4-FFF2-40B4-BE49-F238E27FC236}">
              <a16:creationId xmlns:a16="http://schemas.microsoft.com/office/drawing/2014/main" id="{00000000-0008-0000-0200-0000A6000000}"/>
            </a:ext>
          </a:extLst>
        </xdr:cNvPr>
        <xdr:cNvSpPr txBox="1"/>
      </xdr:nvSpPr>
      <xdr:spPr>
        <a:xfrm>
          <a:off x="3733800" y="26955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25</xdr:col>
      <xdr:colOff>514350</xdr:colOff>
      <xdr:row>9</xdr:row>
      <xdr:rowOff>0</xdr:rowOff>
    </xdr:from>
    <xdr:ext cx="65" cy="162224"/>
    <xdr:sp macro="" textlink="">
      <xdr:nvSpPr>
        <xdr:cNvPr id="167" name="TextBox 166">
          <a:extLst>
            <a:ext uri="{FF2B5EF4-FFF2-40B4-BE49-F238E27FC236}">
              <a16:creationId xmlns:a16="http://schemas.microsoft.com/office/drawing/2014/main" id="{00000000-0008-0000-0200-0000A7000000}"/>
            </a:ext>
          </a:extLst>
        </xdr:cNvPr>
        <xdr:cNvSpPr txBox="1"/>
      </xdr:nvSpPr>
      <xdr:spPr>
        <a:xfrm>
          <a:off x="3733800" y="26955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25</xdr:col>
      <xdr:colOff>514350</xdr:colOff>
      <xdr:row>9</xdr:row>
      <xdr:rowOff>0</xdr:rowOff>
    </xdr:from>
    <xdr:ext cx="65" cy="162224"/>
    <xdr:sp macro="" textlink="">
      <xdr:nvSpPr>
        <xdr:cNvPr id="168" name="TextBox 167">
          <a:extLst>
            <a:ext uri="{FF2B5EF4-FFF2-40B4-BE49-F238E27FC236}">
              <a16:creationId xmlns:a16="http://schemas.microsoft.com/office/drawing/2014/main" id="{00000000-0008-0000-0200-0000A8000000}"/>
            </a:ext>
          </a:extLst>
        </xdr:cNvPr>
        <xdr:cNvSpPr txBox="1"/>
      </xdr:nvSpPr>
      <xdr:spPr>
        <a:xfrm>
          <a:off x="3733800" y="25050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25</xdr:col>
      <xdr:colOff>514350</xdr:colOff>
      <xdr:row>9</xdr:row>
      <xdr:rowOff>0</xdr:rowOff>
    </xdr:from>
    <xdr:ext cx="65" cy="162224"/>
    <xdr:sp macro="" textlink="">
      <xdr:nvSpPr>
        <xdr:cNvPr id="169" name="TextBox 168">
          <a:extLst>
            <a:ext uri="{FF2B5EF4-FFF2-40B4-BE49-F238E27FC236}">
              <a16:creationId xmlns:a16="http://schemas.microsoft.com/office/drawing/2014/main" id="{00000000-0008-0000-0200-0000A9000000}"/>
            </a:ext>
          </a:extLst>
        </xdr:cNvPr>
        <xdr:cNvSpPr txBox="1"/>
      </xdr:nvSpPr>
      <xdr:spPr>
        <a:xfrm>
          <a:off x="3733800" y="25050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25</xdr:col>
      <xdr:colOff>514350</xdr:colOff>
      <xdr:row>9</xdr:row>
      <xdr:rowOff>0</xdr:rowOff>
    </xdr:from>
    <xdr:ext cx="65" cy="162224"/>
    <xdr:sp macro="" textlink="">
      <xdr:nvSpPr>
        <xdr:cNvPr id="170" name="TextBox 169">
          <a:extLst>
            <a:ext uri="{FF2B5EF4-FFF2-40B4-BE49-F238E27FC236}">
              <a16:creationId xmlns:a16="http://schemas.microsoft.com/office/drawing/2014/main" id="{00000000-0008-0000-0200-0000AA000000}"/>
            </a:ext>
          </a:extLst>
        </xdr:cNvPr>
        <xdr:cNvSpPr txBox="1"/>
      </xdr:nvSpPr>
      <xdr:spPr>
        <a:xfrm>
          <a:off x="3733800" y="26955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25</xdr:col>
      <xdr:colOff>514350</xdr:colOff>
      <xdr:row>9</xdr:row>
      <xdr:rowOff>0</xdr:rowOff>
    </xdr:from>
    <xdr:ext cx="65" cy="162224"/>
    <xdr:sp macro="" textlink="">
      <xdr:nvSpPr>
        <xdr:cNvPr id="171" name="TextBox 170">
          <a:extLst>
            <a:ext uri="{FF2B5EF4-FFF2-40B4-BE49-F238E27FC236}">
              <a16:creationId xmlns:a16="http://schemas.microsoft.com/office/drawing/2014/main" id="{00000000-0008-0000-0200-0000AB000000}"/>
            </a:ext>
          </a:extLst>
        </xdr:cNvPr>
        <xdr:cNvSpPr txBox="1"/>
      </xdr:nvSpPr>
      <xdr:spPr>
        <a:xfrm>
          <a:off x="3733800" y="26955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25</xdr:col>
      <xdr:colOff>514350</xdr:colOff>
      <xdr:row>9</xdr:row>
      <xdr:rowOff>0</xdr:rowOff>
    </xdr:from>
    <xdr:ext cx="65" cy="162224"/>
    <xdr:sp macro="" textlink="">
      <xdr:nvSpPr>
        <xdr:cNvPr id="172" name="TextBox 171">
          <a:extLst>
            <a:ext uri="{FF2B5EF4-FFF2-40B4-BE49-F238E27FC236}">
              <a16:creationId xmlns:a16="http://schemas.microsoft.com/office/drawing/2014/main" id="{00000000-0008-0000-0200-0000AC000000}"/>
            </a:ext>
          </a:extLst>
        </xdr:cNvPr>
        <xdr:cNvSpPr txBox="1"/>
      </xdr:nvSpPr>
      <xdr:spPr>
        <a:xfrm>
          <a:off x="3733800" y="26955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25</xdr:col>
      <xdr:colOff>514350</xdr:colOff>
      <xdr:row>9</xdr:row>
      <xdr:rowOff>0</xdr:rowOff>
    </xdr:from>
    <xdr:ext cx="65" cy="162224"/>
    <xdr:sp macro="" textlink="">
      <xdr:nvSpPr>
        <xdr:cNvPr id="173" name="TextBox 172">
          <a:extLst>
            <a:ext uri="{FF2B5EF4-FFF2-40B4-BE49-F238E27FC236}">
              <a16:creationId xmlns:a16="http://schemas.microsoft.com/office/drawing/2014/main" id="{00000000-0008-0000-0200-0000AD000000}"/>
            </a:ext>
          </a:extLst>
        </xdr:cNvPr>
        <xdr:cNvSpPr txBox="1"/>
      </xdr:nvSpPr>
      <xdr:spPr>
        <a:xfrm>
          <a:off x="3733800" y="25050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25</xdr:col>
      <xdr:colOff>514350</xdr:colOff>
      <xdr:row>9</xdr:row>
      <xdr:rowOff>0</xdr:rowOff>
    </xdr:from>
    <xdr:ext cx="65" cy="162224"/>
    <xdr:sp macro="" textlink="">
      <xdr:nvSpPr>
        <xdr:cNvPr id="174" name="TextBox 173">
          <a:extLst>
            <a:ext uri="{FF2B5EF4-FFF2-40B4-BE49-F238E27FC236}">
              <a16:creationId xmlns:a16="http://schemas.microsoft.com/office/drawing/2014/main" id="{00000000-0008-0000-0200-0000AE000000}"/>
            </a:ext>
          </a:extLst>
        </xdr:cNvPr>
        <xdr:cNvSpPr txBox="1"/>
      </xdr:nvSpPr>
      <xdr:spPr>
        <a:xfrm>
          <a:off x="3733800" y="25050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25</xdr:col>
      <xdr:colOff>514350</xdr:colOff>
      <xdr:row>9</xdr:row>
      <xdr:rowOff>0</xdr:rowOff>
    </xdr:from>
    <xdr:ext cx="65" cy="162224"/>
    <xdr:sp macro="" textlink="">
      <xdr:nvSpPr>
        <xdr:cNvPr id="175" name="TextBox 174">
          <a:extLst>
            <a:ext uri="{FF2B5EF4-FFF2-40B4-BE49-F238E27FC236}">
              <a16:creationId xmlns:a16="http://schemas.microsoft.com/office/drawing/2014/main" id="{00000000-0008-0000-0200-0000AF000000}"/>
            </a:ext>
          </a:extLst>
        </xdr:cNvPr>
        <xdr:cNvSpPr txBox="1"/>
      </xdr:nvSpPr>
      <xdr:spPr>
        <a:xfrm>
          <a:off x="3733800" y="26955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25</xdr:col>
      <xdr:colOff>514350</xdr:colOff>
      <xdr:row>9</xdr:row>
      <xdr:rowOff>0</xdr:rowOff>
    </xdr:from>
    <xdr:ext cx="65" cy="162224"/>
    <xdr:sp macro="" textlink="">
      <xdr:nvSpPr>
        <xdr:cNvPr id="176" name="TextBox 175">
          <a:extLst>
            <a:ext uri="{FF2B5EF4-FFF2-40B4-BE49-F238E27FC236}">
              <a16:creationId xmlns:a16="http://schemas.microsoft.com/office/drawing/2014/main" id="{00000000-0008-0000-0200-0000B0000000}"/>
            </a:ext>
          </a:extLst>
        </xdr:cNvPr>
        <xdr:cNvSpPr txBox="1"/>
      </xdr:nvSpPr>
      <xdr:spPr>
        <a:xfrm>
          <a:off x="3733800" y="26955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25</xdr:col>
      <xdr:colOff>514350</xdr:colOff>
      <xdr:row>9</xdr:row>
      <xdr:rowOff>0</xdr:rowOff>
    </xdr:from>
    <xdr:ext cx="65" cy="162224"/>
    <xdr:sp macro="" textlink="">
      <xdr:nvSpPr>
        <xdr:cNvPr id="177" name="TextBox 176">
          <a:extLst>
            <a:ext uri="{FF2B5EF4-FFF2-40B4-BE49-F238E27FC236}">
              <a16:creationId xmlns:a16="http://schemas.microsoft.com/office/drawing/2014/main" id="{00000000-0008-0000-0200-0000B1000000}"/>
            </a:ext>
          </a:extLst>
        </xdr:cNvPr>
        <xdr:cNvSpPr txBox="1"/>
      </xdr:nvSpPr>
      <xdr:spPr>
        <a:xfrm>
          <a:off x="3733800" y="26955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25</xdr:col>
      <xdr:colOff>514350</xdr:colOff>
      <xdr:row>9</xdr:row>
      <xdr:rowOff>0</xdr:rowOff>
    </xdr:from>
    <xdr:ext cx="65" cy="162224"/>
    <xdr:sp macro="" textlink="">
      <xdr:nvSpPr>
        <xdr:cNvPr id="178" name="TextBox 177">
          <a:extLst>
            <a:ext uri="{FF2B5EF4-FFF2-40B4-BE49-F238E27FC236}">
              <a16:creationId xmlns:a16="http://schemas.microsoft.com/office/drawing/2014/main" id="{00000000-0008-0000-0200-0000B2000000}"/>
            </a:ext>
          </a:extLst>
        </xdr:cNvPr>
        <xdr:cNvSpPr txBox="1"/>
      </xdr:nvSpPr>
      <xdr:spPr>
        <a:xfrm>
          <a:off x="3733800" y="25050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25</xdr:col>
      <xdr:colOff>514350</xdr:colOff>
      <xdr:row>9</xdr:row>
      <xdr:rowOff>0</xdr:rowOff>
    </xdr:from>
    <xdr:ext cx="65" cy="162224"/>
    <xdr:sp macro="" textlink="">
      <xdr:nvSpPr>
        <xdr:cNvPr id="179" name="TextBox 178">
          <a:extLst>
            <a:ext uri="{FF2B5EF4-FFF2-40B4-BE49-F238E27FC236}">
              <a16:creationId xmlns:a16="http://schemas.microsoft.com/office/drawing/2014/main" id="{00000000-0008-0000-0200-0000B3000000}"/>
            </a:ext>
          </a:extLst>
        </xdr:cNvPr>
        <xdr:cNvSpPr txBox="1"/>
      </xdr:nvSpPr>
      <xdr:spPr>
        <a:xfrm>
          <a:off x="3733800" y="25050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25</xdr:col>
      <xdr:colOff>514350</xdr:colOff>
      <xdr:row>9</xdr:row>
      <xdr:rowOff>0</xdr:rowOff>
    </xdr:from>
    <xdr:ext cx="65" cy="162224"/>
    <xdr:sp macro="" textlink="">
      <xdr:nvSpPr>
        <xdr:cNvPr id="180" name="TextBox 179">
          <a:extLst>
            <a:ext uri="{FF2B5EF4-FFF2-40B4-BE49-F238E27FC236}">
              <a16:creationId xmlns:a16="http://schemas.microsoft.com/office/drawing/2014/main" id="{00000000-0008-0000-0200-0000B4000000}"/>
            </a:ext>
          </a:extLst>
        </xdr:cNvPr>
        <xdr:cNvSpPr txBox="1"/>
      </xdr:nvSpPr>
      <xdr:spPr>
        <a:xfrm>
          <a:off x="3733800" y="26955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25</xdr:col>
      <xdr:colOff>514350</xdr:colOff>
      <xdr:row>9</xdr:row>
      <xdr:rowOff>0</xdr:rowOff>
    </xdr:from>
    <xdr:ext cx="65" cy="162224"/>
    <xdr:sp macro="" textlink="">
      <xdr:nvSpPr>
        <xdr:cNvPr id="181" name="TextBox 180">
          <a:extLst>
            <a:ext uri="{FF2B5EF4-FFF2-40B4-BE49-F238E27FC236}">
              <a16:creationId xmlns:a16="http://schemas.microsoft.com/office/drawing/2014/main" id="{00000000-0008-0000-0200-0000B5000000}"/>
            </a:ext>
          </a:extLst>
        </xdr:cNvPr>
        <xdr:cNvSpPr txBox="1"/>
      </xdr:nvSpPr>
      <xdr:spPr>
        <a:xfrm>
          <a:off x="3733800" y="26955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25</xdr:col>
      <xdr:colOff>514350</xdr:colOff>
      <xdr:row>9</xdr:row>
      <xdr:rowOff>0</xdr:rowOff>
    </xdr:from>
    <xdr:ext cx="65" cy="162224"/>
    <xdr:sp macro="" textlink="">
      <xdr:nvSpPr>
        <xdr:cNvPr id="182" name="TextBox 181">
          <a:extLst>
            <a:ext uri="{FF2B5EF4-FFF2-40B4-BE49-F238E27FC236}">
              <a16:creationId xmlns:a16="http://schemas.microsoft.com/office/drawing/2014/main" id="{00000000-0008-0000-0200-0000B6000000}"/>
            </a:ext>
          </a:extLst>
        </xdr:cNvPr>
        <xdr:cNvSpPr txBox="1"/>
      </xdr:nvSpPr>
      <xdr:spPr>
        <a:xfrm>
          <a:off x="3733800" y="26955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25</xdr:col>
      <xdr:colOff>514350</xdr:colOff>
      <xdr:row>9</xdr:row>
      <xdr:rowOff>0</xdr:rowOff>
    </xdr:from>
    <xdr:ext cx="65" cy="162224"/>
    <xdr:sp macro="" textlink="">
      <xdr:nvSpPr>
        <xdr:cNvPr id="183" name="TextBox 182">
          <a:extLst>
            <a:ext uri="{FF2B5EF4-FFF2-40B4-BE49-F238E27FC236}">
              <a16:creationId xmlns:a16="http://schemas.microsoft.com/office/drawing/2014/main" id="{00000000-0008-0000-0200-0000B7000000}"/>
            </a:ext>
          </a:extLst>
        </xdr:cNvPr>
        <xdr:cNvSpPr txBox="1"/>
      </xdr:nvSpPr>
      <xdr:spPr>
        <a:xfrm>
          <a:off x="3733800" y="25050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25</xdr:col>
      <xdr:colOff>514350</xdr:colOff>
      <xdr:row>9</xdr:row>
      <xdr:rowOff>0</xdr:rowOff>
    </xdr:from>
    <xdr:ext cx="65" cy="162224"/>
    <xdr:sp macro="" textlink="">
      <xdr:nvSpPr>
        <xdr:cNvPr id="184" name="TextBox 183">
          <a:extLst>
            <a:ext uri="{FF2B5EF4-FFF2-40B4-BE49-F238E27FC236}">
              <a16:creationId xmlns:a16="http://schemas.microsoft.com/office/drawing/2014/main" id="{00000000-0008-0000-0200-0000B8000000}"/>
            </a:ext>
          </a:extLst>
        </xdr:cNvPr>
        <xdr:cNvSpPr txBox="1"/>
      </xdr:nvSpPr>
      <xdr:spPr>
        <a:xfrm>
          <a:off x="3733800" y="25050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25</xdr:col>
      <xdr:colOff>514350</xdr:colOff>
      <xdr:row>9</xdr:row>
      <xdr:rowOff>0</xdr:rowOff>
    </xdr:from>
    <xdr:ext cx="65" cy="162224"/>
    <xdr:sp macro="" textlink="">
      <xdr:nvSpPr>
        <xdr:cNvPr id="185" name="TextBox 184">
          <a:extLst>
            <a:ext uri="{FF2B5EF4-FFF2-40B4-BE49-F238E27FC236}">
              <a16:creationId xmlns:a16="http://schemas.microsoft.com/office/drawing/2014/main" id="{00000000-0008-0000-0200-0000B9000000}"/>
            </a:ext>
          </a:extLst>
        </xdr:cNvPr>
        <xdr:cNvSpPr txBox="1"/>
      </xdr:nvSpPr>
      <xdr:spPr>
        <a:xfrm>
          <a:off x="3733800" y="26955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25</xdr:col>
      <xdr:colOff>514350</xdr:colOff>
      <xdr:row>9</xdr:row>
      <xdr:rowOff>0</xdr:rowOff>
    </xdr:from>
    <xdr:ext cx="65" cy="162224"/>
    <xdr:sp macro="" textlink="">
      <xdr:nvSpPr>
        <xdr:cNvPr id="186" name="TextBox 185">
          <a:extLst>
            <a:ext uri="{FF2B5EF4-FFF2-40B4-BE49-F238E27FC236}">
              <a16:creationId xmlns:a16="http://schemas.microsoft.com/office/drawing/2014/main" id="{00000000-0008-0000-0200-0000BA000000}"/>
            </a:ext>
          </a:extLst>
        </xdr:cNvPr>
        <xdr:cNvSpPr txBox="1"/>
      </xdr:nvSpPr>
      <xdr:spPr>
        <a:xfrm>
          <a:off x="3733800" y="26955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25</xdr:col>
      <xdr:colOff>514350</xdr:colOff>
      <xdr:row>9</xdr:row>
      <xdr:rowOff>0</xdr:rowOff>
    </xdr:from>
    <xdr:ext cx="65" cy="162224"/>
    <xdr:sp macro="" textlink="">
      <xdr:nvSpPr>
        <xdr:cNvPr id="187" name="TextBox 186">
          <a:extLst>
            <a:ext uri="{FF2B5EF4-FFF2-40B4-BE49-F238E27FC236}">
              <a16:creationId xmlns:a16="http://schemas.microsoft.com/office/drawing/2014/main" id="{00000000-0008-0000-0200-0000BB000000}"/>
            </a:ext>
          </a:extLst>
        </xdr:cNvPr>
        <xdr:cNvSpPr txBox="1"/>
      </xdr:nvSpPr>
      <xdr:spPr>
        <a:xfrm>
          <a:off x="3733800" y="26955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30</xdr:col>
      <xdr:colOff>0</xdr:colOff>
      <xdr:row>4</xdr:row>
      <xdr:rowOff>0</xdr:rowOff>
    </xdr:from>
    <xdr:ext cx="65" cy="162224"/>
    <xdr:sp macro="" textlink="">
      <xdr:nvSpPr>
        <xdr:cNvPr id="188" name="TextBox 187">
          <a:extLst>
            <a:ext uri="{FF2B5EF4-FFF2-40B4-BE49-F238E27FC236}">
              <a16:creationId xmlns:a16="http://schemas.microsoft.com/office/drawing/2014/main" id="{00000000-0008-0000-0200-0000BC000000}"/>
            </a:ext>
          </a:extLst>
        </xdr:cNvPr>
        <xdr:cNvSpPr txBox="1"/>
      </xdr:nvSpPr>
      <xdr:spPr>
        <a:xfrm>
          <a:off x="14249400" y="39147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35</xdr:col>
      <xdr:colOff>514350</xdr:colOff>
      <xdr:row>5</xdr:row>
      <xdr:rowOff>0</xdr:rowOff>
    </xdr:from>
    <xdr:ext cx="65" cy="162224"/>
    <xdr:sp macro="" textlink="">
      <xdr:nvSpPr>
        <xdr:cNvPr id="192" name="TextBox 191">
          <a:extLst>
            <a:ext uri="{FF2B5EF4-FFF2-40B4-BE49-F238E27FC236}">
              <a16:creationId xmlns:a16="http://schemas.microsoft.com/office/drawing/2014/main" id="{00000000-0008-0000-0200-0000C0000000}"/>
            </a:ext>
          </a:extLst>
        </xdr:cNvPr>
        <xdr:cNvSpPr txBox="1"/>
      </xdr:nvSpPr>
      <xdr:spPr>
        <a:xfrm>
          <a:off x="3286125" y="31527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35</xdr:col>
      <xdr:colOff>514350</xdr:colOff>
      <xdr:row>5</xdr:row>
      <xdr:rowOff>0</xdr:rowOff>
    </xdr:from>
    <xdr:ext cx="65" cy="162224"/>
    <xdr:sp macro="" textlink="">
      <xdr:nvSpPr>
        <xdr:cNvPr id="193" name="TextBox 192">
          <a:extLst>
            <a:ext uri="{FF2B5EF4-FFF2-40B4-BE49-F238E27FC236}">
              <a16:creationId xmlns:a16="http://schemas.microsoft.com/office/drawing/2014/main" id="{00000000-0008-0000-0200-0000C1000000}"/>
            </a:ext>
          </a:extLst>
        </xdr:cNvPr>
        <xdr:cNvSpPr txBox="1"/>
      </xdr:nvSpPr>
      <xdr:spPr>
        <a:xfrm>
          <a:off x="3286125" y="31527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35</xdr:col>
      <xdr:colOff>514350</xdr:colOff>
      <xdr:row>5</xdr:row>
      <xdr:rowOff>0</xdr:rowOff>
    </xdr:from>
    <xdr:ext cx="65" cy="162224"/>
    <xdr:sp macro="" textlink="">
      <xdr:nvSpPr>
        <xdr:cNvPr id="194" name="TextBox 193">
          <a:extLst>
            <a:ext uri="{FF2B5EF4-FFF2-40B4-BE49-F238E27FC236}">
              <a16:creationId xmlns:a16="http://schemas.microsoft.com/office/drawing/2014/main" id="{00000000-0008-0000-0200-0000C2000000}"/>
            </a:ext>
          </a:extLst>
        </xdr:cNvPr>
        <xdr:cNvSpPr txBox="1"/>
      </xdr:nvSpPr>
      <xdr:spPr>
        <a:xfrm>
          <a:off x="3286125" y="31527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35</xdr:col>
      <xdr:colOff>514350</xdr:colOff>
      <xdr:row>5</xdr:row>
      <xdr:rowOff>0</xdr:rowOff>
    </xdr:from>
    <xdr:ext cx="65" cy="162224"/>
    <xdr:sp macro="" textlink="">
      <xdr:nvSpPr>
        <xdr:cNvPr id="196" name="TextBox 195">
          <a:extLst>
            <a:ext uri="{FF2B5EF4-FFF2-40B4-BE49-F238E27FC236}">
              <a16:creationId xmlns:a16="http://schemas.microsoft.com/office/drawing/2014/main" id="{00000000-0008-0000-0200-0000C4000000}"/>
            </a:ext>
          </a:extLst>
        </xdr:cNvPr>
        <xdr:cNvSpPr txBox="1"/>
      </xdr:nvSpPr>
      <xdr:spPr>
        <a:xfrm>
          <a:off x="3286125" y="31527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35</xdr:col>
      <xdr:colOff>514350</xdr:colOff>
      <xdr:row>5</xdr:row>
      <xdr:rowOff>0</xdr:rowOff>
    </xdr:from>
    <xdr:ext cx="65" cy="162224"/>
    <xdr:sp macro="" textlink="">
      <xdr:nvSpPr>
        <xdr:cNvPr id="197" name="TextBox 196">
          <a:extLst>
            <a:ext uri="{FF2B5EF4-FFF2-40B4-BE49-F238E27FC236}">
              <a16:creationId xmlns:a16="http://schemas.microsoft.com/office/drawing/2014/main" id="{00000000-0008-0000-0200-0000C5000000}"/>
            </a:ext>
          </a:extLst>
        </xdr:cNvPr>
        <xdr:cNvSpPr txBox="1"/>
      </xdr:nvSpPr>
      <xdr:spPr>
        <a:xfrm>
          <a:off x="3286125" y="31527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35</xdr:col>
      <xdr:colOff>514350</xdr:colOff>
      <xdr:row>5</xdr:row>
      <xdr:rowOff>0</xdr:rowOff>
    </xdr:from>
    <xdr:ext cx="65" cy="162224"/>
    <xdr:sp macro="" textlink="">
      <xdr:nvSpPr>
        <xdr:cNvPr id="198" name="TextBox 197">
          <a:extLst>
            <a:ext uri="{FF2B5EF4-FFF2-40B4-BE49-F238E27FC236}">
              <a16:creationId xmlns:a16="http://schemas.microsoft.com/office/drawing/2014/main" id="{00000000-0008-0000-0200-0000C6000000}"/>
            </a:ext>
          </a:extLst>
        </xdr:cNvPr>
        <xdr:cNvSpPr txBox="1"/>
      </xdr:nvSpPr>
      <xdr:spPr>
        <a:xfrm>
          <a:off x="3286125" y="31527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35</xdr:col>
      <xdr:colOff>514350</xdr:colOff>
      <xdr:row>6</xdr:row>
      <xdr:rowOff>0</xdr:rowOff>
    </xdr:from>
    <xdr:ext cx="65" cy="162224"/>
    <xdr:sp macro="" textlink="">
      <xdr:nvSpPr>
        <xdr:cNvPr id="200" name="TextBox 199">
          <a:extLst>
            <a:ext uri="{FF2B5EF4-FFF2-40B4-BE49-F238E27FC236}">
              <a16:creationId xmlns:a16="http://schemas.microsoft.com/office/drawing/2014/main" id="{00000000-0008-0000-0200-0000C8000000}"/>
            </a:ext>
          </a:extLst>
        </xdr:cNvPr>
        <xdr:cNvSpPr txBox="1"/>
      </xdr:nvSpPr>
      <xdr:spPr>
        <a:xfrm>
          <a:off x="3286125" y="31527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35</xdr:col>
      <xdr:colOff>514350</xdr:colOff>
      <xdr:row>6</xdr:row>
      <xdr:rowOff>0</xdr:rowOff>
    </xdr:from>
    <xdr:ext cx="65" cy="162224"/>
    <xdr:sp macro="" textlink="">
      <xdr:nvSpPr>
        <xdr:cNvPr id="201" name="TextBox 200">
          <a:extLst>
            <a:ext uri="{FF2B5EF4-FFF2-40B4-BE49-F238E27FC236}">
              <a16:creationId xmlns:a16="http://schemas.microsoft.com/office/drawing/2014/main" id="{00000000-0008-0000-0200-0000C9000000}"/>
            </a:ext>
          </a:extLst>
        </xdr:cNvPr>
        <xdr:cNvSpPr txBox="1"/>
      </xdr:nvSpPr>
      <xdr:spPr>
        <a:xfrm>
          <a:off x="3286125" y="31527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35</xdr:col>
      <xdr:colOff>514350</xdr:colOff>
      <xdr:row>6</xdr:row>
      <xdr:rowOff>0</xdr:rowOff>
    </xdr:from>
    <xdr:ext cx="65" cy="162224"/>
    <xdr:sp macro="" textlink="">
      <xdr:nvSpPr>
        <xdr:cNvPr id="202" name="TextBox 201">
          <a:extLst>
            <a:ext uri="{FF2B5EF4-FFF2-40B4-BE49-F238E27FC236}">
              <a16:creationId xmlns:a16="http://schemas.microsoft.com/office/drawing/2014/main" id="{00000000-0008-0000-0200-0000CA000000}"/>
            </a:ext>
          </a:extLst>
        </xdr:cNvPr>
        <xdr:cNvSpPr txBox="1"/>
      </xdr:nvSpPr>
      <xdr:spPr>
        <a:xfrm>
          <a:off x="3286125" y="31527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35</xdr:col>
      <xdr:colOff>514350</xdr:colOff>
      <xdr:row>9</xdr:row>
      <xdr:rowOff>0</xdr:rowOff>
    </xdr:from>
    <xdr:ext cx="65" cy="162224"/>
    <xdr:sp macro="" textlink="">
      <xdr:nvSpPr>
        <xdr:cNvPr id="204" name="TextBox 203">
          <a:extLst>
            <a:ext uri="{FF2B5EF4-FFF2-40B4-BE49-F238E27FC236}">
              <a16:creationId xmlns:a16="http://schemas.microsoft.com/office/drawing/2014/main" id="{00000000-0008-0000-0200-0000CC000000}"/>
            </a:ext>
          </a:extLst>
        </xdr:cNvPr>
        <xdr:cNvSpPr txBox="1"/>
      </xdr:nvSpPr>
      <xdr:spPr>
        <a:xfrm>
          <a:off x="3286125" y="31527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35</xdr:col>
      <xdr:colOff>514350</xdr:colOff>
      <xdr:row>9</xdr:row>
      <xdr:rowOff>0</xdr:rowOff>
    </xdr:from>
    <xdr:ext cx="65" cy="162224"/>
    <xdr:sp macro="" textlink="">
      <xdr:nvSpPr>
        <xdr:cNvPr id="205" name="TextBox 204">
          <a:extLst>
            <a:ext uri="{FF2B5EF4-FFF2-40B4-BE49-F238E27FC236}">
              <a16:creationId xmlns:a16="http://schemas.microsoft.com/office/drawing/2014/main" id="{00000000-0008-0000-0200-0000CD000000}"/>
            </a:ext>
          </a:extLst>
        </xdr:cNvPr>
        <xdr:cNvSpPr txBox="1"/>
      </xdr:nvSpPr>
      <xdr:spPr>
        <a:xfrm>
          <a:off x="3286125" y="31527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35</xdr:col>
      <xdr:colOff>514350</xdr:colOff>
      <xdr:row>9</xdr:row>
      <xdr:rowOff>0</xdr:rowOff>
    </xdr:from>
    <xdr:ext cx="65" cy="162224"/>
    <xdr:sp macro="" textlink="">
      <xdr:nvSpPr>
        <xdr:cNvPr id="206" name="TextBox 205">
          <a:extLst>
            <a:ext uri="{FF2B5EF4-FFF2-40B4-BE49-F238E27FC236}">
              <a16:creationId xmlns:a16="http://schemas.microsoft.com/office/drawing/2014/main" id="{00000000-0008-0000-0200-0000CE000000}"/>
            </a:ext>
          </a:extLst>
        </xdr:cNvPr>
        <xdr:cNvSpPr txBox="1"/>
      </xdr:nvSpPr>
      <xdr:spPr>
        <a:xfrm>
          <a:off x="3286125" y="31527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17</xdr:col>
      <xdr:colOff>514350</xdr:colOff>
      <xdr:row>4</xdr:row>
      <xdr:rowOff>0</xdr:rowOff>
    </xdr:from>
    <xdr:ext cx="65" cy="162224"/>
    <xdr:sp macro="" textlink="">
      <xdr:nvSpPr>
        <xdr:cNvPr id="195" name="TextBox 194">
          <a:extLst>
            <a:ext uri="{FF2B5EF4-FFF2-40B4-BE49-F238E27FC236}">
              <a16:creationId xmlns:a16="http://schemas.microsoft.com/office/drawing/2014/main" id="{00000000-0008-0000-0200-0000C3000000}"/>
            </a:ext>
          </a:extLst>
        </xdr:cNvPr>
        <xdr:cNvSpPr txBox="1"/>
      </xdr:nvSpPr>
      <xdr:spPr>
        <a:xfrm>
          <a:off x="4867275" y="26574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17</xdr:col>
      <xdr:colOff>514350</xdr:colOff>
      <xdr:row>4</xdr:row>
      <xdr:rowOff>0</xdr:rowOff>
    </xdr:from>
    <xdr:ext cx="65" cy="162224"/>
    <xdr:sp macro="" textlink="">
      <xdr:nvSpPr>
        <xdr:cNvPr id="199" name="TextBox 198">
          <a:extLst>
            <a:ext uri="{FF2B5EF4-FFF2-40B4-BE49-F238E27FC236}">
              <a16:creationId xmlns:a16="http://schemas.microsoft.com/office/drawing/2014/main" id="{00000000-0008-0000-0200-0000C7000000}"/>
            </a:ext>
          </a:extLst>
        </xdr:cNvPr>
        <xdr:cNvSpPr txBox="1"/>
      </xdr:nvSpPr>
      <xdr:spPr>
        <a:xfrm>
          <a:off x="4867275" y="290512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17</xdr:col>
      <xdr:colOff>514350</xdr:colOff>
      <xdr:row>4</xdr:row>
      <xdr:rowOff>0</xdr:rowOff>
    </xdr:from>
    <xdr:ext cx="65" cy="162224"/>
    <xdr:sp macro="" textlink="">
      <xdr:nvSpPr>
        <xdr:cNvPr id="203" name="TextBox 202">
          <a:extLst>
            <a:ext uri="{FF2B5EF4-FFF2-40B4-BE49-F238E27FC236}">
              <a16:creationId xmlns:a16="http://schemas.microsoft.com/office/drawing/2014/main" id="{00000000-0008-0000-0200-0000CB000000}"/>
            </a:ext>
          </a:extLst>
        </xdr:cNvPr>
        <xdr:cNvSpPr txBox="1"/>
      </xdr:nvSpPr>
      <xdr:spPr>
        <a:xfrm>
          <a:off x="4867275" y="31527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17</xdr:col>
      <xdr:colOff>514350</xdr:colOff>
      <xdr:row>4</xdr:row>
      <xdr:rowOff>0</xdr:rowOff>
    </xdr:from>
    <xdr:ext cx="65" cy="162224"/>
    <xdr:sp macro="" textlink="">
      <xdr:nvSpPr>
        <xdr:cNvPr id="207" name="TextBox 206">
          <a:extLst>
            <a:ext uri="{FF2B5EF4-FFF2-40B4-BE49-F238E27FC236}">
              <a16:creationId xmlns:a16="http://schemas.microsoft.com/office/drawing/2014/main" id="{00000000-0008-0000-0200-0000CF000000}"/>
            </a:ext>
          </a:extLst>
        </xdr:cNvPr>
        <xdr:cNvSpPr txBox="1"/>
      </xdr:nvSpPr>
      <xdr:spPr>
        <a:xfrm>
          <a:off x="4867275" y="340042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17</xdr:col>
      <xdr:colOff>514350</xdr:colOff>
      <xdr:row>4</xdr:row>
      <xdr:rowOff>0</xdr:rowOff>
    </xdr:from>
    <xdr:ext cx="65" cy="162224"/>
    <xdr:sp macro="" textlink="">
      <xdr:nvSpPr>
        <xdr:cNvPr id="208" name="TextBox 207">
          <a:extLst>
            <a:ext uri="{FF2B5EF4-FFF2-40B4-BE49-F238E27FC236}">
              <a16:creationId xmlns:a16="http://schemas.microsoft.com/office/drawing/2014/main" id="{00000000-0008-0000-0200-0000D0000000}"/>
            </a:ext>
          </a:extLst>
        </xdr:cNvPr>
        <xdr:cNvSpPr txBox="1"/>
      </xdr:nvSpPr>
      <xdr:spPr>
        <a:xfrm>
          <a:off x="4867275" y="340042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17</xdr:col>
      <xdr:colOff>514350</xdr:colOff>
      <xdr:row>4</xdr:row>
      <xdr:rowOff>0</xdr:rowOff>
    </xdr:from>
    <xdr:ext cx="65" cy="162224"/>
    <xdr:sp macro="" textlink="">
      <xdr:nvSpPr>
        <xdr:cNvPr id="209" name="TextBox 208">
          <a:extLst>
            <a:ext uri="{FF2B5EF4-FFF2-40B4-BE49-F238E27FC236}">
              <a16:creationId xmlns:a16="http://schemas.microsoft.com/office/drawing/2014/main" id="{00000000-0008-0000-0200-0000D1000000}"/>
            </a:ext>
          </a:extLst>
        </xdr:cNvPr>
        <xdr:cNvSpPr txBox="1"/>
      </xdr:nvSpPr>
      <xdr:spPr>
        <a:xfrm>
          <a:off x="4867275" y="36480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17</xdr:col>
      <xdr:colOff>514350</xdr:colOff>
      <xdr:row>4</xdr:row>
      <xdr:rowOff>0</xdr:rowOff>
    </xdr:from>
    <xdr:ext cx="65" cy="162224"/>
    <xdr:sp macro="" textlink="">
      <xdr:nvSpPr>
        <xdr:cNvPr id="210" name="TextBox 209">
          <a:extLst>
            <a:ext uri="{FF2B5EF4-FFF2-40B4-BE49-F238E27FC236}">
              <a16:creationId xmlns:a16="http://schemas.microsoft.com/office/drawing/2014/main" id="{00000000-0008-0000-0200-0000D2000000}"/>
            </a:ext>
          </a:extLst>
        </xdr:cNvPr>
        <xdr:cNvSpPr txBox="1"/>
      </xdr:nvSpPr>
      <xdr:spPr>
        <a:xfrm>
          <a:off x="4867275" y="36480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17</xdr:col>
      <xdr:colOff>514350</xdr:colOff>
      <xdr:row>4</xdr:row>
      <xdr:rowOff>0</xdr:rowOff>
    </xdr:from>
    <xdr:ext cx="65" cy="162224"/>
    <xdr:sp macro="" textlink="">
      <xdr:nvSpPr>
        <xdr:cNvPr id="211" name="TextBox 210">
          <a:extLst>
            <a:ext uri="{FF2B5EF4-FFF2-40B4-BE49-F238E27FC236}">
              <a16:creationId xmlns:a16="http://schemas.microsoft.com/office/drawing/2014/main" id="{00000000-0008-0000-0200-0000D3000000}"/>
            </a:ext>
          </a:extLst>
        </xdr:cNvPr>
        <xdr:cNvSpPr txBox="1"/>
      </xdr:nvSpPr>
      <xdr:spPr>
        <a:xfrm>
          <a:off x="4867275" y="389572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17</xdr:col>
      <xdr:colOff>514350</xdr:colOff>
      <xdr:row>4</xdr:row>
      <xdr:rowOff>0</xdr:rowOff>
    </xdr:from>
    <xdr:ext cx="65" cy="162224"/>
    <xdr:sp macro="" textlink="">
      <xdr:nvSpPr>
        <xdr:cNvPr id="212" name="TextBox 211">
          <a:extLst>
            <a:ext uri="{FF2B5EF4-FFF2-40B4-BE49-F238E27FC236}">
              <a16:creationId xmlns:a16="http://schemas.microsoft.com/office/drawing/2014/main" id="{00000000-0008-0000-0200-0000D4000000}"/>
            </a:ext>
          </a:extLst>
        </xdr:cNvPr>
        <xdr:cNvSpPr txBox="1"/>
      </xdr:nvSpPr>
      <xdr:spPr>
        <a:xfrm>
          <a:off x="4867275" y="389572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17</xdr:col>
      <xdr:colOff>514350</xdr:colOff>
      <xdr:row>4</xdr:row>
      <xdr:rowOff>0</xdr:rowOff>
    </xdr:from>
    <xdr:ext cx="65" cy="162224"/>
    <xdr:sp macro="" textlink="">
      <xdr:nvSpPr>
        <xdr:cNvPr id="213" name="TextBox 212">
          <a:extLst>
            <a:ext uri="{FF2B5EF4-FFF2-40B4-BE49-F238E27FC236}">
              <a16:creationId xmlns:a16="http://schemas.microsoft.com/office/drawing/2014/main" id="{00000000-0008-0000-0200-0000D5000000}"/>
            </a:ext>
          </a:extLst>
        </xdr:cNvPr>
        <xdr:cNvSpPr txBox="1"/>
      </xdr:nvSpPr>
      <xdr:spPr>
        <a:xfrm>
          <a:off x="4867275" y="41433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17</xdr:col>
      <xdr:colOff>514350</xdr:colOff>
      <xdr:row>4</xdr:row>
      <xdr:rowOff>0</xdr:rowOff>
    </xdr:from>
    <xdr:ext cx="65" cy="162224"/>
    <xdr:sp macro="" textlink="">
      <xdr:nvSpPr>
        <xdr:cNvPr id="214" name="TextBox 213">
          <a:extLst>
            <a:ext uri="{FF2B5EF4-FFF2-40B4-BE49-F238E27FC236}">
              <a16:creationId xmlns:a16="http://schemas.microsoft.com/office/drawing/2014/main" id="{00000000-0008-0000-0200-0000D6000000}"/>
            </a:ext>
          </a:extLst>
        </xdr:cNvPr>
        <xdr:cNvSpPr txBox="1"/>
      </xdr:nvSpPr>
      <xdr:spPr>
        <a:xfrm>
          <a:off x="4867275" y="41433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17</xdr:col>
      <xdr:colOff>514350</xdr:colOff>
      <xdr:row>4</xdr:row>
      <xdr:rowOff>28575</xdr:rowOff>
    </xdr:from>
    <xdr:ext cx="65" cy="162224"/>
    <xdr:sp macro="" textlink="">
      <xdr:nvSpPr>
        <xdr:cNvPr id="216" name="TextBox 215">
          <a:extLst>
            <a:ext uri="{FF2B5EF4-FFF2-40B4-BE49-F238E27FC236}">
              <a16:creationId xmlns:a16="http://schemas.microsoft.com/office/drawing/2014/main" id="{00000000-0008-0000-0200-0000D8000000}"/>
            </a:ext>
          </a:extLst>
        </xdr:cNvPr>
        <xdr:cNvSpPr txBox="1"/>
      </xdr:nvSpPr>
      <xdr:spPr>
        <a:xfrm>
          <a:off x="4867275" y="44481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17</xdr:col>
      <xdr:colOff>514350</xdr:colOff>
      <xdr:row>5</xdr:row>
      <xdr:rowOff>0</xdr:rowOff>
    </xdr:from>
    <xdr:ext cx="65" cy="162224"/>
    <xdr:sp macro="" textlink="">
      <xdr:nvSpPr>
        <xdr:cNvPr id="219" name="TextBox 218">
          <a:extLst>
            <a:ext uri="{FF2B5EF4-FFF2-40B4-BE49-F238E27FC236}">
              <a16:creationId xmlns:a16="http://schemas.microsoft.com/office/drawing/2014/main" id="{00000000-0008-0000-0200-0000DB000000}"/>
            </a:ext>
          </a:extLst>
        </xdr:cNvPr>
        <xdr:cNvSpPr txBox="1"/>
      </xdr:nvSpPr>
      <xdr:spPr>
        <a:xfrm>
          <a:off x="4867275" y="47529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17</xdr:col>
      <xdr:colOff>514350</xdr:colOff>
      <xdr:row>5</xdr:row>
      <xdr:rowOff>0</xdr:rowOff>
    </xdr:from>
    <xdr:ext cx="65" cy="162224"/>
    <xdr:sp macro="" textlink="">
      <xdr:nvSpPr>
        <xdr:cNvPr id="220" name="TextBox 219">
          <a:extLst>
            <a:ext uri="{FF2B5EF4-FFF2-40B4-BE49-F238E27FC236}">
              <a16:creationId xmlns:a16="http://schemas.microsoft.com/office/drawing/2014/main" id="{00000000-0008-0000-0200-0000DC000000}"/>
            </a:ext>
          </a:extLst>
        </xdr:cNvPr>
        <xdr:cNvSpPr txBox="1"/>
      </xdr:nvSpPr>
      <xdr:spPr>
        <a:xfrm>
          <a:off x="4867275" y="47529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17</xdr:col>
      <xdr:colOff>514350</xdr:colOff>
      <xdr:row>5</xdr:row>
      <xdr:rowOff>0</xdr:rowOff>
    </xdr:from>
    <xdr:ext cx="65" cy="162224"/>
    <xdr:sp macro="" textlink="">
      <xdr:nvSpPr>
        <xdr:cNvPr id="221" name="TextBox 220">
          <a:extLst>
            <a:ext uri="{FF2B5EF4-FFF2-40B4-BE49-F238E27FC236}">
              <a16:creationId xmlns:a16="http://schemas.microsoft.com/office/drawing/2014/main" id="{00000000-0008-0000-0200-0000DD000000}"/>
            </a:ext>
          </a:extLst>
        </xdr:cNvPr>
        <xdr:cNvSpPr txBox="1"/>
      </xdr:nvSpPr>
      <xdr:spPr>
        <a:xfrm>
          <a:off x="4867275" y="47529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17</xdr:col>
      <xdr:colOff>514350</xdr:colOff>
      <xdr:row>5</xdr:row>
      <xdr:rowOff>0</xdr:rowOff>
    </xdr:from>
    <xdr:ext cx="65" cy="162224"/>
    <xdr:sp macro="" textlink="">
      <xdr:nvSpPr>
        <xdr:cNvPr id="222" name="TextBox 221">
          <a:extLst>
            <a:ext uri="{FF2B5EF4-FFF2-40B4-BE49-F238E27FC236}">
              <a16:creationId xmlns:a16="http://schemas.microsoft.com/office/drawing/2014/main" id="{00000000-0008-0000-0200-0000DE000000}"/>
            </a:ext>
          </a:extLst>
        </xdr:cNvPr>
        <xdr:cNvSpPr txBox="1"/>
      </xdr:nvSpPr>
      <xdr:spPr>
        <a:xfrm>
          <a:off x="4867275" y="47529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17</xdr:col>
      <xdr:colOff>514350</xdr:colOff>
      <xdr:row>5</xdr:row>
      <xdr:rowOff>0</xdr:rowOff>
    </xdr:from>
    <xdr:ext cx="65" cy="162224"/>
    <xdr:sp macro="" textlink="">
      <xdr:nvSpPr>
        <xdr:cNvPr id="223" name="TextBox 222">
          <a:extLst>
            <a:ext uri="{FF2B5EF4-FFF2-40B4-BE49-F238E27FC236}">
              <a16:creationId xmlns:a16="http://schemas.microsoft.com/office/drawing/2014/main" id="{00000000-0008-0000-0200-0000DF000000}"/>
            </a:ext>
          </a:extLst>
        </xdr:cNvPr>
        <xdr:cNvSpPr txBox="1"/>
      </xdr:nvSpPr>
      <xdr:spPr>
        <a:xfrm>
          <a:off x="4867275" y="47529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17</xdr:col>
      <xdr:colOff>514350</xdr:colOff>
      <xdr:row>5</xdr:row>
      <xdr:rowOff>0</xdr:rowOff>
    </xdr:from>
    <xdr:ext cx="65" cy="162224"/>
    <xdr:sp macro="" textlink="">
      <xdr:nvSpPr>
        <xdr:cNvPr id="224" name="TextBox 223">
          <a:extLst>
            <a:ext uri="{FF2B5EF4-FFF2-40B4-BE49-F238E27FC236}">
              <a16:creationId xmlns:a16="http://schemas.microsoft.com/office/drawing/2014/main" id="{00000000-0008-0000-0200-0000E0000000}"/>
            </a:ext>
          </a:extLst>
        </xdr:cNvPr>
        <xdr:cNvSpPr txBox="1"/>
      </xdr:nvSpPr>
      <xdr:spPr>
        <a:xfrm>
          <a:off x="4867275" y="50577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17</xdr:col>
      <xdr:colOff>514350</xdr:colOff>
      <xdr:row>5</xdr:row>
      <xdr:rowOff>0</xdr:rowOff>
    </xdr:from>
    <xdr:ext cx="65" cy="162224"/>
    <xdr:sp macro="" textlink="">
      <xdr:nvSpPr>
        <xdr:cNvPr id="225" name="TextBox 224">
          <a:extLst>
            <a:ext uri="{FF2B5EF4-FFF2-40B4-BE49-F238E27FC236}">
              <a16:creationId xmlns:a16="http://schemas.microsoft.com/office/drawing/2014/main" id="{00000000-0008-0000-0200-0000E1000000}"/>
            </a:ext>
          </a:extLst>
        </xdr:cNvPr>
        <xdr:cNvSpPr txBox="1"/>
      </xdr:nvSpPr>
      <xdr:spPr>
        <a:xfrm>
          <a:off x="4867275" y="50577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17</xdr:col>
      <xdr:colOff>514350</xdr:colOff>
      <xdr:row>5</xdr:row>
      <xdr:rowOff>0</xdr:rowOff>
    </xdr:from>
    <xdr:ext cx="65" cy="162224"/>
    <xdr:sp macro="" textlink="">
      <xdr:nvSpPr>
        <xdr:cNvPr id="226" name="TextBox 225">
          <a:extLst>
            <a:ext uri="{FF2B5EF4-FFF2-40B4-BE49-F238E27FC236}">
              <a16:creationId xmlns:a16="http://schemas.microsoft.com/office/drawing/2014/main" id="{00000000-0008-0000-0200-0000E2000000}"/>
            </a:ext>
          </a:extLst>
        </xdr:cNvPr>
        <xdr:cNvSpPr txBox="1"/>
      </xdr:nvSpPr>
      <xdr:spPr>
        <a:xfrm>
          <a:off x="4867275" y="50577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17</xdr:col>
      <xdr:colOff>514350</xdr:colOff>
      <xdr:row>5</xdr:row>
      <xdr:rowOff>0</xdr:rowOff>
    </xdr:from>
    <xdr:ext cx="65" cy="162224"/>
    <xdr:sp macro="" textlink="">
      <xdr:nvSpPr>
        <xdr:cNvPr id="227" name="TextBox 226">
          <a:extLst>
            <a:ext uri="{FF2B5EF4-FFF2-40B4-BE49-F238E27FC236}">
              <a16:creationId xmlns:a16="http://schemas.microsoft.com/office/drawing/2014/main" id="{00000000-0008-0000-0200-0000E3000000}"/>
            </a:ext>
          </a:extLst>
        </xdr:cNvPr>
        <xdr:cNvSpPr txBox="1"/>
      </xdr:nvSpPr>
      <xdr:spPr>
        <a:xfrm>
          <a:off x="4867275" y="50577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17</xdr:col>
      <xdr:colOff>514350</xdr:colOff>
      <xdr:row>5</xdr:row>
      <xdr:rowOff>0</xdr:rowOff>
    </xdr:from>
    <xdr:ext cx="65" cy="162224"/>
    <xdr:sp macro="" textlink="">
      <xdr:nvSpPr>
        <xdr:cNvPr id="228" name="TextBox 227">
          <a:extLst>
            <a:ext uri="{FF2B5EF4-FFF2-40B4-BE49-F238E27FC236}">
              <a16:creationId xmlns:a16="http://schemas.microsoft.com/office/drawing/2014/main" id="{00000000-0008-0000-0200-0000E4000000}"/>
            </a:ext>
          </a:extLst>
        </xdr:cNvPr>
        <xdr:cNvSpPr txBox="1"/>
      </xdr:nvSpPr>
      <xdr:spPr>
        <a:xfrm>
          <a:off x="4867275" y="50577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17</xdr:col>
      <xdr:colOff>514350</xdr:colOff>
      <xdr:row>5</xdr:row>
      <xdr:rowOff>0</xdr:rowOff>
    </xdr:from>
    <xdr:ext cx="65" cy="162224"/>
    <xdr:sp macro="" textlink="">
      <xdr:nvSpPr>
        <xdr:cNvPr id="229" name="TextBox 228">
          <a:extLst>
            <a:ext uri="{FF2B5EF4-FFF2-40B4-BE49-F238E27FC236}">
              <a16:creationId xmlns:a16="http://schemas.microsoft.com/office/drawing/2014/main" id="{00000000-0008-0000-0200-0000E5000000}"/>
            </a:ext>
          </a:extLst>
        </xdr:cNvPr>
        <xdr:cNvSpPr txBox="1"/>
      </xdr:nvSpPr>
      <xdr:spPr>
        <a:xfrm>
          <a:off x="4867275" y="53625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17</xdr:col>
      <xdr:colOff>514350</xdr:colOff>
      <xdr:row>5</xdr:row>
      <xdr:rowOff>0</xdr:rowOff>
    </xdr:from>
    <xdr:ext cx="65" cy="162224"/>
    <xdr:sp macro="" textlink="">
      <xdr:nvSpPr>
        <xdr:cNvPr id="230" name="TextBox 229">
          <a:extLst>
            <a:ext uri="{FF2B5EF4-FFF2-40B4-BE49-F238E27FC236}">
              <a16:creationId xmlns:a16="http://schemas.microsoft.com/office/drawing/2014/main" id="{00000000-0008-0000-0200-0000E6000000}"/>
            </a:ext>
          </a:extLst>
        </xdr:cNvPr>
        <xdr:cNvSpPr txBox="1"/>
      </xdr:nvSpPr>
      <xdr:spPr>
        <a:xfrm>
          <a:off x="4867275" y="53625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17</xdr:col>
      <xdr:colOff>514350</xdr:colOff>
      <xdr:row>5</xdr:row>
      <xdr:rowOff>0</xdr:rowOff>
    </xdr:from>
    <xdr:ext cx="65" cy="162224"/>
    <xdr:sp macro="" textlink="">
      <xdr:nvSpPr>
        <xdr:cNvPr id="231" name="TextBox 230">
          <a:extLst>
            <a:ext uri="{FF2B5EF4-FFF2-40B4-BE49-F238E27FC236}">
              <a16:creationId xmlns:a16="http://schemas.microsoft.com/office/drawing/2014/main" id="{00000000-0008-0000-0200-0000E7000000}"/>
            </a:ext>
          </a:extLst>
        </xdr:cNvPr>
        <xdr:cNvSpPr txBox="1"/>
      </xdr:nvSpPr>
      <xdr:spPr>
        <a:xfrm>
          <a:off x="4867275" y="53625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17</xdr:col>
      <xdr:colOff>514350</xdr:colOff>
      <xdr:row>5</xdr:row>
      <xdr:rowOff>0</xdr:rowOff>
    </xdr:from>
    <xdr:ext cx="65" cy="162224"/>
    <xdr:sp macro="" textlink="">
      <xdr:nvSpPr>
        <xdr:cNvPr id="232" name="TextBox 231">
          <a:extLst>
            <a:ext uri="{FF2B5EF4-FFF2-40B4-BE49-F238E27FC236}">
              <a16:creationId xmlns:a16="http://schemas.microsoft.com/office/drawing/2014/main" id="{00000000-0008-0000-0200-0000E8000000}"/>
            </a:ext>
          </a:extLst>
        </xdr:cNvPr>
        <xdr:cNvSpPr txBox="1"/>
      </xdr:nvSpPr>
      <xdr:spPr>
        <a:xfrm>
          <a:off x="4867275" y="53625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17</xdr:col>
      <xdr:colOff>514350</xdr:colOff>
      <xdr:row>5</xdr:row>
      <xdr:rowOff>0</xdr:rowOff>
    </xdr:from>
    <xdr:ext cx="65" cy="162224"/>
    <xdr:sp macro="" textlink="">
      <xdr:nvSpPr>
        <xdr:cNvPr id="233" name="TextBox 232">
          <a:extLst>
            <a:ext uri="{FF2B5EF4-FFF2-40B4-BE49-F238E27FC236}">
              <a16:creationId xmlns:a16="http://schemas.microsoft.com/office/drawing/2014/main" id="{00000000-0008-0000-0200-0000E9000000}"/>
            </a:ext>
          </a:extLst>
        </xdr:cNvPr>
        <xdr:cNvSpPr txBox="1"/>
      </xdr:nvSpPr>
      <xdr:spPr>
        <a:xfrm>
          <a:off x="4867275" y="53625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17</xdr:col>
      <xdr:colOff>514350</xdr:colOff>
      <xdr:row>5</xdr:row>
      <xdr:rowOff>0</xdr:rowOff>
    </xdr:from>
    <xdr:ext cx="65" cy="162224"/>
    <xdr:sp macro="" textlink="">
      <xdr:nvSpPr>
        <xdr:cNvPr id="234" name="TextBox 233">
          <a:extLst>
            <a:ext uri="{FF2B5EF4-FFF2-40B4-BE49-F238E27FC236}">
              <a16:creationId xmlns:a16="http://schemas.microsoft.com/office/drawing/2014/main" id="{00000000-0008-0000-0200-0000EA000000}"/>
            </a:ext>
          </a:extLst>
        </xdr:cNvPr>
        <xdr:cNvSpPr txBox="1"/>
      </xdr:nvSpPr>
      <xdr:spPr>
        <a:xfrm>
          <a:off x="4867275" y="56673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17</xdr:col>
      <xdr:colOff>514350</xdr:colOff>
      <xdr:row>5</xdr:row>
      <xdr:rowOff>0</xdr:rowOff>
    </xdr:from>
    <xdr:ext cx="65" cy="162224"/>
    <xdr:sp macro="" textlink="">
      <xdr:nvSpPr>
        <xdr:cNvPr id="235" name="TextBox 234">
          <a:extLst>
            <a:ext uri="{FF2B5EF4-FFF2-40B4-BE49-F238E27FC236}">
              <a16:creationId xmlns:a16="http://schemas.microsoft.com/office/drawing/2014/main" id="{00000000-0008-0000-0200-0000EB000000}"/>
            </a:ext>
          </a:extLst>
        </xdr:cNvPr>
        <xdr:cNvSpPr txBox="1"/>
      </xdr:nvSpPr>
      <xdr:spPr>
        <a:xfrm>
          <a:off x="4867275" y="56673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17</xdr:col>
      <xdr:colOff>514350</xdr:colOff>
      <xdr:row>5</xdr:row>
      <xdr:rowOff>0</xdr:rowOff>
    </xdr:from>
    <xdr:ext cx="65" cy="162224"/>
    <xdr:sp macro="" textlink="">
      <xdr:nvSpPr>
        <xdr:cNvPr id="236" name="TextBox 235">
          <a:extLst>
            <a:ext uri="{FF2B5EF4-FFF2-40B4-BE49-F238E27FC236}">
              <a16:creationId xmlns:a16="http://schemas.microsoft.com/office/drawing/2014/main" id="{00000000-0008-0000-0200-0000EC000000}"/>
            </a:ext>
          </a:extLst>
        </xdr:cNvPr>
        <xdr:cNvSpPr txBox="1"/>
      </xdr:nvSpPr>
      <xdr:spPr>
        <a:xfrm>
          <a:off x="4867275" y="56673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17</xdr:col>
      <xdr:colOff>514350</xdr:colOff>
      <xdr:row>5</xdr:row>
      <xdr:rowOff>0</xdr:rowOff>
    </xdr:from>
    <xdr:ext cx="65" cy="162224"/>
    <xdr:sp macro="" textlink="">
      <xdr:nvSpPr>
        <xdr:cNvPr id="237" name="TextBox 236">
          <a:extLst>
            <a:ext uri="{FF2B5EF4-FFF2-40B4-BE49-F238E27FC236}">
              <a16:creationId xmlns:a16="http://schemas.microsoft.com/office/drawing/2014/main" id="{00000000-0008-0000-0200-0000ED000000}"/>
            </a:ext>
          </a:extLst>
        </xdr:cNvPr>
        <xdr:cNvSpPr txBox="1"/>
      </xdr:nvSpPr>
      <xdr:spPr>
        <a:xfrm>
          <a:off x="4867275" y="56673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17</xdr:col>
      <xdr:colOff>514350</xdr:colOff>
      <xdr:row>5</xdr:row>
      <xdr:rowOff>0</xdr:rowOff>
    </xdr:from>
    <xdr:ext cx="65" cy="162224"/>
    <xdr:sp macro="" textlink="">
      <xdr:nvSpPr>
        <xdr:cNvPr id="238" name="TextBox 237">
          <a:extLst>
            <a:ext uri="{FF2B5EF4-FFF2-40B4-BE49-F238E27FC236}">
              <a16:creationId xmlns:a16="http://schemas.microsoft.com/office/drawing/2014/main" id="{00000000-0008-0000-0200-0000EE000000}"/>
            </a:ext>
          </a:extLst>
        </xdr:cNvPr>
        <xdr:cNvSpPr txBox="1"/>
      </xdr:nvSpPr>
      <xdr:spPr>
        <a:xfrm>
          <a:off x="4867275" y="56673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16</xdr:col>
      <xdr:colOff>514350</xdr:colOff>
      <xdr:row>5</xdr:row>
      <xdr:rowOff>28575</xdr:rowOff>
    </xdr:from>
    <xdr:ext cx="65" cy="162224"/>
    <xdr:sp macro="" textlink="">
      <xdr:nvSpPr>
        <xdr:cNvPr id="239" name="TextBox 238">
          <a:extLst>
            <a:ext uri="{FF2B5EF4-FFF2-40B4-BE49-F238E27FC236}">
              <a16:creationId xmlns:a16="http://schemas.microsoft.com/office/drawing/2014/main" id="{00000000-0008-0000-0200-0000EF000000}"/>
            </a:ext>
          </a:extLst>
        </xdr:cNvPr>
        <xdr:cNvSpPr txBox="1"/>
      </xdr:nvSpPr>
      <xdr:spPr>
        <a:xfrm>
          <a:off x="4867275" y="59721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16</xdr:col>
      <xdr:colOff>514350</xdr:colOff>
      <xdr:row>5</xdr:row>
      <xdr:rowOff>28575</xdr:rowOff>
    </xdr:from>
    <xdr:ext cx="65" cy="162224"/>
    <xdr:sp macro="" textlink="">
      <xdr:nvSpPr>
        <xdr:cNvPr id="240" name="TextBox 239">
          <a:extLst>
            <a:ext uri="{FF2B5EF4-FFF2-40B4-BE49-F238E27FC236}">
              <a16:creationId xmlns:a16="http://schemas.microsoft.com/office/drawing/2014/main" id="{00000000-0008-0000-0200-0000F0000000}"/>
            </a:ext>
          </a:extLst>
        </xdr:cNvPr>
        <xdr:cNvSpPr txBox="1"/>
      </xdr:nvSpPr>
      <xdr:spPr>
        <a:xfrm>
          <a:off x="4867275" y="59721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16</xdr:col>
      <xdr:colOff>514350</xdr:colOff>
      <xdr:row>5</xdr:row>
      <xdr:rowOff>28575</xdr:rowOff>
    </xdr:from>
    <xdr:ext cx="65" cy="162224"/>
    <xdr:sp macro="" textlink="">
      <xdr:nvSpPr>
        <xdr:cNvPr id="241" name="TextBox 240">
          <a:extLst>
            <a:ext uri="{FF2B5EF4-FFF2-40B4-BE49-F238E27FC236}">
              <a16:creationId xmlns:a16="http://schemas.microsoft.com/office/drawing/2014/main" id="{00000000-0008-0000-0200-0000F1000000}"/>
            </a:ext>
          </a:extLst>
        </xdr:cNvPr>
        <xdr:cNvSpPr txBox="1"/>
      </xdr:nvSpPr>
      <xdr:spPr>
        <a:xfrm>
          <a:off x="4867275" y="59721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16</xdr:col>
      <xdr:colOff>514350</xdr:colOff>
      <xdr:row>5</xdr:row>
      <xdr:rowOff>28575</xdr:rowOff>
    </xdr:from>
    <xdr:ext cx="65" cy="162224"/>
    <xdr:sp macro="" textlink="">
      <xdr:nvSpPr>
        <xdr:cNvPr id="242" name="TextBox 241">
          <a:extLst>
            <a:ext uri="{FF2B5EF4-FFF2-40B4-BE49-F238E27FC236}">
              <a16:creationId xmlns:a16="http://schemas.microsoft.com/office/drawing/2014/main" id="{00000000-0008-0000-0200-0000F2000000}"/>
            </a:ext>
          </a:extLst>
        </xdr:cNvPr>
        <xdr:cNvSpPr txBox="1"/>
      </xdr:nvSpPr>
      <xdr:spPr>
        <a:xfrm>
          <a:off x="4867275" y="59721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16</xdr:col>
      <xdr:colOff>514350</xdr:colOff>
      <xdr:row>5</xdr:row>
      <xdr:rowOff>28575</xdr:rowOff>
    </xdr:from>
    <xdr:ext cx="65" cy="162224"/>
    <xdr:sp macro="" textlink="">
      <xdr:nvSpPr>
        <xdr:cNvPr id="243" name="TextBox 242">
          <a:extLst>
            <a:ext uri="{FF2B5EF4-FFF2-40B4-BE49-F238E27FC236}">
              <a16:creationId xmlns:a16="http://schemas.microsoft.com/office/drawing/2014/main" id="{00000000-0008-0000-0200-0000F3000000}"/>
            </a:ext>
          </a:extLst>
        </xdr:cNvPr>
        <xdr:cNvSpPr txBox="1"/>
      </xdr:nvSpPr>
      <xdr:spPr>
        <a:xfrm>
          <a:off x="4867275" y="59721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16</xdr:col>
      <xdr:colOff>514350</xdr:colOff>
      <xdr:row>6</xdr:row>
      <xdr:rowOff>28575</xdr:rowOff>
    </xdr:from>
    <xdr:ext cx="65" cy="162224"/>
    <xdr:sp macro="" textlink="">
      <xdr:nvSpPr>
        <xdr:cNvPr id="244" name="TextBox 243">
          <a:extLst>
            <a:ext uri="{FF2B5EF4-FFF2-40B4-BE49-F238E27FC236}">
              <a16:creationId xmlns:a16="http://schemas.microsoft.com/office/drawing/2014/main" id="{00000000-0008-0000-0200-0000F4000000}"/>
            </a:ext>
          </a:extLst>
        </xdr:cNvPr>
        <xdr:cNvSpPr txBox="1"/>
      </xdr:nvSpPr>
      <xdr:spPr>
        <a:xfrm>
          <a:off x="4867275" y="62769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16</xdr:col>
      <xdr:colOff>514350</xdr:colOff>
      <xdr:row>6</xdr:row>
      <xdr:rowOff>28575</xdr:rowOff>
    </xdr:from>
    <xdr:ext cx="65" cy="162224"/>
    <xdr:sp macro="" textlink="">
      <xdr:nvSpPr>
        <xdr:cNvPr id="245" name="TextBox 244">
          <a:extLst>
            <a:ext uri="{FF2B5EF4-FFF2-40B4-BE49-F238E27FC236}">
              <a16:creationId xmlns:a16="http://schemas.microsoft.com/office/drawing/2014/main" id="{00000000-0008-0000-0200-0000F5000000}"/>
            </a:ext>
          </a:extLst>
        </xdr:cNvPr>
        <xdr:cNvSpPr txBox="1"/>
      </xdr:nvSpPr>
      <xdr:spPr>
        <a:xfrm>
          <a:off x="4867275" y="62769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16</xdr:col>
      <xdr:colOff>514350</xdr:colOff>
      <xdr:row>6</xdr:row>
      <xdr:rowOff>28575</xdr:rowOff>
    </xdr:from>
    <xdr:ext cx="65" cy="162224"/>
    <xdr:sp macro="" textlink="">
      <xdr:nvSpPr>
        <xdr:cNvPr id="246" name="TextBox 245">
          <a:extLst>
            <a:ext uri="{FF2B5EF4-FFF2-40B4-BE49-F238E27FC236}">
              <a16:creationId xmlns:a16="http://schemas.microsoft.com/office/drawing/2014/main" id="{00000000-0008-0000-0200-0000F6000000}"/>
            </a:ext>
          </a:extLst>
        </xdr:cNvPr>
        <xdr:cNvSpPr txBox="1"/>
      </xdr:nvSpPr>
      <xdr:spPr>
        <a:xfrm>
          <a:off x="4867275" y="62769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16</xdr:col>
      <xdr:colOff>514350</xdr:colOff>
      <xdr:row>6</xdr:row>
      <xdr:rowOff>28575</xdr:rowOff>
    </xdr:from>
    <xdr:ext cx="65" cy="162224"/>
    <xdr:sp macro="" textlink="">
      <xdr:nvSpPr>
        <xdr:cNvPr id="247" name="TextBox 246">
          <a:extLst>
            <a:ext uri="{FF2B5EF4-FFF2-40B4-BE49-F238E27FC236}">
              <a16:creationId xmlns:a16="http://schemas.microsoft.com/office/drawing/2014/main" id="{00000000-0008-0000-0200-0000F7000000}"/>
            </a:ext>
          </a:extLst>
        </xdr:cNvPr>
        <xdr:cNvSpPr txBox="1"/>
      </xdr:nvSpPr>
      <xdr:spPr>
        <a:xfrm>
          <a:off x="4867275" y="62769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16</xdr:col>
      <xdr:colOff>514350</xdr:colOff>
      <xdr:row>6</xdr:row>
      <xdr:rowOff>28575</xdr:rowOff>
    </xdr:from>
    <xdr:ext cx="65" cy="162224"/>
    <xdr:sp macro="" textlink="">
      <xdr:nvSpPr>
        <xdr:cNvPr id="248" name="TextBox 247">
          <a:extLst>
            <a:ext uri="{FF2B5EF4-FFF2-40B4-BE49-F238E27FC236}">
              <a16:creationId xmlns:a16="http://schemas.microsoft.com/office/drawing/2014/main" id="{00000000-0008-0000-0200-0000F8000000}"/>
            </a:ext>
          </a:extLst>
        </xdr:cNvPr>
        <xdr:cNvSpPr txBox="1"/>
      </xdr:nvSpPr>
      <xdr:spPr>
        <a:xfrm>
          <a:off x="4867275" y="62769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16</xdr:col>
      <xdr:colOff>514350</xdr:colOff>
      <xdr:row>8</xdr:row>
      <xdr:rowOff>28575</xdr:rowOff>
    </xdr:from>
    <xdr:ext cx="65" cy="162224"/>
    <xdr:sp macro="" textlink="">
      <xdr:nvSpPr>
        <xdr:cNvPr id="249" name="TextBox 248">
          <a:extLst>
            <a:ext uri="{FF2B5EF4-FFF2-40B4-BE49-F238E27FC236}">
              <a16:creationId xmlns:a16="http://schemas.microsoft.com/office/drawing/2014/main" id="{00000000-0008-0000-0200-0000F9000000}"/>
            </a:ext>
          </a:extLst>
        </xdr:cNvPr>
        <xdr:cNvSpPr txBox="1"/>
      </xdr:nvSpPr>
      <xdr:spPr>
        <a:xfrm>
          <a:off x="4867275" y="65817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16</xdr:col>
      <xdr:colOff>514350</xdr:colOff>
      <xdr:row>8</xdr:row>
      <xdr:rowOff>28575</xdr:rowOff>
    </xdr:from>
    <xdr:ext cx="65" cy="162224"/>
    <xdr:sp macro="" textlink="">
      <xdr:nvSpPr>
        <xdr:cNvPr id="250" name="TextBox 249">
          <a:extLst>
            <a:ext uri="{FF2B5EF4-FFF2-40B4-BE49-F238E27FC236}">
              <a16:creationId xmlns:a16="http://schemas.microsoft.com/office/drawing/2014/main" id="{00000000-0008-0000-0200-0000FA000000}"/>
            </a:ext>
          </a:extLst>
        </xdr:cNvPr>
        <xdr:cNvSpPr txBox="1"/>
      </xdr:nvSpPr>
      <xdr:spPr>
        <a:xfrm>
          <a:off x="4867275" y="65817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16</xdr:col>
      <xdr:colOff>514350</xdr:colOff>
      <xdr:row>8</xdr:row>
      <xdr:rowOff>28575</xdr:rowOff>
    </xdr:from>
    <xdr:ext cx="65" cy="162224"/>
    <xdr:sp macro="" textlink="">
      <xdr:nvSpPr>
        <xdr:cNvPr id="251" name="TextBox 250">
          <a:extLst>
            <a:ext uri="{FF2B5EF4-FFF2-40B4-BE49-F238E27FC236}">
              <a16:creationId xmlns:a16="http://schemas.microsoft.com/office/drawing/2014/main" id="{00000000-0008-0000-0200-0000FB000000}"/>
            </a:ext>
          </a:extLst>
        </xdr:cNvPr>
        <xdr:cNvSpPr txBox="1"/>
      </xdr:nvSpPr>
      <xdr:spPr>
        <a:xfrm>
          <a:off x="4867275" y="65817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16</xdr:col>
      <xdr:colOff>514350</xdr:colOff>
      <xdr:row>8</xdr:row>
      <xdr:rowOff>28575</xdr:rowOff>
    </xdr:from>
    <xdr:ext cx="65" cy="162224"/>
    <xdr:sp macro="" textlink="">
      <xdr:nvSpPr>
        <xdr:cNvPr id="252" name="TextBox 251">
          <a:extLst>
            <a:ext uri="{FF2B5EF4-FFF2-40B4-BE49-F238E27FC236}">
              <a16:creationId xmlns:a16="http://schemas.microsoft.com/office/drawing/2014/main" id="{00000000-0008-0000-0200-0000FC000000}"/>
            </a:ext>
          </a:extLst>
        </xdr:cNvPr>
        <xdr:cNvSpPr txBox="1"/>
      </xdr:nvSpPr>
      <xdr:spPr>
        <a:xfrm>
          <a:off x="4867275" y="65817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16</xdr:col>
      <xdr:colOff>514350</xdr:colOff>
      <xdr:row>8</xdr:row>
      <xdr:rowOff>28575</xdr:rowOff>
    </xdr:from>
    <xdr:ext cx="65" cy="162224"/>
    <xdr:sp macro="" textlink="">
      <xdr:nvSpPr>
        <xdr:cNvPr id="253" name="TextBox 252">
          <a:extLst>
            <a:ext uri="{FF2B5EF4-FFF2-40B4-BE49-F238E27FC236}">
              <a16:creationId xmlns:a16="http://schemas.microsoft.com/office/drawing/2014/main" id="{00000000-0008-0000-0200-0000FD000000}"/>
            </a:ext>
          </a:extLst>
        </xdr:cNvPr>
        <xdr:cNvSpPr txBox="1"/>
      </xdr:nvSpPr>
      <xdr:spPr>
        <a:xfrm>
          <a:off x="4867275" y="65817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33</xdr:col>
      <xdr:colOff>514350</xdr:colOff>
      <xdr:row>5</xdr:row>
      <xdr:rowOff>0</xdr:rowOff>
    </xdr:from>
    <xdr:ext cx="65" cy="162224"/>
    <xdr:sp macro="" textlink="">
      <xdr:nvSpPr>
        <xdr:cNvPr id="254" name="TextBox 253">
          <a:extLst>
            <a:ext uri="{FF2B5EF4-FFF2-40B4-BE49-F238E27FC236}">
              <a16:creationId xmlns:a16="http://schemas.microsoft.com/office/drawing/2014/main" id="{00000000-0008-0000-0200-0000FE000000}"/>
            </a:ext>
          </a:extLst>
        </xdr:cNvPr>
        <xdr:cNvSpPr txBox="1"/>
      </xdr:nvSpPr>
      <xdr:spPr>
        <a:xfrm>
          <a:off x="1704975" y="47529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33</xdr:col>
      <xdr:colOff>514350</xdr:colOff>
      <xdr:row>5</xdr:row>
      <xdr:rowOff>0</xdr:rowOff>
    </xdr:from>
    <xdr:ext cx="65" cy="162224"/>
    <xdr:sp macro="" textlink="">
      <xdr:nvSpPr>
        <xdr:cNvPr id="255" name="TextBox 254">
          <a:extLst>
            <a:ext uri="{FF2B5EF4-FFF2-40B4-BE49-F238E27FC236}">
              <a16:creationId xmlns:a16="http://schemas.microsoft.com/office/drawing/2014/main" id="{00000000-0008-0000-0200-0000FF000000}"/>
            </a:ext>
          </a:extLst>
        </xdr:cNvPr>
        <xdr:cNvSpPr txBox="1"/>
      </xdr:nvSpPr>
      <xdr:spPr>
        <a:xfrm>
          <a:off x="1704975" y="47529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33</xdr:col>
      <xdr:colOff>514350</xdr:colOff>
      <xdr:row>5</xdr:row>
      <xdr:rowOff>0</xdr:rowOff>
    </xdr:from>
    <xdr:ext cx="65" cy="162224"/>
    <xdr:sp macro="" textlink="">
      <xdr:nvSpPr>
        <xdr:cNvPr id="256" name="TextBox 255">
          <a:extLst>
            <a:ext uri="{FF2B5EF4-FFF2-40B4-BE49-F238E27FC236}">
              <a16:creationId xmlns:a16="http://schemas.microsoft.com/office/drawing/2014/main" id="{00000000-0008-0000-0200-000000010000}"/>
            </a:ext>
          </a:extLst>
        </xdr:cNvPr>
        <xdr:cNvSpPr txBox="1"/>
      </xdr:nvSpPr>
      <xdr:spPr>
        <a:xfrm>
          <a:off x="1704975" y="47529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33</xdr:col>
      <xdr:colOff>514350</xdr:colOff>
      <xdr:row>5</xdr:row>
      <xdr:rowOff>0</xdr:rowOff>
    </xdr:from>
    <xdr:ext cx="65" cy="162224"/>
    <xdr:sp macro="" textlink="">
      <xdr:nvSpPr>
        <xdr:cNvPr id="257" name="TextBox 256">
          <a:extLst>
            <a:ext uri="{FF2B5EF4-FFF2-40B4-BE49-F238E27FC236}">
              <a16:creationId xmlns:a16="http://schemas.microsoft.com/office/drawing/2014/main" id="{00000000-0008-0000-0200-000001010000}"/>
            </a:ext>
          </a:extLst>
        </xdr:cNvPr>
        <xdr:cNvSpPr txBox="1"/>
      </xdr:nvSpPr>
      <xdr:spPr>
        <a:xfrm>
          <a:off x="1704975" y="47529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33</xdr:col>
      <xdr:colOff>514350</xdr:colOff>
      <xdr:row>5</xdr:row>
      <xdr:rowOff>0</xdr:rowOff>
    </xdr:from>
    <xdr:ext cx="65" cy="162224"/>
    <xdr:sp macro="" textlink="">
      <xdr:nvSpPr>
        <xdr:cNvPr id="258" name="TextBox 257">
          <a:extLst>
            <a:ext uri="{FF2B5EF4-FFF2-40B4-BE49-F238E27FC236}">
              <a16:creationId xmlns:a16="http://schemas.microsoft.com/office/drawing/2014/main" id="{00000000-0008-0000-0200-000002010000}"/>
            </a:ext>
          </a:extLst>
        </xdr:cNvPr>
        <xdr:cNvSpPr txBox="1"/>
      </xdr:nvSpPr>
      <xdr:spPr>
        <a:xfrm>
          <a:off x="1704975" y="47529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33</xdr:col>
      <xdr:colOff>514350</xdr:colOff>
      <xdr:row>5</xdr:row>
      <xdr:rowOff>0</xdr:rowOff>
    </xdr:from>
    <xdr:ext cx="65" cy="162224"/>
    <xdr:sp macro="" textlink="">
      <xdr:nvSpPr>
        <xdr:cNvPr id="259" name="TextBox 258">
          <a:extLst>
            <a:ext uri="{FF2B5EF4-FFF2-40B4-BE49-F238E27FC236}">
              <a16:creationId xmlns:a16="http://schemas.microsoft.com/office/drawing/2014/main" id="{00000000-0008-0000-0200-000003010000}"/>
            </a:ext>
          </a:extLst>
        </xdr:cNvPr>
        <xdr:cNvSpPr txBox="1"/>
      </xdr:nvSpPr>
      <xdr:spPr>
        <a:xfrm>
          <a:off x="1704975" y="50577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33</xdr:col>
      <xdr:colOff>514350</xdr:colOff>
      <xdr:row>5</xdr:row>
      <xdr:rowOff>0</xdr:rowOff>
    </xdr:from>
    <xdr:ext cx="65" cy="162224"/>
    <xdr:sp macro="" textlink="">
      <xdr:nvSpPr>
        <xdr:cNvPr id="260" name="TextBox 259">
          <a:extLst>
            <a:ext uri="{FF2B5EF4-FFF2-40B4-BE49-F238E27FC236}">
              <a16:creationId xmlns:a16="http://schemas.microsoft.com/office/drawing/2014/main" id="{00000000-0008-0000-0200-000004010000}"/>
            </a:ext>
          </a:extLst>
        </xdr:cNvPr>
        <xdr:cNvSpPr txBox="1"/>
      </xdr:nvSpPr>
      <xdr:spPr>
        <a:xfrm>
          <a:off x="1704975" y="50577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33</xdr:col>
      <xdr:colOff>514350</xdr:colOff>
      <xdr:row>5</xdr:row>
      <xdr:rowOff>0</xdr:rowOff>
    </xdr:from>
    <xdr:ext cx="65" cy="162224"/>
    <xdr:sp macro="" textlink="">
      <xdr:nvSpPr>
        <xdr:cNvPr id="261" name="TextBox 260">
          <a:extLst>
            <a:ext uri="{FF2B5EF4-FFF2-40B4-BE49-F238E27FC236}">
              <a16:creationId xmlns:a16="http://schemas.microsoft.com/office/drawing/2014/main" id="{00000000-0008-0000-0200-000005010000}"/>
            </a:ext>
          </a:extLst>
        </xdr:cNvPr>
        <xdr:cNvSpPr txBox="1"/>
      </xdr:nvSpPr>
      <xdr:spPr>
        <a:xfrm>
          <a:off x="1704975" y="50577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33</xdr:col>
      <xdr:colOff>514350</xdr:colOff>
      <xdr:row>5</xdr:row>
      <xdr:rowOff>0</xdr:rowOff>
    </xdr:from>
    <xdr:ext cx="65" cy="162224"/>
    <xdr:sp macro="" textlink="">
      <xdr:nvSpPr>
        <xdr:cNvPr id="262" name="TextBox 261">
          <a:extLst>
            <a:ext uri="{FF2B5EF4-FFF2-40B4-BE49-F238E27FC236}">
              <a16:creationId xmlns:a16="http://schemas.microsoft.com/office/drawing/2014/main" id="{00000000-0008-0000-0200-000006010000}"/>
            </a:ext>
          </a:extLst>
        </xdr:cNvPr>
        <xdr:cNvSpPr txBox="1"/>
      </xdr:nvSpPr>
      <xdr:spPr>
        <a:xfrm>
          <a:off x="1704975" y="50577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33</xdr:col>
      <xdr:colOff>514350</xdr:colOff>
      <xdr:row>5</xdr:row>
      <xdr:rowOff>0</xdr:rowOff>
    </xdr:from>
    <xdr:ext cx="65" cy="162224"/>
    <xdr:sp macro="" textlink="">
      <xdr:nvSpPr>
        <xdr:cNvPr id="263" name="TextBox 262">
          <a:extLst>
            <a:ext uri="{FF2B5EF4-FFF2-40B4-BE49-F238E27FC236}">
              <a16:creationId xmlns:a16="http://schemas.microsoft.com/office/drawing/2014/main" id="{00000000-0008-0000-0200-000007010000}"/>
            </a:ext>
          </a:extLst>
        </xdr:cNvPr>
        <xdr:cNvSpPr txBox="1"/>
      </xdr:nvSpPr>
      <xdr:spPr>
        <a:xfrm>
          <a:off x="1704975" y="50577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34</xdr:col>
      <xdr:colOff>514350</xdr:colOff>
      <xdr:row>5</xdr:row>
      <xdr:rowOff>0</xdr:rowOff>
    </xdr:from>
    <xdr:ext cx="65" cy="162224"/>
    <xdr:sp macro="" textlink="">
      <xdr:nvSpPr>
        <xdr:cNvPr id="264" name="TextBox 263">
          <a:extLst>
            <a:ext uri="{FF2B5EF4-FFF2-40B4-BE49-F238E27FC236}">
              <a16:creationId xmlns:a16="http://schemas.microsoft.com/office/drawing/2014/main" id="{00000000-0008-0000-0200-000008010000}"/>
            </a:ext>
          </a:extLst>
        </xdr:cNvPr>
        <xdr:cNvSpPr txBox="1"/>
      </xdr:nvSpPr>
      <xdr:spPr>
        <a:xfrm>
          <a:off x="2495550" y="53625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34</xdr:col>
      <xdr:colOff>514350</xdr:colOff>
      <xdr:row>5</xdr:row>
      <xdr:rowOff>0</xdr:rowOff>
    </xdr:from>
    <xdr:ext cx="65" cy="162224"/>
    <xdr:sp macro="" textlink="">
      <xdr:nvSpPr>
        <xdr:cNvPr id="265" name="TextBox 264">
          <a:extLst>
            <a:ext uri="{FF2B5EF4-FFF2-40B4-BE49-F238E27FC236}">
              <a16:creationId xmlns:a16="http://schemas.microsoft.com/office/drawing/2014/main" id="{00000000-0008-0000-0200-000009010000}"/>
            </a:ext>
          </a:extLst>
        </xdr:cNvPr>
        <xdr:cNvSpPr txBox="1"/>
      </xdr:nvSpPr>
      <xdr:spPr>
        <a:xfrm>
          <a:off x="2495550" y="53625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34</xdr:col>
      <xdr:colOff>514350</xdr:colOff>
      <xdr:row>5</xdr:row>
      <xdr:rowOff>0</xdr:rowOff>
    </xdr:from>
    <xdr:ext cx="65" cy="162224"/>
    <xdr:sp macro="" textlink="">
      <xdr:nvSpPr>
        <xdr:cNvPr id="266" name="TextBox 265">
          <a:extLst>
            <a:ext uri="{FF2B5EF4-FFF2-40B4-BE49-F238E27FC236}">
              <a16:creationId xmlns:a16="http://schemas.microsoft.com/office/drawing/2014/main" id="{00000000-0008-0000-0200-00000A010000}"/>
            </a:ext>
          </a:extLst>
        </xdr:cNvPr>
        <xdr:cNvSpPr txBox="1"/>
      </xdr:nvSpPr>
      <xdr:spPr>
        <a:xfrm>
          <a:off x="2495550" y="53625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34</xdr:col>
      <xdr:colOff>514350</xdr:colOff>
      <xdr:row>5</xdr:row>
      <xdr:rowOff>0</xdr:rowOff>
    </xdr:from>
    <xdr:ext cx="65" cy="162224"/>
    <xdr:sp macro="" textlink="">
      <xdr:nvSpPr>
        <xdr:cNvPr id="267" name="TextBox 266">
          <a:extLst>
            <a:ext uri="{FF2B5EF4-FFF2-40B4-BE49-F238E27FC236}">
              <a16:creationId xmlns:a16="http://schemas.microsoft.com/office/drawing/2014/main" id="{00000000-0008-0000-0200-00000B010000}"/>
            </a:ext>
          </a:extLst>
        </xdr:cNvPr>
        <xdr:cNvSpPr txBox="1"/>
      </xdr:nvSpPr>
      <xdr:spPr>
        <a:xfrm>
          <a:off x="2495550" y="53625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34</xdr:col>
      <xdr:colOff>514350</xdr:colOff>
      <xdr:row>5</xdr:row>
      <xdr:rowOff>0</xdr:rowOff>
    </xdr:from>
    <xdr:ext cx="65" cy="162224"/>
    <xdr:sp macro="" textlink="">
      <xdr:nvSpPr>
        <xdr:cNvPr id="268" name="TextBox 267">
          <a:extLst>
            <a:ext uri="{FF2B5EF4-FFF2-40B4-BE49-F238E27FC236}">
              <a16:creationId xmlns:a16="http://schemas.microsoft.com/office/drawing/2014/main" id="{00000000-0008-0000-0200-00000C010000}"/>
            </a:ext>
          </a:extLst>
        </xdr:cNvPr>
        <xdr:cNvSpPr txBox="1"/>
      </xdr:nvSpPr>
      <xdr:spPr>
        <a:xfrm>
          <a:off x="2495550" y="53625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17</xdr:col>
      <xdr:colOff>514350</xdr:colOff>
      <xdr:row>11</xdr:row>
      <xdr:rowOff>0</xdr:rowOff>
    </xdr:from>
    <xdr:ext cx="65" cy="162224"/>
    <xdr:sp macro="" textlink="">
      <xdr:nvSpPr>
        <xdr:cNvPr id="269" name="TextBox 268">
          <a:extLst>
            <a:ext uri="{FF2B5EF4-FFF2-40B4-BE49-F238E27FC236}">
              <a16:creationId xmlns:a16="http://schemas.microsoft.com/office/drawing/2014/main" id="{00000000-0008-0000-0200-00000D010000}"/>
            </a:ext>
          </a:extLst>
        </xdr:cNvPr>
        <xdr:cNvSpPr txBox="1"/>
      </xdr:nvSpPr>
      <xdr:spPr>
        <a:xfrm>
          <a:off x="4867275" y="7772400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17</xdr:col>
      <xdr:colOff>514350</xdr:colOff>
      <xdr:row>11</xdr:row>
      <xdr:rowOff>0</xdr:rowOff>
    </xdr:from>
    <xdr:ext cx="65" cy="162224"/>
    <xdr:sp macro="" textlink="">
      <xdr:nvSpPr>
        <xdr:cNvPr id="270" name="TextBox 269">
          <a:extLst>
            <a:ext uri="{FF2B5EF4-FFF2-40B4-BE49-F238E27FC236}">
              <a16:creationId xmlns:a16="http://schemas.microsoft.com/office/drawing/2014/main" id="{00000000-0008-0000-0200-00000E010000}"/>
            </a:ext>
          </a:extLst>
        </xdr:cNvPr>
        <xdr:cNvSpPr txBox="1"/>
      </xdr:nvSpPr>
      <xdr:spPr>
        <a:xfrm>
          <a:off x="4867275" y="7772400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17</xdr:col>
      <xdr:colOff>514350</xdr:colOff>
      <xdr:row>11</xdr:row>
      <xdr:rowOff>0</xdr:rowOff>
    </xdr:from>
    <xdr:ext cx="65" cy="162224"/>
    <xdr:sp macro="" textlink="">
      <xdr:nvSpPr>
        <xdr:cNvPr id="271" name="TextBox 270">
          <a:extLst>
            <a:ext uri="{FF2B5EF4-FFF2-40B4-BE49-F238E27FC236}">
              <a16:creationId xmlns:a16="http://schemas.microsoft.com/office/drawing/2014/main" id="{00000000-0008-0000-0200-00000F010000}"/>
            </a:ext>
          </a:extLst>
        </xdr:cNvPr>
        <xdr:cNvSpPr txBox="1"/>
      </xdr:nvSpPr>
      <xdr:spPr>
        <a:xfrm>
          <a:off x="4867275" y="7772400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17</xdr:col>
      <xdr:colOff>514350</xdr:colOff>
      <xdr:row>11</xdr:row>
      <xdr:rowOff>0</xdr:rowOff>
    </xdr:from>
    <xdr:ext cx="65" cy="162224"/>
    <xdr:sp macro="" textlink="">
      <xdr:nvSpPr>
        <xdr:cNvPr id="272" name="TextBox 271">
          <a:extLst>
            <a:ext uri="{FF2B5EF4-FFF2-40B4-BE49-F238E27FC236}">
              <a16:creationId xmlns:a16="http://schemas.microsoft.com/office/drawing/2014/main" id="{00000000-0008-0000-0200-000010010000}"/>
            </a:ext>
          </a:extLst>
        </xdr:cNvPr>
        <xdr:cNvSpPr txBox="1"/>
      </xdr:nvSpPr>
      <xdr:spPr>
        <a:xfrm>
          <a:off x="4867275" y="7772400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17</xdr:col>
      <xdr:colOff>514350</xdr:colOff>
      <xdr:row>11</xdr:row>
      <xdr:rowOff>0</xdr:rowOff>
    </xdr:from>
    <xdr:ext cx="65" cy="162224"/>
    <xdr:sp macro="" textlink="">
      <xdr:nvSpPr>
        <xdr:cNvPr id="273" name="TextBox 272">
          <a:extLst>
            <a:ext uri="{FF2B5EF4-FFF2-40B4-BE49-F238E27FC236}">
              <a16:creationId xmlns:a16="http://schemas.microsoft.com/office/drawing/2014/main" id="{00000000-0008-0000-0200-000011010000}"/>
            </a:ext>
          </a:extLst>
        </xdr:cNvPr>
        <xdr:cNvSpPr txBox="1"/>
      </xdr:nvSpPr>
      <xdr:spPr>
        <a:xfrm>
          <a:off x="4867275" y="7772400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17</xdr:col>
      <xdr:colOff>514350</xdr:colOff>
      <xdr:row>11</xdr:row>
      <xdr:rowOff>0</xdr:rowOff>
    </xdr:from>
    <xdr:ext cx="65" cy="162224"/>
    <xdr:sp macro="" textlink="">
      <xdr:nvSpPr>
        <xdr:cNvPr id="274" name="TextBox 273">
          <a:extLst>
            <a:ext uri="{FF2B5EF4-FFF2-40B4-BE49-F238E27FC236}">
              <a16:creationId xmlns:a16="http://schemas.microsoft.com/office/drawing/2014/main" id="{00000000-0008-0000-0200-000012010000}"/>
            </a:ext>
          </a:extLst>
        </xdr:cNvPr>
        <xdr:cNvSpPr txBox="1"/>
      </xdr:nvSpPr>
      <xdr:spPr>
        <a:xfrm>
          <a:off x="4867275" y="7772400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17</xdr:col>
      <xdr:colOff>514350</xdr:colOff>
      <xdr:row>11</xdr:row>
      <xdr:rowOff>0</xdr:rowOff>
    </xdr:from>
    <xdr:ext cx="65" cy="162224"/>
    <xdr:sp macro="" textlink="">
      <xdr:nvSpPr>
        <xdr:cNvPr id="275" name="TextBox 274">
          <a:extLst>
            <a:ext uri="{FF2B5EF4-FFF2-40B4-BE49-F238E27FC236}">
              <a16:creationId xmlns:a16="http://schemas.microsoft.com/office/drawing/2014/main" id="{00000000-0008-0000-0200-000013010000}"/>
            </a:ext>
          </a:extLst>
        </xdr:cNvPr>
        <xdr:cNvSpPr txBox="1"/>
      </xdr:nvSpPr>
      <xdr:spPr>
        <a:xfrm>
          <a:off x="4867275" y="7772400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17</xdr:col>
      <xdr:colOff>514350</xdr:colOff>
      <xdr:row>11</xdr:row>
      <xdr:rowOff>0</xdr:rowOff>
    </xdr:from>
    <xdr:ext cx="65" cy="162224"/>
    <xdr:sp macro="" textlink="">
      <xdr:nvSpPr>
        <xdr:cNvPr id="276" name="TextBox 275">
          <a:extLst>
            <a:ext uri="{FF2B5EF4-FFF2-40B4-BE49-F238E27FC236}">
              <a16:creationId xmlns:a16="http://schemas.microsoft.com/office/drawing/2014/main" id="{00000000-0008-0000-0200-000014010000}"/>
            </a:ext>
          </a:extLst>
        </xdr:cNvPr>
        <xdr:cNvSpPr txBox="1"/>
      </xdr:nvSpPr>
      <xdr:spPr>
        <a:xfrm>
          <a:off x="4867275" y="7772400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17</xdr:col>
      <xdr:colOff>514350</xdr:colOff>
      <xdr:row>11</xdr:row>
      <xdr:rowOff>0</xdr:rowOff>
    </xdr:from>
    <xdr:ext cx="65" cy="162224"/>
    <xdr:sp macro="" textlink="">
      <xdr:nvSpPr>
        <xdr:cNvPr id="277" name="TextBox 276">
          <a:extLst>
            <a:ext uri="{FF2B5EF4-FFF2-40B4-BE49-F238E27FC236}">
              <a16:creationId xmlns:a16="http://schemas.microsoft.com/office/drawing/2014/main" id="{00000000-0008-0000-0200-000015010000}"/>
            </a:ext>
          </a:extLst>
        </xdr:cNvPr>
        <xdr:cNvSpPr txBox="1"/>
      </xdr:nvSpPr>
      <xdr:spPr>
        <a:xfrm>
          <a:off x="4867275" y="7772400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17</xdr:col>
      <xdr:colOff>514350</xdr:colOff>
      <xdr:row>11</xdr:row>
      <xdr:rowOff>0</xdr:rowOff>
    </xdr:from>
    <xdr:ext cx="65" cy="162224"/>
    <xdr:sp macro="" textlink="">
      <xdr:nvSpPr>
        <xdr:cNvPr id="278" name="TextBox 277">
          <a:extLst>
            <a:ext uri="{FF2B5EF4-FFF2-40B4-BE49-F238E27FC236}">
              <a16:creationId xmlns:a16="http://schemas.microsoft.com/office/drawing/2014/main" id="{00000000-0008-0000-0200-000016010000}"/>
            </a:ext>
          </a:extLst>
        </xdr:cNvPr>
        <xdr:cNvSpPr txBox="1"/>
      </xdr:nvSpPr>
      <xdr:spPr>
        <a:xfrm>
          <a:off x="4867275" y="7772400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17</xdr:col>
      <xdr:colOff>514350</xdr:colOff>
      <xdr:row>11</xdr:row>
      <xdr:rowOff>0</xdr:rowOff>
    </xdr:from>
    <xdr:ext cx="65" cy="162224"/>
    <xdr:sp macro="" textlink="">
      <xdr:nvSpPr>
        <xdr:cNvPr id="279" name="TextBox 278">
          <a:extLst>
            <a:ext uri="{FF2B5EF4-FFF2-40B4-BE49-F238E27FC236}">
              <a16:creationId xmlns:a16="http://schemas.microsoft.com/office/drawing/2014/main" id="{00000000-0008-0000-0200-000017010000}"/>
            </a:ext>
          </a:extLst>
        </xdr:cNvPr>
        <xdr:cNvSpPr txBox="1"/>
      </xdr:nvSpPr>
      <xdr:spPr>
        <a:xfrm>
          <a:off x="4867275" y="7772400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17</xdr:col>
      <xdr:colOff>514350</xdr:colOff>
      <xdr:row>11</xdr:row>
      <xdr:rowOff>0</xdr:rowOff>
    </xdr:from>
    <xdr:ext cx="65" cy="162224"/>
    <xdr:sp macro="" textlink="">
      <xdr:nvSpPr>
        <xdr:cNvPr id="280" name="TextBox 279">
          <a:extLst>
            <a:ext uri="{FF2B5EF4-FFF2-40B4-BE49-F238E27FC236}">
              <a16:creationId xmlns:a16="http://schemas.microsoft.com/office/drawing/2014/main" id="{00000000-0008-0000-0200-000018010000}"/>
            </a:ext>
          </a:extLst>
        </xdr:cNvPr>
        <xdr:cNvSpPr txBox="1"/>
      </xdr:nvSpPr>
      <xdr:spPr>
        <a:xfrm>
          <a:off x="4867275" y="7772400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17</xdr:col>
      <xdr:colOff>514350</xdr:colOff>
      <xdr:row>11</xdr:row>
      <xdr:rowOff>0</xdr:rowOff>
    </xdr:from>
    <xdr:ext cx="65" cy="162224"/>
    <xdr:sp macro="" textlink="">
      <xdr:nvSpPr>
        <xdr:cNvPr id="281" name="TextBox 280">
          <a:extLst>
            <a:ext uri="{FF2B5EF4-FFF2-40B4-BE49-F238E27FC236}">
              <a16:creationId xmlns:a16="http://schemas.microsoft.com/office/drawing/2014/main" id="{00000000-0008-0000-0200-000019010000}"/>
            </a:ext>
          </a:extLst>
        </xdr:cNvPr>
        <xdr:cNvSpPr txBox="1"/>
      </xdr:nvSpPr>
      <xdr:spPr>
        <a:xfrm>
          <a:off x="4867275" y="7772400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17</xdr:col>
      <xdr:colOff>514350</xdr:colOff>
      <xdr:row>11</xdr:row>
      <xdr:rowOff>0</xdr:rowOff>
    </xdr:from>
    <xdr:ext cx="65" cy="162224"/>
    <xdr:sp macro="" textlink="">
      <xdr:nvSpPr>
        <xdr:cNvPr id="282" name="TextBox 281">
          <a:extLst>
            <a:ext uri="{FF2B5EF4-FFF2-40B4-BE49-F238E27FC236}">
              <a16:creationId xmlns:a16="http://schemas.microsoft.com/office/drawing/2014/main" id="{00000000-0008-0000-0200-00001A010000}"/>
            </a:ext>
          </a:extLst>
        </xdr:cNvPr>
        <xdr:cNvSpPr txBox="1"/>
      </xdr:nvSpPr>
      <xdr:spPr>
        <a:xfrm>
          <a:off x="4867275" y="7772400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17</xdr:col>
      <xdr:colOff>514350</xdr:colOff>
      <xdr:row>11</xdr:row>
      <xdr:rowOff>0</xdr:rowOff>
    </xdr:from>
    <xdr:ext cx="65" cy="162224"/>
    <xdr:sp macro="" textlink="">
      <xdr:nvSpPr>
        <xdr:cNvPr id="283" name="TextBox 282">
          <a:extLst>
            <a:ext uri="{FF2B5EF4-FFF2-40B4-BE49-F238E27FC236}">
              <a16:creationId xmlns:a16="http://schemas.microsoft.com/office/drawing/2014/main" id="{00000000-0008-0000-0200-00001B010000}"/>
            </a:ext>
          </a:extLst>
        </xdr:cNvPr>
        <xdr:cNvSpPr txBox="1"/>
      </xdr:nvSpPr>
      <xdr:spPr>
        <a:xfrm>
          <a:off x="4867275" y="7772400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17</xdr:col>
      <xdr:colOff>514350</xdr:colOff>
      <xdr:row>11</xdr:row>
      <xdr:rowOff>0</xdr:rowOff>
    </xdr:from>
    <xdr:ext cx="65" cy="162224"/>
    <xdr:sp macro="" textlink="">
      <xdr:nvSpPr>
        <xdr:cNvPr id="284" name="TextBox 283">
          <a:extLst>
            <a:ext uri="{FF2B5EF4-FFF2-40B4-BE49-F238E27FC236}">
              <a16:creationId xmlns:a16="http://schemas.microsoft.com/office/drawing/2014/main" id="{00000000-0008-0000-0200-00001C010000}"/>
            </a:ext>
          </a:extLst>
        </xdr:cNvPr>
        <xdr:cNvSpPr txBox="1"/>
      </xdr:nvSpPr>
      <xdr:spPr>
        <a:xfrm>
          <a:off x="4867275" y="7772400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17</xdr:col>
      <xdr:colOff>514350</xdr:colOff>
      <xdr:row>11</xdr:row>
      <xdr:rowOff>0</xdr:rowOff>
    </xdr:from>
    <xdr:ext cx="65" cy="162224"/>
    <xdr:sp macro="" textlink="">
      <xdr:nvSpPr>
        <xdr:cNvPr id="285" name="TextBox 284">
          <a:extLst>
            <a:ext uri="{FF2B5EF4-FFF2-40B4-BE49-F238E27FC236}">
              <a16:creationId xmlns:a16="http://schemas.microsoft.com/office/drawing/2014/main" id="{00000000-0008-0000-0200-00001D010000}"/>
            </a:ext>
          </a:extLst>
        </xdr:cNvPr>
        <xdr:cNvSpPr txBox="1"/>
      </xdr:nvSpPr>
      <xdr:spPr>
        <a:xfrm>
          <a:off x="4867275" y="7772400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17</xdr:col>
      <xdr:colOff>514350</xdr:colOff>
      <xdr:row>11</xdr:row>
      <xdr:rowOff>0</xdr:rowOff>
    </xdr:from>
    <xdr:ext cx="65" cy="162224"/>
    <xdr:sp macro="" textlink="">
      <xdr:nvSpPr>
        <xdr:cNvPr id="286" name="TextBox 285">
          <a:extLst>
            <a:ext uri="{FF2B5EF4-FFF2-40B4-BE49-F238E27FC236}">
              <a16:creationId xmlns:a16="http://schemas.microsoft.com/office/drawing/2014/main" id="{00000000-0008-0000-0200-00001E010000}"/>
            </a:ext>
          </a:extLst>
        </xdr:cNvPr>
        <xdr:cNvSpPr txBox="1"/>
      </xdr:nvSpPr>
      <xdr:spPr>
        <a:xfrm>
          <a:off x="4867275" y="7772400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17</xdr:col>
      <xdr:colOff>514350</xdr:colOff>
      <xdr:row>11</xdr:row>
      <xdr:rowOff>0</xdr:rowOff>
    </xdr:from>
    <xdr:ext cx="65" cy="162224"/>
    <xdr:sp macro="" textlink="">
      <xdr:nvSpPr>
        <xdr:cNvPr id="287" name="TextBox 286">
          <a:extLst>
            <a:ext uri="{FF2B5EF4-FFF2-40B4-BE49-F238E27FC236}">
              <a16:creationId xmlns:a16="http://schemas.microsoft.com/office/drawing/2014/main" id="{00000000-0008-0000-0200-00001F010000}"/>
            </a:ext>
          </a:extLst>
        </xdr:cNvPr>
        <xdr:cNvSpPr txBox="1"/>
      </xdr:nvSpPr>
      <xdr:spPr>
        <a:xfrm>
          <a:off x="4867275" y="7772400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17</xdr:col>
      <xdr:colOff>514350</xdr:colOff>
      <xdr:row>11</xdr:row>
      <xdr:rowOff>0</xdr:rowOff>
    </xdr:from>
    <xdr:ext cx="65" cy="162224"/>
    <xdr:sp macro="" textlink="">
      <xdr:nvSpPr>
        <xdr:cNvPr id="288" name="TextBox 287">
          <a:extLst>
            <a:ext uri="{FF2B5EF4-FFF2-40B4-BE49-F238E27FC236}">
              <a16:creationId xmlns:a16="http://schemas.microsoft.com/office/drawing/2014/main" id="{00000000-0008-0000-0200-000020010000}"/>
            </a:ext>
          </a:extLst>
        </xdr:cNvPr>
        <xdr:cNvSpPr txBox="1"/>
      </xdr:nvSpPr>
      <xdr:spPr>
        <a:xfrm>
          <a:off x="4867275" y="7772400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17</xdr:col>
      <xdr:colOff>514350</xdr:colOff>
      <xdr:row>11</xdr:row>
      <xdr:rowOff>0</xdr:rowOff>
    </xdr:from>
    <xdr:ext cx="65" cy="162224"/>
    <xdr:sp macro="" textlink="">
      <xdr:nvSpPr>
        <xdr:cNvPr id="289" name="TextBox 288">
          <a:extLst>
            <a:ext uri="{FF2B5EF4-FFF2-40B4-BE49-F238E27FC236}">
              <a16:creationId xmlns:a16="http://schemas.microsoft.com/office/drawing/2014/main" id="{00000000-0008-0000-0200-000021010000}"/>
            </a:ext>
          </a:extLst>
        </xdr:cNvPr>
        <xdr:cNvSpPr txBox="1"/>
      </xdr:nvSpPr>
      <xdr:spPr>
        <a:xfrm>
          <a:off x="4867275" y="7772400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17</xdr:col>
      <xdr:colOff>514350</xdr:colOff>
      <xdr:row>11</xdr:row>
      <xdr:rowOff>0</xdr:rowOff>
    </xdr:from>
    <xdr:ext cx="65" cy="162224"/>
    <xdr:sp macro="" textlink="">
      <xdr:nvSpPr>
        <xdr:cNvPr id="290" name="TextBox 289">
          <a:extLst>
            <a:ext uri="{FF2B5EF4-FFF2-40B4-BE49-F238E27FC236}">
              <a16:creationId xmlns:a16="http://schemas.microsoft.com/office/drawing/2014/main" id="{00000000-0008-0000-0200-000022010000}"/>
            </a:ext>
          </a:extLst>
        </xdr:cNvPr>
        <xdr:cNvSpPr txBox="1"/>
      </xdr:nvSpPr>
      <xdr:spPr>
        <a:xfrm>
          <a:off x="4867275" y="7772400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17</xdr:col>
      <xdr:colOff>514350</xdr:colOff>
      <xdr:row>11</xdr:row>
      <xdr:rowOff>0</xdr:rowOff>
    </xdr:from>
    <xdr:ext cx="65" cy="162224"/>
    <xdr:sp macro="" textlink="">
      <xdr:nvSpPr>
        <xdr:cNvPr id="291" name="TextBox 290">
          <a:extLst>
            <a:ext uri="{FF2B5EF4-FFF2-40B4-BE49-F238E27FC236}">
              <a16:creationId xmlns:a16="http://schemas.microsoft.com/office/drawing/2014/main" id="{00000000-0008-0000-0200-000023010000}"/>
            </a:ext>
          </a:extLst>
        </xdr:cNvPr>
        <xdr:cNvSpPr txBox="1"/>
      </xdr:nvSpPr>
      <xdr:spPr>
        <a:xfrm>
          <a:off x="4867275" y="7772400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17</xdr:col>
      <xdr:colOff>514350</xdr:colOff>
      <xdr:row>11</xdr:row>
      <xdr:rowOff>0</xdr:rowOff>
    </xdr:from>
    <xdr:ext cx="65" cy="162224"/>
    <xdr:sp macro="" textlink="">
      <xdr:nvSpPr>
        <xdr:cNvPr id="292" name="TextBox 291">
          <a:extLst>
            <a:ext uri="{FF2B5EF4-FFF2-40B4-BE49-F238E27FC236}">
              <a16:creationId xmlns:a16="http://schemas.microsoft.com/office/drawing/2014/main" id="{00000000-0008-0000-0200-000024010000}"/>
            </a:ext>
          </a:extLst>
        </xdr:cNvPr>
        <xdr:cNvSpPr txBox="1"/>
      </xdr:nvSpPr>
      <xdr:spPr>
        <a:xfrm>
          <a:off x="4867275" y="7772400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17</xdr:col>
      <xdr:colOff>514350</xdr:colOff>
      <xdr:row>11</xdr:row>
      <xdr:rowOff>0</xdr:rowOff>
    </xdr:from>
    <xdr:ext cx="65" cy="162224"/>
    <xdr:sp macro="" textlink="">
      <xdr:nvSpPr>
        <xdr:cNvPr id="293" name="TextBox 292">
          <a:extLst>
            <a:ext uri="{FF2B5EF4-FFF2-40B4-BE49-F238E27FC236}">
              <a16:creationId xmlns:a16="http://schemas.microsoft.com/office/drawing/2014/main" id="{00000000-0008-0000-0200-000025010000}"/>
            </a:ext>
          </a:extLst>
        </xdr:cNvPr>
        <xdr:cNvSpPr txBox="1"/>
      </xdr:nvSpPr>
      <xdr:spPr>
        <a:xfrm>
          <a:off x="4867275" y="7772400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17</xdr:col>
      <xdr:colOff>514350</xdr:colOff>
      <xdr:row>11</xdr:row>
      <xdr:rowOff>0</xdr:rowOff>
    </xdr:from>
    <xdr:ext cx="65" cy="162224"/>
    <xdr:sp macro="" textlink="">
      <xdr:nvSpPr>
        <xdr:cNvPr id="294" name="TextBox 293">
          <a:extLst>
            <a:ext uri="{FF2B5EF4-FFF2-40B4-BE49-F238E27FC236}">
              <a16:creationId xmlns:a16="http://schemas.microsoft.com/office/drawing/2014/main" id="{00000000-0008-0000-0200-000026010000}"/>
            </a:ext>
          </a:extLst>
        </xdr:cNvPr>
        <xdr:cNvSpPr txBox="1"/>
      </xdr:nvSpPr>
      <xdr:spPr>
        <a:xfrm>
          <a:off x="4867275" y="7772400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17</xdr:col>
      <xdr:colOff>514350</xdr:colOff>
      <xdr:row>11</xdr:row>
      <xdr:rowOff>0</xdr:rowOff>
    </xdr:from>
    <xdr:ext cx="65" cy="162224"/>
    <xdr:sp macro="" textlink="">
      <xdr:nvSpPr>
        <xdr:cNvPr id="295" name="TextBox 294">
          <a:extLst>
            <a:ext uri="{FF2B5EF4-FFF2-40B4-BE49-F238E27FC236}">
              <a16:creationId xmlns:a16="http://schemas.microsoft.com/office/drawing/2014/main" id="{00000000-0008-0000-0200-000027010000}"/>
            </a:ext>
          </a:extLst>
        </xdr:cNvPr>
        <xdr:cNvSpPr txBox="1"/>
      </xdr:nvSpPr>
      <xdr:spPr>
        <a:xfrm>
          <a:off x="4867275" y="7772400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17</xdr:col>
      <xdr:colOff>514350</xdr:colOff>
      <xdr:row>11</xdr:row>
      <xdr:rowOff>0</xdr:rowOff>
    </xdr:from>
    <xdr:ext cx="65" cy="162224"/>
    <xdr:sp macro="" textlink="">
      <xdr:nvSpPr>
        <xdr:cNvPr id="296" name="TextBox 295">
          <a:extLst>
            <a:ext uri="{FF2B5EF4-FFF2-40B4-BE49-F238E27FC236}">
              <a16:creationId xmlns:a16="http://schemas.microsoft.com/office/drawing/2014/main" id="{00000000-0008-0000-0200-000028010000}"/>
            </a:ext>
          </a:extLst>
        </xdr:cNvPr>
        <xdr:cNvSpPr txBox="1"/>
      </xdr:nvSpPr>
      <xdr:spPr>
        <a:xfrm>
          <a:off x="4867275" y="7772400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17</xdr:col>
      <xdr:colOff>514350</xdr:colOff>
      <xdr:row>11</xdr:row>
      <xdr:rowOff>0</xdr:rowOff>
    </xdr:from>
    <xdr:ext cx="65" cy="162224"/>
    <xdr:sp macro="" textlink="">
      <xdr:nvSpPr>
        <xdr:cNvPr id="297" name="TextBox 296">
          <a:extLst>
            <a:ext uri="{FF2B5EF4-FFF2-40B4-BE49-F238E27FC236}">
              <a16:creationId xmlns:a16="http://schemas.microsoft.com/office/drawing/2014/main" id="{00000000-0008-0000-0200-000029010000}"/>
            </a:ext>
          </a:extLst>
        </xdr:cNvPr>
        <xdr:cNvSpPr txBox="1"/>
      </xdr:nvSpPr>
      <xdr:spPr>
        <a:xfrm>
          <a:off x="4867275" y="7772400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17</xdr:col>
      <xdr:colOff>514350</xdr:colOff>
      <xdr:row>11</xdr:row>
      <xdr:rowOff>0</xdr:rowOff>
    </xdr:from>
    <xdr:ext cx="65" cy="162224"/>
    <xdr:sp macro="" textlink="">
      <xdr:nvSpPr>
        <xdr:cNvPr id="298" name="TextBox 297">
          <a:extLst>
            <a:ext uri="{FF2B5EF4-FFF2-40B4-BE49-F238E27FC236}">
              <a16:creationId xmlns:a16="http://schemas.microsoft.com/office/drawing/2014/main" id="{00000000-0008-0000-0200-00002A010000}"/>
            </a:ext>
          </a:extLst>
        </xdr:cNvPr>
        <xdr:cNvSpPr txBox="1"/>
      </xdr:nvSpPr>
      <xdr:spPr>
        <a:xfrm>
          <a:off x="4867275" y="7772400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17</xdr:col>
      <xdr:colOff>514350</xdr:colOff>
      <xdr:row>11</xdr:row>
      <xdr:rowOff>0</xdr:rowOff>
    </xdr:from>
    <xdr:ext cx="65" cy="162224"/>
    <xdr:sp macro="" textlink="">
      <xdr:nvSpPr>
        <xdr:cNvPr id="299" name="TextBox 298">
          <a:extLst>
            <a:ext uri="{FF2B5EF4-FFF2-40B4-BE49-F238E27FC236}">
              <a16:creationId xmlns:a16="http://schemas.microsoft.com/office/drawing/2014/main" id="{00000000-0008-0000-0200-00002B010000}"/>
            </a:ext>
          </a:extLst>
        </xdr:cNvPr>
        <xdr:cNvSpPr txBox="1"/>
      </xdr:nvSpPr>
      <xdr:spPr>
        <a:xfrm>
          <a:off x="4867275" y="7772400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17</xdr:col>
      <xdr:colOff>514350</xdr:colOff>
      <xdr:row>11</xdr:row>
      <xdr:rowOff>0</xdr:rowOff>
    </xdr:from>
    <xdr:ext cx="65" cy="162224"/>
    <xdr:sp macro="" textlink="">
      <xdr:nvSpPr>
        <xdr:cNvPr id="300" name="TextBox 299">
          <a:extLst>
            <a:ext uri="{FF2B5EF4-FFF2-40B4-BE49-F238E27FC236}">
              <a16:creationId xmlns:a16="http://schemas.microsoft.com/office/drawing/2014/main" id="{00000000-0008-0000-0200-00002C010000}"/>
            </a:ext>
          </a:extLst>
        </xdr:cNvPr>
        <xdr:cNvSpPr txBox="1"/>
      </xdr:nvSpPr>
      <xdr:spPr>
        <a:xfrm>
          <a:off x="4867275" y="7772400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17</xdr:col>
      <xdr:colOff>514350</xdr:colOff>
      <xdr:row>11</xdr:row>
      <xdr:rowOff>0</xdr:rowOff>
    </xdr:from>
    <xdr:ext cx="65" cy="162224"/>
    <xdr:sp macro="" textlink="">
      <xdr:nvSpPr>
        <xdr:cNvPr id="301" name="TextBox 300">
          <a:extLst>
            <a:ext uri="{FF2B5EF4-FFF2-40B4-BE49-F238E27FC236}">
              <a16:creationId xmlns:a16="http://schemas.microsoft.com/office/drawing/2014/main" id="{00000000-0008-0000-0200-00002D010000}"/>
            </a:ext>
          </a:extLst>
        </xdr:cNvPr>
        <xdr:cNvSpPr txBox="1"/>
      </xdr:nvSpPr>
      <xdr:spPr>
        <a:xfrm>
          <a:off x="4867275" y="7772400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17</xdr:col>
      <xdr:colOff>514350</xdr:colOff>
      <xdr:row>11</xdr:row>
      <xdr:rowOff>0</xdr:rowOff>
    </xdr:from>
    <xdr:ext cx="65" cy="162224"/>
    <xdr:sp macro="" textlink="">
      <xdr:nvSpPr>
        <xdr:cNvPr id="302" name="TextBox 301">
          <a:extLst>
            <a:ext uri="{FF2B5EF4-FFF2-40B4-BE49-F238E27FC236}">
              <a16:creationId xmlns:a16="http://schemas.microsoft.com/office/drawing/2014/main" id="{00000000-0008-0000-0200-00002E010000}"/>
            </a:ext>
          </a:extLst>
        </xdr:cNvPr>
        <xdr:cNvSpPr txBox="1"/>
      </xdr:nvSpPr>
      <xdr:spPr>
        <a:xfrm>
          <a:off x="4867275" y="7772400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17</xdr:col>
      <xdr:colOff>514350</xdr:colOff>
      <xdr:row>11</xdr:row>
      <xdr:rowOff>0</xdr:rowOff>
    </xdr:from>
    <xdr:ext cx="65" cy="162224"/>
    <xdr:sp macro="" textlink="">
      <xdr:nvSpPr>
        <xdr:cNvPr id="303" name="TextBox 302">
          <a:extLst>
            <a:ext uri="{FF2B5EF4-FFF2-40B4-BE49-F238E27FC236}">
              <a16:creationId xmlns:a16="http://schemas.microsoft.com/office/drawing/2014/main" id="{00000000-0008-0000-0200-00002F010000}"/>
            </a:ext>
          </a:extLst>
        </xdr:cNvPr>
        <xdr:cNvSpPr txBox="1"/>
      </xdr:nvSpPr>
      <xdr:spPr>
        <a:xfrm>
          <a:off x="4867275" y="7772400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17</xdr:col>
      <xdr:colOff>514350</xdr:colOff>
      <xdr:row>11</xdr:row>
      <xdr:rowOff>0</xdr:rowOff>
    </xdr:from>
    <xdr:ext cx="65" cy="162224"/>
    <xdr:sp macro="" textlink="">
      <xdr:nvSpPr>
        <xdr:cNvPr id="304" name="TextBox 303">
          <a:extLst>
            <a:ext uri="{FF2B5EF4-FFF2-40B4-BE49-F238E27FC236}">
              <a16:creationId xmlns:a16="http://schemas.microsoft.com/office/drawing/2014/main" id="{00000000-0008-0000-0200-000030010000}"/>
            </a:ext>
          </a:extLst>
        </xdr:cNvPr>
        <xdr:cNvSpPr txBox="1"/>
      </xdr:nvSpPr>
      <xdr:spPr>
        <a:xfrm>
          <a:off x="4867275" y="7772400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17</xdr:col>
      <xdr:colOff>514350</xdr:colOff>
      <xdr:row>11</xdr:row>
      <xdr:rowOff>0</xdr:rowOff>
    </xdr:from>
    <xdr:ext cx="65" cy="162224"/>
    <xdr:sp macro="" textlink="">
      <xdr:nvSpPr>
        <xdr:cNvPr id="305" name="TextBox 304">
          <a:extLst>
            <a:ext uri="{FF2B5EF4-FFF2-40B4-BE49-F238E27FC236}">
              <a16:creationId xmlns:a16="http://schemas.microsoft.com/office/drawing/2014/main" id="{00000000-0008-0000-0200-000031010000}"/>
            </a:ext>
          </a:extLst>
        </xdr:cNvPr>
        <xdr:cNvSpPr txBox="1"/>
      </xdr:nvSpPr>
      <xdr:spPr>
        <a:xfrm>
          <a:off x="4867275" y="7772400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17</xdr:col>
      <xdr:colOff>514350</xdr:colOff>
      <xdr:row>11</xdr:row>
      <xdr:rowOff>0</xdr:rowOff>
    </xdr:from>
    <xdr:ext cx="65" cy="162224"/>
    <xdr:sp macro="" textlink="">
      <xdr:nvSpPr>
        <xdr:cNvPr id="306" name="TextBox 305">
          <a:extLst>
            <a:ext uri="{FF2B5EF4-FFF2-40B4-BE49-F238E27FC236}">
              <a16:creationId xmlns:a16="http://schemas.microsoft.com/office/drawing/2014/main" id="{00000000-0008-0000-0200-000032010000}"/>
            </a:ext>
          </a:extLst>
        </xdr:cNvPr>
        <xdr:cNvSpPr txBox="1"/>
      </xdr:nvSpPr>
      <xdr:spPr>
        <a:xfrm>
          <a:off x="4867275" y="7772400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17</xdr:col>
      <xdr:colOff>514350</xdr:colOff>
      <xdr:row>11</xdr:row>
      <xdr:rowOff>0</xdr:rowOff>
    </xdr:from>
    <xdr:ext cx="65" cy="162224"/>
    <xdr:sp macro="" textlink="">
      <xdr:nvSpPr>
        <xdr:cNvPr id="307" name="TextBox 306">
          <a:extLst>
            <a:ext uri="{FF2B5EF4-FFF2-40B4-BE49-F238E27FC236}">
              <a16:creationId xmlns:a16="http://schemas.microsoft.com/office/drawing/2014/main" id="{00000000-0008-0000-0200-000033010000}"/>
            </a:ext>
          </a:extLst>
        </xdr:cNvPr>
        <xdr:cNvSpPr txBox="1"/>
      </xdr:nvSpPr>
      <xdr:spPr>
        <a:xfrm>
          <a:off x="4867275" y="7772400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17</xdr:col>
      <xdr:colOff>514350</xdr:colOff>
      <xdr:row>11</xdr:row>
      <xdr:rowOff>0</xdr:rowOff>
    </xdr:from>
    <xdr:ext cx="65" cy="162224"/>
    <xdr:sp macro="" textlink="">
      <xdr:nvSpPr>
        <xdr:cNvPr id="308" name="TextBox 307">
          <a:extLst>
            <a:ext uri="{FF2B5EF4-FFF2-40B4-BE49-F238E27FC236}">
              <a16:creationId xmlns:a16="http://schemas.microsoft.com/office/drawing/2014/main" id="{00000000-0008-0000-0200-000034010000}"/>
            </a:ext>
          </a:extLst>
        </xdr:cNvPr>
        <xdr:cNvSpPr txBox="1"/>
      </xdr:nvSpPr>
      <xdr:spPr>
        <a:xfrm>
          <a:off x="4867275" y="7772400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17</xdr:col>
      <xdr:colOff>514350</xdr:colOff>
      <xdr:row>11</xdr:row>
      <xdr:rowOff>0</xdr:rowOff>
    </xdr:from>
    <xdr:ext cx="65" cy="162224"/>
    <xdr:sp macro="" textlink="">
      <xdr:nvSpPr>
        <xdr:cNvPr id="309" name="TextBox 308">
          <a:extLst>
            <a:ext uri="{FF2B5EF4-FFF2-40B4-BE49-F238E27FC236}">
              <a16:creationId xmlns:a16="http://schemas.microsoft.com/office/drawing/2014/main" id="{00000000-0008-0000-0200-000035010000}"/>
            </a:ext>
          </a:extLst>
        </xdr:cNvPr>
        <xdr:cNvSpPr txBox="1"/>
      </xdr:nvSpPr>
      <xdr:spPr>
        <a:xfrm>
          <a:off x="4867275" y="7772400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17</xdr:col>
      <xdr:colOff>514350</xdr:colOff>
      <xdr:row>11</xdr:row>
      <xdr:rowOff>0</xdr:rowOff>
    </xdr:from>
    <xdr:ext cx="65" cy="162224"/>
    <xdr:sp macro="" textlink="">
      <xdr:nvSpPr>
        <xdr:cNvPr id="310" name="TextBox 309">
          <a:extLst>
            <a:ext uri="{FF2B5EF4-FFF2-40B4-BE49-F238E27FC236}">
              <a16:creationId xmlns:a16="http://schemas.microsoft.com/office/drawing/2014/main" id="{00000000-0008-0000-0200-000036010000}"/>
            </a:ext>
          </a:extLst>
        </xdr:cNvPr>
        <xdr:cNvSpPr txBox="1"/>
      </xdr:nvSpPr>
      <xdr:spPr>
        <a:xfrm>
          <a:off x="4867275" y="7772400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17</xdr:col>
      <xdr:colOff>514350</xdr:colOff>
      <xdr:row>11</xdr:row>
      <xdr:rowOff>0</xdr:rowOff>
    </xdr:from>
    <xdr:ext cx="65" cy="162224"/>
    <xdr:sp macro="" textlink="">
      <xdr:nvSpPr>
        <xdr:cNvPr id="311" name="TextBox 310">
          <a:extLst>
            <a:ext uri="{FF2B5EF4-FFF2-40B4-BE49-F238E27FC236}">
              <a16:creationId xmlns:a16="http://schemas.microsoft.com/office/drawing/2014/main" id="{00000000-0008-0000-0200-000037010000}"/>
            </a:ext>
          </a:extLst>
        </xdr:cNvPr>
        <xdr:cNvSpPr txBox="1"/>
      </xdr:nvSpPr>
      <xdr:spPr>
        <a:xfrm>
          <a:off x="4867275" y="7772400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17</xdr:col>
      <xdr:colOff>514350</xdr:colOff>
      <xdr:row>11</xdr:row>
      <xdr:rowOff>0</xdr:rowOff>
    </xdr:from>
    <xdr:ext cx="65" cy="162224"/>
    <xdr:sp macro="" textlink="">
      <xdr:nvSpPr>
        <xdr:cNvPr id="312" name="TextBox 311">
          <a:extLst>
            <a:ext uri="{FF2B5EF4-FFF2-40B4-BE49-F238E27FC236}">
              <a16:creationId xmlns:a16="http://schemas.microsoft.com/office/drawing/2014/main" id="{00000000-0008-0000-0200-000038010000}"/>
            </a:ext>
          </a:extLst>
        </xdr:cNvPr>
        <xdr:cNvSpPr txBox="1"/>
      </xdr:nvSpPr>
      <xdr:spPr>
        <a:xfrm>
          <a:off x="4867275" y="7772400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17</xdr:col>
      <xdr:colOff>514350</xdr:colOff>
      <xdr:row>11</xdr:row>
      <xdr:rowOff>0</xdr:rowOff>
    </xdr:from>
    <xdr:ext cx="65" cy="162224"/>
    <xdr:sp macro="" textlink="">
      <xdr:nvSpPr>
        <xdr:cNvPr id="313" name="TextBox 312">
          <a:extLst>
            <a:ext uri="{FF2B5EF4-FFF2-40B4-BE49-F238E27FC236}">
              <a16:creationId xmlns:a16="http://schemas.microsoft.com/office/drawing/2014/main" id="{00000000-0008-0000-0200-000039010000}"/>
            </a:ext>
          </a:extLst>
        </xdr:cNvPr>
        <xdr:cNvSpPr txBox="1"/>
      </xdr:nvSpPr>
      <xdr:spPr>
        <a:xfrm>
          <a:off x="4867275" y="7772400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17</xdr:col>
      <xdr:colOff>514350</xdr:colOff>
      <xdr:row>11</xdr:row>
      <xdr:rowOff>0</xdr:rowOff>
    </xdr:from>
    <xdr:ext cx="65" cy="162224"/>
    <xdr:sp macro="" textlink="">
      <xdr:nvSpPr>
        <xdr:cNvPr id="314" name="TextBox 313">
          <a:extLst>
            <a:ext uri="{FF2B5EF4-FFF2-40B4-BE49-F238E27FC236}">
              <a16:creationId xmlns:a16="http://schemas.microsoft.com/office/drawing/2014/main" id="{00000000-0008-0000-0200-00003A010000}"/>
            </a:ext>
          </a:extLst>
        </xdr:cNvPr>
        <xdr:cNvSpPr txBox="1"/>
      </xdr:nvSpPr>
      <xdr:spPr>
        <a:xfrm>
          <a:off x="4867275" y="7772400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17</xdr:col>
      <xdr:colOff>514350</xdr:colOff>
      <xdr:row>11</xdr:row>
      <xdr:rowOff>0</xdr:rowOff>
    </xdr:from>
    <xdr:ext cx="65" cy="162224"/>
    <xdr:sp macro="" textlink="">
      <xdr:nvSpPr>
        <xdr:cNvPr id="315" name="TextBox 314">
          <a:extLst>
            <a:ext uri="{FF2B5EF4-FFF2-40B4-BE49-F238E27FC236}">
              <a16:creationId xmlns:a16="http://schemas.microsoft.com/office/drawing/2014/main" id="{00000000-0008-0000-0200-00003B010000}"/>
            </a:ext>
          </a:extLst>
        </xdr:cNvPr>
        <xdr:cNvSpPr txBox="1"/>
      </xdr:nvSpPr>
      <xdr:spPr>
        <a:xfrm>
          <a:off x="4867275" y="7772400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17</xdr:col>
      <xdr:colOff>514350</xdr:colOff>
      <xdr:row>11</xdr:row>
      <xdr:rowOff>0</xdr:rowOff>
    </xdr:from>
    <xdr:ext cx="65" cy="162224"/>
    <xdr:sp macro="" textlink="">
      <xdr:nvSpPr>
        <xdr:cNvPr id="316" name="TextBox 315">
          <a:extLst>
            <a:ext uri="{FF2B5EF4-FFF2-40B4-BE49-F238E27FC236}">
              <a16:creationId xmlns:a16="http://schemas.microsoft.com/office/drawing/2014/main" id="{00000000-0008-0000-0200-00003C010000}"/>
            </a:ext>
          </a:extLst>
        </xdr:cNvPr>
        <xdr:cNvSpPr txBox="1"/>
      </xdr:nvSpPr>
      <xdr:spPr>
        <a:xfrm>
          <a:off x="4867275" y="7772400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17</xdr:col>
      <xdr:colOff>514350</xdr:colOff>
      <xdr:row>11</xdr:row>
      <xdr:rowOff>0</xdr:rowOff>
    </xdr:from>
    <xdr:ext cx="65" cy="162224"/>
    <xdr:sp macro="" textlink="">
      <xdr:nvSpPr>
        <xdr:cNvPr id="317" name="TextBox 316">
          <a:extLst>
            <a:ext uri="{FF2B5EF4-FFF2-40B4-BE49-F238E27FC236}">
              <a16:creationId xmlns:a16="http://schemas.microsoft.com/office/drawing/2014/main" id="{00000000-0008-0000-0200-00003D010000}"/>
            </a:ext>
          </a:extLst>
        </xdr:cNvPr>
        <xdr:cNvSpPr txBox="1"/>
      </xdr:nvSpPr>
      <xdr:spPr>
        <a:xfrm>
          <a:off x="4867275" y="7772400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17</xdr:col>
      <xdr:colOff>514350</xdr:colOff>
      <xdr:row>11</xdr:row>
      <xdr:rowOff>0</xdr:rowOff>
    </xdr:from>
    <xdr:ext cx="65" cy="162224"/>
    <xdr:sp macro="" textlink="">
      <xdr:nvSpPr>
        <xdr:cNvPr id="318" name="TextBox 317">
          <a:extLst>
            <a:ext uri="{FF2B5EF4-FFF2-40B4-BE49-F238E27FC236}">
              <a16:creationId xmlns:a16="http://schemas.microsoft.com/office/drawing/2014/main" id="{00000000-0008-0000-0200-00003E010000}"/>
            </a:ext>
          </a:extLst>
        </xdr:cNvPr>
        <xdr:cNvSpPr txBox="1"/>
      </xdr:nvSpPr>
      <xdr:spPr>
        <a:xfrm>
          <a:off x="4867275" y="7772400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17</xdr:col>
      <xdr:colOff>514350</xdr:colOff>
      <xdr:row>11</xdr:row>
      <xdr:rowOff>0</xdr:rowOff>
    </xdr:from>
    <xdr:ext cx="65" cy="162224"/>
    <xdr:sp macro="" textlink="">
      <xdr:nvSpPr>
        <xdr:cNvPr id="319" name="TextBox 318">
          <a:extLst>
            <a:ext uri="{FF2B5EF4-FFF2-40B4-BE49-F238E27FC236}">
              <a16:creationId xmlns:a16="http://schemas.microsoft.com/office/drawing/2014/main" id="{00000000-0008-0000-0200-00003F010000}"/>
            </a:ext>
          </a:extLst>
        </xdr:cNvPr>
        <xdr:cNvSpPr txBox="1"/>
      </xdr:nvSpPr>
      <xdr:spPr>
        <a:xfrm>
          <a:off x="4867275" y="7772400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17</xdr:col>
      <xdr:colOff>514350</xdr:colOff>
      <xdr:row>11</xdr:row>
      <xdr:rowOff>0</xdr:rowOff>
    </xdr:from>
    <xdr:ext cx="65" cy="162224"/>
    <xdr:sp macro="" textlink="">
      <xdr:nvSpPr>
        <xdr:cNvPr id="320" name="TextBox 319">
          <a:extLst>
            <a:ext uri="{FF2B5EF4-FFF2-40B4-BE49-F238E27FC236}">
              <a16:creationId xmlns:a16="http://schemas.microsoft.com/office/drawing/2014/main" id="{00000000-0008-0000-0200-000040010000}"/>
            </a:ext>
          </a:extLst>
        </xdr:cNvPr>
        <xdr:cNvSpPr txBox="1"/>
      </xdr:nvSpPr>
      <xdr:spPr>
        <a:xfrm>
          <a:off x="4867275" y="7772400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17</xdr:col>
      <xdr:colOff>514350</xdr:colOff>
      <xdr:row>11</xdr:row>
      <xdr:rowOff>0</xdr:rowOff>
    </xdr:from>
    <xdr:ext cx="65" cy="162224"/>
    <xdr:sp macro="" textlink="">
      <xdr:nvSpPr>
        <xdr:cNvPr id="321" name="TextBox 320">
          <a:extLst>
            <a:ext uri="{FF2B5EF4-FFF2-40B4-BE49-F238E27FC236}">
              <a16:creationId xmlns:a16="http://schemas.microsoft.com/office/drawing/2014/main" id="{00000000-0008-0000-0200-000041010000}"/>
            </a:ext>
          </a:extLst>
        </xdr:cNvPr>
        <xdr:cNvSpPr txBox="1"/>
      </xdr:nvSpPr>
      <xdr:spPr>
        <a:xfrm>
          <a:off x="4867275" y="7772400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17</xdr:col>
      <xdr:colOff>514350</xdr:colOff>
      <xdr:row>11</xdr:row>
      <xdr:rowOff>0</xdr:rowOff>
    </xdr:from>
    <xdr:ext cx="65" cy="162224"/>
    <xdr:sp macro="" textlink="">
      <xdr:nvSpPr>
        <xdr:cNvPr id="322" name="TextBox 321">
          <a:extLst>
            <a:ext uri="{FF2B5EF4-FFF2-40B4-BE49-F238E27FC236}">
              <a16:creationId xmlns:a16="http://schemas.microsoft.com/office/drawing/2014/main" id="{00000000-0008-0000-0200-000042010000}"/>
            </a:ext>
          </a:extLst>
        </xdr:cNvPr>
        <xdr:cNvSpPr txBox="1"/>
      </xdr:nvSpPr>
      <xdr:spPr>
        <a:xfrm>
          <a:off x="4867275" y="7772400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17</xdr:col>
      <xdr:colOff>514350</xdr:colOff>
      <xdr:row>11</xdr:row>
      <xdr:rowOff>0</xdr:rowOff>
    </xdr:from>
    <xdr:ext cx="65" cy="162224"/>
    <xdr:sp macro="" textlink="">
      <xdr:nvSpPr>
        <xdr:cNvPr id="323" name="TextBox 322">
          <a:extLst>
            <a:ext uri="{FF2B5EF4-FFF2-40B4-BE49-F238E27FC236}">
              <a16:creationId xmlns:a16="http://schemas.microsoft.com/office/drawing/2014/main" id="{00000000-0008-0000-0200-000043010000}"/>
            </a:ext>
          </a:extLst>
        </xdr:cNvPr>
        <xdr:cNvSpPr txBox="1"/>
      </xdr:nvSpPr>
      <xdr:spPr>
        <a:xfrm>
          <a:off x="4867275" y="7772400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17</xdr:col>
      <xdr:colOff>514350</xdr:colOff>
      <xdr:row>11</xdr:row>
      <xdr:rowOff>0</xdr:rowOff>
    </xdr:from>
    <xdr:ext cx="65" cy="162224"/>
    <xdr:sp macro="" textlink="">
      <xdr:nvSpPr>
        <xdr:cNvPr id="324" name="TextBox 323">
          <a:extLst>
            <a:ext uri="{FF2B5EF4-FFF2-40B4-BE49-F238E27FC236}">
              <a16:creationId xmlns:a16="http://schemas.microsoft.com/office/drawing/2014/main" id="{00000000-0008-0000-0200-000044010000}"/>
            </a:ext>
          </a:extLst>
        </xdr:cNvPr>
        <xdr:cNvSpPr txBox="1"/>
      </xdr:nvSpPr>
      <xdr:spPr>
        <a:xfrm>
          <a:off x="4867275" y="7772400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17</xdr:col>
      <xdr:colOff>514350</xdr:colOff>
      <xdr:row>11</xdr:row>
      <xdr:rowOff>0</xdr:rowOff>
    </xdr:from>
    <xdr:ext cx="65" cy="162224"/>
    <xdr:sp macro="" textlink="">
      <xdr:nvSpPr>
        <xdr:cNvPr id="325" name="TextBox 324">
          <a:extLst>
            <a:ext uri="{FF2B5EF4-FFF2-40B4-BE49-F238E27FC236}">
              <a16:creationId xmlns:a16="http://schemas.microsoft.com/office/drawing/2014/main" id="{00000000-0008-0000-0200-000045010000}"/>
            </a:ext>
          </a:extLst>
        </xdr:cNvPr>
        <xdr:cNvSpPr txBox="1"/>
      </xdr:nvSpPr>
      <xdr:spPr>
        <a:xfrm>
          <a:off x="4867275" y="7772400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17</xdr:col>
      <xdr:colOff>514350</xdr:colOff>
      <xdr:row>11</xdr:row>
      <xdr:rowOff>0</xdr:rowOff>
    </xdr:from>
    <xdr:ext cx="65" cy="162224"/>
    <xdr:sp macro="" textlink="">
      <xdr:nvSpPr>
        <xdr:cNvPr id="326" name="TextBox 325">
          <a:extLst>
            <a:ext uri="{FF2B5EF4-FFF2-40B4-BE49-F238E27FC236}">
              <a16:creationId xmlns:a16="http://schemas.microsoft.com/office/drawing/2014/main" id="{00000000-0008-0000-0200-000046010000}"/>
            </a:ext>
          </a:extLst>
        </xdr:cNvPr>
        <xdr:cNvSpPr txBox="1"/>
      </xdr:nvSpPr>
      <xdr:spPr>
        <a:xfrm>
          <a:off x="4867275" y="7772400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17</xdr:col>
      <xdr:colOff>514350</xdr:colOff>
      <xdr:row>11</xdr:row>
      <xdr:rowOff>0</xdr:rowOff>
    </xdr:from>
    <xdr:ext cx="65" cy="162224"/>
    <xdr:sp macro="" textlink="">
      <xdr:nvSpPr>
        <xdr:cNvPr id="327" name="TextBox 326">
          <a:extLst>
            <a:ext uri="{FF2B5EF4-FFF2-40B4-BE49-F238E27FC236}">
              <a16:creationId xmlns:a16="http://schemas.microsoft.com/office/drawing/2014/main" id="{00000000-0008-0000-0200-000047010000}"/>
            </a:ext>
          </a:extLst>
        </xdr:cNvPr>
        <xdr:cNvSpPr txBox="1"/>
      </xdr:nvSpPr>
      <xdr:spPr>
        <a:xfrm>
          <a:off x="4867275" y="7772400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17</xdr:col>
      <xdr:colOff>514350</xdr:colOff>
      <xdr:row>11</xdr:row>
      <xdr:rowOff>0</xdr:rowOff>
    </xdr:from>
    <xdr:ext cx="65" cy="162224"/>
    <xdr:sp macro="" textlink="">
      <xdr:nvSpPr>
        <xdr:cNvPr id="328" name="TextBox 327">
          <a:extLst>
            <a:ext uri="{FF2B5EF4-FFF2-40B4-BE49-F238E27FC236}">
              <a16:creationId xmlns:a16="http://schemas.microsoft.com/office/drawing/2014/main" id="{00000000-0008-0000-0200-000048010000}"/>
            </a:ext>
          </a:extLst>
        </xdr:cNvPr>
        <xdr:cNvSpPr txBox="1"/>
      </xdr:nvSpPr>
      <xdr:spPr>
        <a:xfrm>
          <a:off x="4867275" y="7772400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17</xdr:col>
      <xdr:colOff>514350</xdr:colOff>
      <xdr:row>11</xdr:row>
      <xdr:rowOff>0</xdr:rowOff>
    </xdr:from>
    <xdr:ext cx="65" cy="162224"/>
    <xdr:sp macro="" textlink="">
      <xdr:nvSpPr>
        <xdr:cNvPr id="329" name="TextBox 328">
          <a:extLst>
            <a:ext uri="{FF2B5EF4-FFF2-40B4-BE49-F238E27FC236}">
              <a16:creationId xmlns:a16="http://schemas.microsoft.com/office/drawing/2014/main" id="{00000000-0008-0000-0200-000049010000}"/>
            </a:ext>
          </a:extLst>
        </xdr:cNvPr>
        <xdr:cNvSpPr txBox="1"/>
      </xdr:nvSpPr>
      <xdr:spPr>
        <a:xfrm>
          <a:off x="4867275" y="7772400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17</xdr:col>
      <xdr:colOff>514350</xdr:colOff>
      <xdr:row>11</xdr:row>
      <xdr:rowOff>0</xdr:rowOff>
    </xdr:from>
    <xdr:ext cx="65" cy="162224"/>
    <xdr:sp macro="" textlink="">
      <xdr:nvSpPr>
        <xdr:cNvPr id="330" name="TextBox 329">
          <a:extLst>
            <a:ext uri="{FF2B5EF4-FFF2-40B4-BE49-F238E27FC236}">
              <a16:creationId xmlns:a16="http://schemas.microsoft.com/office/drawing/2014/main" id="{00000000-0008-0000-0200-00004A010000}"/>
            </a:ext>
          </a:extLst>
        </xdr:cNvPr>
        <xdr:cNvSpPr txBox="1"/>
      </xdr:nvSpPr>
      <xdr:spPr>
        <a:xfrm>
          <a:off x="4867275" y="7772400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17</xdr:col>
      <xdr:colOff>514350</xdr:colOff>
      <xdr:row>11</xdr:row>
      <xdr:rowOff>0</xdr:rowOff>
    </xdr:from>
    <xdr:ext cx="65" cy="162224"/>
    <xdr:sp macro="" textlink="">
      <xdr:nvSpPr>
        <xdr:cNvPr id="331" name="TextBox 330">
          <a:extLst>
            <a:ext uri="{FF2B5EF4-FFF2-40B4-BE49-F238E27FC236}">
              <a16:creationId xmlns:a16="http://schemas.microsoft.com/office/drawing/2014/main" id="{00000000-0008-0000-0200-00004B010000}"/>
            </a:ext>
          </a:extLst>
        </xdr:cNvPr>
        <xdr:cNvSpPr txBox="1"/>
      </xdr:nvSpPr>
      <xdr:spPr>
        <a:xfrm>
          <a:off x="4867275" y="7772400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17</xdr:col>
      <xdr:colOff>514350</xdr:colOff>
      <xdr:row>11</xdr:row>
      <xdr:rowOff>0</xdr:rowOff>
    </xdr:from>
    <xdr:ext cx="65" cy="162224"/>
    <xdr:sp macro="" textlink="">
      <xdr:nvSpPr>
        <xdr:cNvPr id="332" name="TextBox 331">
          <a:extLst>
            <a:ext uri="{FF2B5EF4-FFF2-40B4-BE49-F238E27FC236}">
              <a16:creationId xmlns:a16="http://schemas.microsoft.com/office/drawing/2014/main" id="{00000000-0008-0000-0200-00004C010000}"/>
            </a:ext>
          </a:extLst>
        </xdr:cNvPr>
        <xdr:cNvSpPr txBox="1"/>
      </xdr:nvSpPr>
      <xdr:spPr>
        <a:xfrm>
          <a:off x="4867275" y="7772400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17</xdr:col>
      <xdr:colOff>514350</xdr:colOff>
      <xdr:row>11</xdr:row>
      <xdr:rowOff>0</xdr:rowOff>
    </xdr:from>
    <xdr:ext cx="65" cy="162224"/>
    <xdr:sp macro="" textlink="">
      <xdr:nvSpPr>
        <xdr:cNvPr id="333" name="TextBox 332">
          <a:extLst>
            <a:ext uri="{FF2B5EF4-FFF2-40B4-BE49-F238E27FC236}">
              <a16:creationId xmlns:a16="http://schemas.microsoft.com/office/drawing/2014/main" id="{00000000-0008-0000-0200-00004D010000}"/>
            </a:ext>
          </a:extLst>
        </xdr:cNvPr>
        <xdr:cNvSpPr txBox="1"/>
      </xdr:nvSpPr>
      <xdr:spPr>
        <a:xfrm>
          <a:off x="4867275" y="7772400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17</xdr:col>
      <xdr:colOff>514350</xdr:colOff>
      <xdr:row>11</xdr:row>
      <xdr:rowOff>0</xdr:rowOff>
    </xdr:from>
    <xdr:ext cx="65" cy="162224"/>
    <xdr:sp macro="" textlink="">
      <xdr:nvSpPr>
        <xdr:cNvPr id="334" name="TextBox 333">
          <a:extLst>
            <a:ext uri="{FF2B5EF4-FFF2-40B4-BE49-F238E27FC236}">
              <a16:creationId xmlns:a16="http://schemas.microsoft.com/office/drawing/2014/main" id="{00000000-0008-0000-0200-00004E010000}"/>
            </a:ext>
          </a:extLst>
        </xdr:cNvPr>
        <xdr:cNvSpPr txBox="1"/>
      </xdr:nvSpPr>
      <xdr:spPr>
        <a:xfrm>
          <a:off x="4867275" y="7772400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17</xdr:col>
      <xdr:colOff>514350</xdr:colOff>
      <xdr:row>11</xdr:row>
      <xdr:rowOff>0</xdr:rowOff>
    </xdr:from>
    <xdr:ext cx="65" cy="162224"/>
    <xdr:sp macro="" textlink="">
      <xdr:nvSpPr>
        <xdr:cNvPr id="335" name="TextBox 334">
          <a:extLst>
            <a:ext uri="{FF2B5EF4-FFF2-40B4-BE49-F238E27FC236}">
              <a16:creationId xmlns:a16="http://schemas.microsoft.com/office/drawing/2014/main" id="{00000000-0008-0000-0200-00004F010000}"/>
            </a:ext>
          </a:extLst>
        </xdr:cNvPr>
        <xdr:cNvSpPr txBox="1"/>
      </xdr:nvSpPr>
      <xdr:spPr>
        <a:xfrm>
          <a:off x="4867275" y="7772400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17</xdr:col>
      <xdr:colOff>514350</xdr:colOff>
      <xdr:row>11</xdr:row>
      <xdr:rowOff>0</xdr:rowOff>
    </xdr:from>
    <xdr:ext cx="65" cy="162224"/>
    <xdr:sp macro="" textlink="">
      <xdr:nvSpPr>
        <xdr:cNvPr id="336" name="TextBox 335">
          <a:extLst>
            <a:ext uri="{FF2B5EF4-FFF2-40B4-BE49-F238E27FC236}">
              <a16:creationId xmlns:a16="http://schemas.microsoft.com/office/drawing/2014/main" id="{00000000-0008-0000-0200-000050010000}"/>
            </a:ext>
          </a:extLst>
        </xdr:cNvPr>
        <xdr:cNvSpPr txBox="1"/>
      </xdr:nvSpPr>
      <xdr:spPr>
        <a:xfrm>
          <a:off x="4867275" y="7772400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17</xdr:col>
      <xdr:colOff>514350</xdr:colOff>
      <xdr:row>11</xdr:row>
      <xdr:rowOff>0</xdr:rowOff>
    </xdr:from>
    <xdr:ext cx="65" cy="162224"/>
    <xdr:sp macro="" textlink="">
      <xdr:nvSpPr>
        <xdr:cNvPr id="337" name="TextBox 336">
          <a:extLst>
            <a:ext uri="{FF2B5EF4-FFF2-40B4-BE49-F238E27FC236}">
              <a16:creationId xmlns:a16="http://schemas.microsoft.com/office/drawing/2014/main" id="{00000000-0008-0000-0200-000051010000}"/>
            </a:ext>
          </a:extLst>
        </xdr:cNvPr>
        <xdr:cNvSpPr txBox="1"/>
      </xdr:nvSpPr>
      <xdr:spPr>
        <a:xfrm>
          <a:off x="4867275" y="7772400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17</xdr:col>
      <xdr:colOff>514350</xdr:colOff>
      <xdr:row>11</xdr:row>
      <xdr:rowOff>0</xdr:rowOff>
    </xdr:from>
    <xdr:ext cx="65" cy="162224"/>
    <xdr:sp macro="" textlink="">
      <xdr:nvSpPr>
        <xdr:cNvPr id="338" name="TextBox 337">
          <a:extLst>
            <a:ext uri="{FF2B5EF4-FFF2-40B4-BE49-F238E27FC236}">
              <a16:creationId xmlns:a16="http://schemas.microsoft.com/office/drawing/2014/main" id="{00000000-0008-0000-0200-000052010000}"/>
            </a:ext>
          </a:extLst>
        </xdr:cNvPr>
        <xdr:cNvSpPr txBox="1"/>
      </xdr:nvSpPr>
      <xdr:spPr>
        <a:xfrm>
          <a:off x="4867275" y="7772400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17</xdr:col>
      <xdr:colOff>514350</xdr:colOff>
      <xdr:row>11</xdr:row>
      <xdr:rowOff>0</xdr:rowOff>
    </xdr:from>
    <xdr:ext cx="65" cy="162224"/>
    <xdr:sp macro="" textlink="">
      <xdr:nvSpPr>
        <xdr:cNvPr id="339" name="TextBox 338">
          <a:extLst>
            <a:ext uri="{FF2B5EF4-FFF2-40B4-BE49-F238E27FC236}">
              <a16:creationId xmlns:a16="http://schemas.microsoft.com/office/drawing/2014/main" id="{00000000-0008-0000-0200-000053010000}"/>
            </a:ext>
          </a:extLst>
        </xdr:cNvPr>
        <xdr:cNvSpPr txBox="1"/>
      </xdr:nvSpPr>
      <xdr:spPr>
        <a:xfrm>
          <a:off x="4867275" y="7772400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17</xdr:col>
      <xdr:colOff>514350</xdr:colOff>
      <xdr:row>11</xdr:row>
      <xdr:rowOff>0</xdr:rowOff>
    </xdr:from>
    <xdr:ext cx="65" cy="162224"/>
    <xdr:sp macro="" textlink="">
      <xdr:nvSpPr>
        <xdr:cNvPr id="340" name="TextBox 339">
          <a:extLst>
            <a:ext uri="{FF2B5EF4-FFF2-40B4-BE49-F238E27FC236}">
              <a16:creationId xmlns:a16="http://schemas.microsoft.com/office/drawing/2014/main" id="{00000000-0008-0000-0200-000054010000}"/>
            </a:ext>
          </a:extLst>
        </xdr:cNvPr>
        <xdr:cNvSpPr txBox="1"/>
      </xdr:nvSpPr>
      <xdr:spPr>
        <a:xfrm>
          <a:off x="4867275" y="7772400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17</xdr:col>
      <xdr:colOff>514350</xdr:colOff>
      <xdr:row>11</xdr:row>
      <xdr:rowOff>0</xdr:rowOff>
    </xdr:from>
    <xdr:ext cx="65" cy="162224"/>
    <xdr:sp macro="" textlink="">
      <xdr:nvSpPr>
        <xdr:cNvPr id="341" name="TextBox 340">
          <a:extLst>
            <a:ext uri="{FF2B5EF4-FFF2-40B4-BE49-F238E27FC236}">
              <a16:creationId xmlns:a16="http://schemas.microsoft.com/office/drawing/2014/main" id="{00000000-0008-0000-0200-000055010000}"/>
            </a:ext>
          </a:extLst>
        </xdr:cNvPr>
        <xdr:cNvSpPr txBox="1"/>
      </xdr:nvSpPr>
      <xdr:spPr>
        <a:xfrm>
          <a:off x="4867275" y="7772400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17</xdr:col>
      <xdr:colOff>514350</xdr:colOff>
      <xdr:row>11</xdr:row>
      <xdr:rowOff>0</xdr:rowOff>
    </xdr:from>
    <xdr:ext cx="65" cy="162224"/>
    <xdr:sp macro="" textlink="">
      <xdr:nvSpPr>
        <xdr:cNvPr id="342" name="TextBox 341">
          <a:extLst>
            <a:ext uri="{FF2B5EF4-FFF2-40B4-BE49-F238E27FC236}">
              <a16:creationId xmlns:a16="http://schemas.microsoft.com/office/drawing/2014/main" id="{00000000-0008-0000-0200-000056010000}"/>
            </a:ext>
          </a:extLst>
        </xdr:cNvPr>
        <xdr:cNvSpPr txBox="1"/>
      </xdr:nvSpPr>
      <xdr:spPr>
        <a:xfrm>
          <a:off x="4867275" y="7772400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17</xdr:col>
      <xdr:colOff>514350</xdr:colOff>
      <xdr:row>11</xdr:row>
      <xdr:rowOff>0</xdr:rowOff>
    </xdr:from>
    <xdr:ext cx="65" cy="162224"/>
    <xdr:sp macro="" textlink="">
      <xdr:nvSpPr>
        <xdr:cNvPr id="343" name="TextBox 342">
          <a:extLst>
            <a:ext uri="{FF2B5EF4-FFF2-40B4-BE49-F238E27FC236}">
              <a16:creationId xmlns:a16="http://schemas.microsoft.com/office/drawing/2014/main" id="{00000000-0008-0000-0200-000057010000}"/>
            </a:ext>
          </a:extLst>
        </xdr:cNvPr>
        <xdr:cNvSpPr txBox="1"/>
      </xdr:nvSpPr>
      <xdr:spPr>
        <a:xfrm>
          <a:off x="4867275" y="7772400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17</xdr:col>
      <xdr:colOff>514350</xdr:colOff>
      <xdr:row>11</xdr:row>
      <xdr:rowOff>0</xdr:rowOff>
    </xdr:from>
    <xdr:ext cx="65" cy="162224"/>
    <xdr:sp macro="" textlink="">
      <xdr:nvSpPr>
        <xdr:cNvPr id="344" name="TextBox 343">
          <a:extLst>
            <a:ext uri="{FF2B5EF4-FFF2-40B4-BE49-F238E27FC236}">
              <a16:creationId xmlns:a16="http://schemas.microsoft.com/office/drawing/2014/main" id="{00000000-0008-0000-0200-000058010000}"/>
            </a:ext>
          </a:extLst>
        </xdr:cNvPr>
        <xdr:cNvSpPr txBox="1"/>
      </xdr:nvSpPr>
      <xdr:spPr>
        <a:xfrm>
          <a:off x="4867275" y="7772400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17</xdr:col>
      <xdr:colOff>514350</xdr:colOff>
      <xdr:row>11</xdr:row>
      <xdr:rowOff>0</xdr:rowOff>
    </xdr:from>
    <xdr:ext cx="65" cy="162224"/>
    <xdr:sp macro="" textlink="">
      <xdr:nvSpPr>
        <xdr:cNvPr id="345" name="TextBox 344">
          <a:extLst>
            <a:ext uri="{FF2B5EF4-FFF2-40B4-BE49-F238E27FC236}">
              <a16:creationId xmlns:a16="http://schemas.microsoft.com/office/drawing/2014/main" id="{00000000-0008-0000-0200-000059010000}"/>
            </a:ext>
          </a:extLst>
        </xdr:cNvPr>
        <xdr:cNvSpPr txBox="1"/>
      </xdr:nvSpPr>
      <xdr:spPr>
        <a:xfrm>
          <a:off x="4867275" y="7772400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17</xdr:col>
      <xdr:colOff>514350</xdr:colOff>
      <xdr:row>11</xdr:row>
      <xdr:rowOff>0</xdr:rowOff>
    </xdr:from>
    <xdr:ext cx="65" cy="162224"/>
    <xdr:sp macro="" textlink="">
      <xdr:nvSpPr>
        <xdr:cNvPr id="346" name="TextBox 345">
          <a:extLst>
            <a:ext uri="{FF2B5EF4-FFF2-40B4-BE49-F238E27FC236}">
              <a16:creationId xmlns:a16="http://schemas.microsoft.com/office/drawing/2014/main" id="{00000000-0008-0000-0200-00005A010000}"/>
            </a:ext>
          </a:extLst>
        </xdr:cNvPr>
        <xdr:cNvSpPr txBox="1"/>
      </xdr:nvSpPr>
      <xdr:spPr>
        <a:xfrm>
          <a:off x="4867275" y="7772400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17</xdr:col>
      <xdr:colOff>514350</xdr:colOff>
      <xdr:row>11</xdr:row>
      <xdr:rowOff>0</xdr:rowOff>
    </xdr:from>
    <xdr:ext cx="65" cy="162224"/>
    <xdr:sp macro="" textlink="">
      <xdr:nvSpPr>
        <xdr:cNvPr id="347" name="TextBox 346">
          <a:extLst>
            <a:ext uri="{FF2B5EF4-FFF2-40B4-BE49-F238E27FC236}">
              <a16:creationId xmlns:a16="http://schemas.microsoft.com/office/drawing/2014/main" id="{00000000-0008-0000-0200-00005B010000}"/>
            </a:ext>
          </a:extLst>
        </xdr:cNvPr>
        <xdr:cNvSpPr txBox="1"/>
      </xdr:nvSpPr>
      <xdr:spPr>
        <a:xfrm>
          <a:off x="4867275" y="7772400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17</xdr:col>
      <xdr:colOff>514350</xdr:colOff>
      <xdr:row>11</xdr:row>
      <xdr:rowOff>0</xdr:rowOff>
    </xdr:from>
    <xdr:ext cx="65" cy="162224"/>
    <xdr:sp macro="" textlink="">
      <xdr:nvSpPr>
        <xdr:cNvPr id="348" name="TextBox 347">
          <a:extLst>
            <a:ext uri="{FF2B5EF4-FFF2-40B4-BE49-F238E27FC236}">
              <a16:creationId xmlns:a16="http://schemas.microsoft.com/office/drawing/2014/main" id="{00000000-0008-0000-0200-00005C010000}"/>
            </a:ext>
          </a:extLst>
        </xdr:cNvPr>
        <xdr:cNvSpPr txBox="1"/>
      </xdr:nvSpPr>
      <xdr:spPr>
        <a:xfrm>
          <a:off x="4867275" y="7772400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17</xdr:col>
      <xdr:colOff>514350</xdr:colOff>
      <xdr:row>11</xdr:row>
      <xdr:rowOff>0</xdr:rowOff>
    </xdr:from>
    <xdr:ext cx="65" cy="162224"/>
    <xdr:sp macro="" textlink="">
      <xdr:nvSpPr>
        <xdr:cNvPr id="349" name="TextBox 348">
          <a:extLst>
            <a:ext uri="{FF2B5EF4-FFF2-40B4-BE49-F238E27FC236}">
              <a16:creationId xmlns:a16="http://schemas.microsoft.com/office/drawing/2014/main" id="{00000000-0008-0000-0200-00005D010000}"/>
            </a:ext>
          </a:extLst>
        </xdr:cNvPr>
        <xdr:cNvSpPr txBox="1"/>
      </xdr:nvSpPr>
      <xdr:spPr>
        <a:xfrm>
          <a:off x="4867275" y="7772400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17</xdr:col>
      <xdr:colOff>514350</xdr:colOff>
      <xdr:row>11</xdr:row>
      <xdr:rowOff>0</xdr:rowOff>
    </xdr:from>
    <xdr:ext cx="65" cy="162224"/>
    <xdr:sp macro="" textlink="">
      <xdr:nvSpPr>
        <xdr:cNvPr id="350" name="TextBox 349">
          <a:extLst>
            <a:ext uri="{FF2B5EF4-FFF2-40B4-BE49-F238E27FC236}">
              <a16:creationId xmlns:a16="http://schemas.microsoft.com/office/drawing/2014/main" id="{00000000-0008-0000-0200-00005E010000}"/>
            </a:ext>
          </a:extLst>
        </xdr:cNvPr>
        <xdr:cNvSpPr txBox="1"/>
      </xdr:nvSpPr>
      <xdr:spPr>
        <a:xfrm>
          <a:off x="4867275" y="7772400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17</xdr:col>
      <xdr:colOff>514350</xdr:colOff>
      <xdr:row>11</xdr:row>
      <xdr:rowOff>0</xdr:rowOff>
    </xdr:from>
    <xdr:ext cx="65" cy="162224"/>
    <xdr:sp macro="" textlink="">
      <xdr:nvSpPr>
        <xdr:cNvPr id="351" name="TextBox 350">
          <a:extLst>
            <a:ext uri="{FF2B5EF4-FFF2-40B4-BE49-F238E27FC236}">
              <a16:creationId xmlns:a16="http://schemas.microsoft.com/office/drawing/2014/main" id="{00000000-0008-0000-0200-00005F010000}"/>
            </a:ext>
          </a:extLst>
        </xdr:cNvPr>
        <xdr:cNvSpPr txBox="1"/>
      </xdr:nvSpPr>
      <xdr:spPr>
        <a:xfrm>
          <a:off x="4867275" y="7772400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17</xdr:col>
      <xdr:colOff>514350</xdr:colOff>
      <xdr:row>11</xdr:row>
      <xdr:rowOff>0</xdr:rowOff>
    </xdr:from>
    <xdr:ext cx="65" cy="162224"/>
    <xdr:sp macro="" textlink="">
      <xdr:nvSpPr>
        <xdr:cNvPr id="352" name="TextBox 351">
          <a:extLst>
            <a:ext uri="{FF2B5EF4-FFF2-40B4-BE49-F238E27FC236}">
              <a16:creationId xmlns:a16="http://schemas.microsoft.com/office/drawing/2014/main" id="{00000000-0008-0000-0200-000060010000}"/>
            </a:ext>
          </a:extLst>
        </xdr:cNvPr>
        <xdr:cNvSpPr txBox="1"/>
      </xdr:nvSpPr>
      <xdr:spPr>
        <a:xfrm>
          <a:off x="4867275" y="7772400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17</xdr:col>
      <xdr:colOff>514350</xdr:colOff>
      <xdr:row>11</xdr:row>
      <xdr:rowOff>0</xdr:rowOff>
    </xdr:from>
    <xdr:ext cx="65" cy="162224"/>
    <xdr:sp macro="" textlink="">
      <xdr:nvSpPr>
        <xdr:cNvPr id="353" name="TextBox 352">
          <a:extLst>
            <a:ext uri="{FF2B5EF4-FFF2-40B4-BE49-F238E27FC236}">
              <a16:creationId xmlns:a16="http://schemas.microsoft.com/office/drawing/2014/main" id="{00000000-0008-0000-0200-000061010000}"/>
            </a:ext>
          </a:extLst>
        </xdr:cNvPr>
        <xdr:cNvSpPr txBox="1"/>
      </xdr:nvSpPr>
      <xdr:spPr>
        <a:xfrm>
          <a:off x="4867275" y="7772400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17</xdr:col>
      <xdr:colOff>514350</xdr:colOff>
      <xdr:row>11</xdr:row>
      <xdr:rowOff>0</xdr:rowOff>
    </xdr:from>
    <xdr:ext cx="65" cy="162224"/>
    <xdr:sp macro="" textlink="">
      <xdr:nvSpPr>
        <xdr:cNvPr id="354" name="TextBox 353">
          <a:extLst>
            <a:ext uri="{FF2B5EF4-FFF2-40B4-BE49-F238E27FC236}">
              <a16:creationId xmlns:a16="http://schemas.microsoft.com/office/drawing/2014/main" id="{00000000-0008-0000-0200-000062010000}"/>
            </a:ext>
          </a:extLst>
        </xdr:cNvPr>
        <xdr:cNvSpPr txBox="1"/>
      </xdr:nvSpPr>
      <xdr:spPr>
        <a:xfrm>
          <a:off x="4867275" y="7772400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17</xdr:col>
      <xdr:colOff>514350</xdr:colOff>
      <xdr:row>11</xdr:row>
      <xdr:rowOff>0</xdr:rowOff>
    </xdr:from>
    <xdr:ext cx="65" cy="162224"/>
    <xdr:sp macro="" textlink="">
      <xdr:nvSpPr>
        <xdr:cNvPr id="355" name="TextBox 354">
          <a:extLst>
            <a:ext uri="{FF2B5EF4-FFF2-40B4-BE49-F238E27FC236}">
              <a16:creationId xmlns:a16="http://schemas.microsoft.com/office/drawing/2014/main" id="{00000000-0008-0000-0200-000063010000}"/>
            </a:ext>
          </a:extLst>
        </xdr:cNvPr>
        <xdr:cNvSpPr txBox="1"/>
      </xdr:nvSpPr>
      <xdr:spPr>
        <a:xfrm>
          <a:off x="4867275" y="7772400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17</xdr:col>
      <xdr:colOff>514350</xdr:colOff>
      <xdr:row>11</xdr:row>
      <xdr:rowOff>0</xdr:rowOff>
    </xdr:from>
    <xdr:ext cx="65" cy="162224"/>
    <xdr:sp macro="" textlink="">
      <xdr:nvSpPr>
        <xdr:cNvPr id="356" name="TextBox 355">
          <a:extLst>
            <a:ext uri="{FF2B5EF4-FFF2-40B4-BE49-F238E27FC236}">
              <a16:creationId xmlns:a16="http://schemas.microsoft.com/office/drawing/2014/main" id="{00000000-0008-0000-0200-000064010000}"/>
            </a:ext>
          </a:extLst>
        </xdr:cNvPr>
        <xdr:cNvSpPr txBox="1"/>
      </xdr:nvSpPr>
      <xdr:spPr>
        <a:xfrm>
          <a:off x="4867275" y="7772400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17</xdr:col>
      <xdr:colOff>514350</xdr:colOff>
      <xdr:row>11</xdr:row>
      <xdr:rowOff>0</xdr:rowOff>
    </xdr:from>
    <xdr:ext cx="65" cy="162224"/>
    <xdr:sp macro="" textlink="">
      <xdr:nvSpPr>
        <xdr:cNvPr id="357" name="TextBox 356">
          <a:extLst>
            <a:ext uri="{FF2B5EF4-FFF2-40B4-BE49-F238E27FC236}">
              <a16:creationId xmlns:a16="http://schemas.microsoft.com/office/drawing/2014/main" id="{00000000-0008-0000-0200-000065010000}"/>
            </a:ext>
          </a:extLst>
        </xdr:cNvPr>
        <xdr:cNvSpPr txBox="1"/>
      </xdr:nvSpPr>
      <xdr:spPr>
        <a:xfrm>
          <a:off x="4867275" y="7772400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17</xdr:col>
      <xdr:colOff>514350</xdr:colOff>
      <xdr:row>11</xdr:row>
      <xdr:rowOff>0</xdr:rowOff>
    </xdr:from>
    <xdr:ext cx="65" cy="162224"/>
    <xdr:sp macro="" textlink="">
      <xdr:nvSpPr>
        <xdr:cNvPr id="358" name="TextBox 357">
          <a:extLst>
            <a:ext uri="{FF2B5EF4-FFF2-40B4-BE49-F238E27FC236}">
              <a16:creationId xmlns:a16="http://schemas.microsoft.com/office/drawing/2014/main" id="{00000000-0008-0000-0200-000066010000}"/>
            </a:ext>
          </a:extLst>
        </xdr:cNvPr>
        <xdr:cNvSpPr txBox="1"/>
      </xdr:nvSpPr>
      <xdr:spPr>
        <a:xfrm>
          <a:off x="4867275" y="7772400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17</xdr:col>
      <xdr:colOff>514350</xdr:colOff>
      <xdr:row>11</xdr:row>
      <xdr:rowOff>0</xdr:rowOff>
    </xdr:from>
    <xdr:ext cx="65" cy="162224"/>
    <xdr:sp macro="" textlink="">
      <xdr:nvSpPr>
        <xdr:cNvPr id="359" name="TextBox 358">
          <a:extLst>
            <a:ext uri="{FF2B5EF4-FFF2-40B4-BE49-F238E27FC236}">
              <a16:creationId xmlns:a16="http://schemas.microsoft.com/office/drawing/2014/main" id="{00000000-0008-0000-0200-000067010000}"/>
            </a:ext>
          </a:extLst>
        </xdr:cNvPr>
        <xdr:cNvSpPr txBox="1"/>
      </xdr:nvSpPr>
      <xdr:spPr>
        <a:xfrm>
          <a:off x="4867275" y="7772400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17</xdr:col>
      <xdr:colOff>514350</xdr:colOff>
      <xdr:row>11</xdr:row>
      <xdr:rowOff>0</xdr:rowOff>
    </xdr:from>
    <xdr:ext cx="65" cy="162224"/>
    <xdr:sp macro="" textlink="">
      <xdr:nvSpPr>
        <xdr:cNvPr id="360" name="TextBox 359">
          <a:extLst>
            <a:ext uri="{FF2B5EF4-FFF2-40B4-BE49-F238E27FC236}">
              <a16:creationId xmlns:a16="http://schemas.microsoft.com/office/drawing/2014/main" id="{00000000-0008-0000-0200-000068010000}"/>
            </a:ext>
          </a:extLst>
        </xdr:cNvPr>
        <xdr:cNvSpPr txBox="1"/>
      </xdr:nvSpPr>
      <xdr:spPr>
        <a:xfrm>
          <a:off x="4867275" y="7772400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17</xdr:col>
      <xdr:colOff>514350</xdr:colOff>
      <xdr:row>11</xdr:row>
      <xdr:rowOff>0</xdr:rowOff>
    </xdr:from>
    <xdr:ext cx="65" cy="162224"/>
    <xdr:sp macro="" textlink="">
      <xdr:nvSpPr>
        <xdr:cNvPr id="361" name="TextBox 360">
          <a:extLst>
            <a:ext uri="{FF2B5EF4-FFF2-40B4-BE49-F238E27FC236}">
              <a16:creationId xmlns:a16="http://schemas.microsoft.com/office/drawing/2014/main" id="{00000000-0008-0000-0200-000069010000}"/>
            </a:ext>
          </a:extLst>
        </xdr:cNvPr>
        <xdr:cNvSpPr txBox="1"/>
      </xdr:nvSpPr>
      <xdr:spPr>
        <a:xfrm>
          <a:off x="4867275" y="7772400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17</xdr:col>
      <xdr:colOff>514350</xdr:colOff>
      <xdr:row>11</xdr:row>
      <xdr:rowOff>0</xdr:rowOff>
    </xdr:from>
    <xdr:ext cx="65" cy="162224"/>
    <xdr:sp macro="" textlink="">
      <xdr:nvSpPr>
        <xdr:cNvPr id="362" name="TextBox 361">
          <a:extLst>
            <a:ext uri="{FF2B5EF4-FFF2-40B4-BE49-F238E27FC236}">
              <a16:creationId xmlns:a16="http://schemas.microsoft.com/office/drawing/2014/main" id="{00000000-0008-0000-0200-00006A010000}"/>
            </a:ext>
          </a:extLst>
        </xdr:cNvPr>
        <xdr:cNvSpPr txBox="1"/>
      </xdr:nvSpPr>
      <xdr:spPr>
        <a:xfrm>
          <a:off x="4867275" y="7772400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17</xdr:col>
      <xdr:colOff>514350</xdr:colOff>
      <xdr:row>11</xdr:row>
      <xdr:rowOff>0</xdr:rowOff>
    </xdr:from>
    <xdr:ext cx="65" cy="162224"/>
    <xdr:sp macro="" textlink="">
      <xdr:nvSpPr>
        <xdr:cNvPr id="363" name="TextBox 362">
          <a:extLst>
            <a:ext uri="{FF2B5EF4-FFF2-40B4-BE49-F238E27FC236}">
              <a16:creationId xmlns:a16="http://schemas.microsoft.com/office/drawing/2014/main" id="{00000000-0008-0000-0200-00006B010000}"/>
            </a:ext>
          </a:extLst>
        </xdr:cNvPr>
        <xdr:cNvSpPr txBox="1"/>
      </xdr:nvSpPr>
      <xdr:spPr>
        <a:xfrm>
          <a:off x="4867275" y="7772400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17</xdr:col>
      <xdr:colOff>514350</xdr:colOff>
      <xdr:row>11</xdr:row>
      <xdr:rowOff>0</xdr:rowOff>
    </xdr:from>
    <xdr:ext cx="65" cy="162224"/>
    <xdr:sp macro="" textlink="">
      <xdr:nvSpPr>
        <xdr:cNvPr id="364" name="TextBox 363">
          <a:extLst>
            <a:ext uri="{FF2B5EF4-FFF2-40B4-BE49-F238E27FC236}">
              <a16:creationId xmlns:a16="http://schemas.microsoft.com/office/drawing/2014/main" id="{00000000-0008-0000-0200-00006C010000}"/>
            </a:ext>
          </a:extLst>
        </xdr:cNvPr>
        <xdr:cNvSpPr txBox="1"/>
      </xdr:nvSpPr>
      <xdr:spPr>
        <a:xfrm>
          <a:off x="4867275" y="7772400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17</xdr:col>
      <xdr:colOff>514350</xdr:colOff>
      <xdr:row>11</xdr:row>
      <xdr:rowOff>0</xdr:rowOff>
    </xdr:from>
    <xdr:ext cx="65" cy="162224"/>
    <xdr:sp macro="" textlink="">
      <xdr:nvSpPr>
        <xdr:cNvPr id="365" name="TextBox 364">
          <a:extLst>
            <a:ext uri="{FF2B5EF4-FFF2-40B4-BE49-F238E27FC236}">
              <a16:creationId xmlns:a16="http://schemas.microsoft.com/office/drawing/2014/main" id="{00000000-0008-0000-0200-00006D010000}"/>
            </a:ext>
          </a:extLst>
        </xdr:cNvPr>
        <xdr:cNvSpPr txBox="1"/>
      </xdr:nvSpPr>
      <xdr:spPr>
        <a:xfrm>
          <a:off x="4867275" y="7772400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17</xdr:col>
      <xdr:colOff>514350</xdr:colOff>
      <xdr:row>11</xdr:row>
      <xdr:rowOff>0</xdr:rowOff>
    </xdr:from>
    <xdr:ext cx="65" cy="162224"/>
    <xdr:sp macro="" textlink="">
      <xdr:nvSpPr>
        <xdr:cNvPr id="366" name="TextBox 365">
          <a:extLst>
            <a:ext uri="{FF2B5EF4-FFF2-40B4-BE49-F238E27FC236}">
              <a16:creationId xmlns:a16="http://schemas.microsoft.com/office/drawing/2014/main" id="{00000000-0008-0000-0200-00006E010000}"/>
            </a:ext>
          </a:extLst>
        </xdr:cNvPr>
        <xdr:cNvSpPr txBox="1"/>
      </xdr:nvSpPr>
      <xdr:spPr>
        <a:xfrm>
          <a:off x="4867275" y="7772400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17</xdr:col>
      <xdr:colOff>514350</xdr:colOff>
      <xdr:row>11</xdr:row>
      <xdr:rowOff>0</xdr:rowOff>
    </xdr:from>
    <xdr:ext cx="65" cy="162224"/>
    <xdr:sp macro="" textlink="">
      <xdr:nvSpPr>
        <xdr:cNvPr id="367" name="TextBox 366">
          <a:extLst>
            <a:ext uri="{FF2B5EF4-FFF2-40B4-BE49-F238E27FC236}">
              <a16:creationId xmlns:a16="http://schemas.microsoft.com/office/drawing/2014/main" id="{00000000-0008-0000-0200-00006F010000}"/>
            </a:ext>
          </a:extLst>
        </xdr:cNvPr>
        <xdr:cNvSpPr txBox="1"/>
      </xdr:nvSpPr>
      <xdr:spPr>
        <a:xfrm>
          <a:off x="4867275" y="7772400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17</xdr:col>
      <xdr:colOff>514350</xdr:colOff>
      <xdr:row>11</xdr:row>
      <xdr:rowOff>0</xdr:rowOff>
    </xdr:from>
    <xdr:ext cx="65" cy="162224"/>
    <xdr:sp macro="" textlink="">
      <xdr:nvSpPr>
        <xdr:cNvPr id="368" name="TextBox 367">
          <a:extLst>
            <a:ext uri="{FF2B5EF4-FFF2-40B4-BE49-F238E27FC236}">
              <a16:creationId xmlns:a16="http://schemas.microsoft.com/office/drawing/2014/main" id="{00000000-0008-0000-0200-000070010000}"/>
            </a:ext>
          </a:extLst>
        </xdr:cNvPr>
        <xdr:cNvSpPr txBox="1"/>
      </xdr:nvSpPr>
      <xdr:spPr>
        <a:xfrm>
          <a:off x="4867275" y="7772400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17</xdr:col>
      <xdr:colOff>514350</xdr:colOff>
      <xdr:row>11</xdr:row>
      <xdr:rowOff>0</xdr:rowOff>
    </xdr:from>
    <xdr:ext cx="65" cy="162224"/>
    <xdr:sp macro="" textlink="">
      <xdr:nvSpPr>
        <xdr:cNvPr id="369" name="TextBox 368">
          <a:extLst>
            <a:ext uri="{FF2B5EF4-FFF2-40B4-BE49-F238E27FC236}">
              <a16:creationId xmlns:a16="http://schemas.microsoft.com/office/drawing/2014/main" id="{00000000-0008-0000-0200-000071010000}"/>
            </a:ext>
          </a:extLst>
        </xdr:cNvPr>
        <xdr:cNvSpPr txBox="1"/>
      </xdr:nvSpPr>
      <xdr:spPr>
        <a:xfrm>
          <a:off x="4867275" y="7772400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17</xdr:col>
      <xdr:colOff>514350</xdr:colOff>
      <xdr:row>11</xdr:row>
      <xdr:rowOff>0</xdr:rowOff>
    </xdr:from>
    <xdr:ext cx="65" cy="162224"/>
    <xdr:sp macro="" textlink="">
      <xdr:nvSpPr>
        <xdr:cNvPr id="370" name="TextBox 369">
          <a:extLst>
            <a:ext uri="{FF2B5EF4-FFF2-40B4-BE49-F238E27FC236}">
              <a16:creationId xmlns:a16="http://schemas.microsoft.com/office/drawing/2014/main" id="{00000000-0008-0000-0200-000072010000}"/>
            </a:ext>
          </a:extLst>
        </xdr:cNvPr>
        <xdr:cNvSpPr txBox="1"/>
      </xdr:nvSpPr>
      <xdr:spPr>
        <a:xfrm>
          <a:off x="4867275" y="7772400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17</xdr:col>
      <xdr:colOff>514350</xdr:colOff>
      <xdr:row>11</xdr:row>
      <xdr:rowOff>0</xdr:rowOff>
    </xdr:from>
    <xdr:ext cx="65" cy="162224"/>
    <xdr:sp macro="" textlink="">
      <xdr:nvSpPr>
        <xdr:cNvPr id="371" name="TextBox 370">
          <a:extLst>
            <a:ext uri="{FF2B5EF4-FFF2-40B4-BE49-F238E27FC236}">
              <a16:creationId xmlns:a16="http://schemas.microsoft.com/office/drawing/2014/main" id="{00000000-0008-0000-0200-000073010000}"/>
            </a:ext>
          </a:extLst>
        </xdr:cNvPr>
        <xdr:cNvSpPr txBox="1"/>
      </xdr:nvSpPr>
      <xdr:spPr>
        <a:xfrm>
          <a:off x="4867275" y="7772400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17</xdr:col>
      <xdr:colOff>514350</xdr:colOff>
      <xdr:row>11</xdr:row>
      <xdr:rowOff>0</xdr:rowOff>
    </xdr:from>
    <xdr:ext cx="65" cy="162224"/>
    <xdr:sp macro="" textlink="">
      <xdr:nvSpPr>
        <xdr:cNvPr id="372" name="TextBox 371">
          <a:extLst>
            <a:ext uri="{FF2B5EF4-FFF2-40B4-BE49-F238E27FC236}">
              <a16:creationId xmlns:a16="http://schemas.microsoft.com/office/drawing/2014/main" id="{00000000-0008-0000-0200-000074010000}"/>
            </a:ext>
          </a:extLst>
        </xdr:cNvPr>
        <xdr:cNvSpPr txBox="1"/>
      </xdr:nvSpPr>
      <xdr:spPr>
        <a:xfrm>
          <a:off x="4867275" y="7772400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17</xdr:col>
      <xdr:colOff>514350</xdr:colOff>
      <xdr:row>11</xdr:row>
      <xdr:rowOff>0</xdr:rowOff>
    </xdr:from>
    <xdr:ext cx="65" cy="162224"/>
    <xdr:sp macro="" textlink="">
      <xdr:nvSpPr>
        <xdr:cNvPr id="373" name="TextBox 372">
          <a:extLst>
            <a:ext uri="{FF2B5EF4-FFF2-40B4-BE49-F238E27FC236}">
              <a16:creationId xmlns:a16="http://schemas.microsoft.com/office/drawing/2014/main" id="{00000000-0008-0000-0200-000075010000}"/>
            </a:ext>
          </a:extLst>
        </xdr:cNvPr>
        <xdr:cNvSpPr txBox="1"/>
      </xdr:nvSpPr>
      <xdr:spPr>
        <a:xfrm>
          <a:off x="4867275" y="7772400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17</xdr:col>
      <xdr:colOff>514350</xdr:colOff>
      <xdr:row>11</xdr:row>
      <xdr:rowOff>0</xdr:rowOff>
    </xdr:from>
    <xdr:ext cx="65" cy="162224"/>
    <xdr:sp macro="" textlink="">
      <xdr:nvSpPr>
        <xdr:cNvPr id="374" name="TextBox 373">
          <a:extLst>
            <a:ext uri="{FF2B5EF4-FFF2-40B4-BE49-F238E27FC236}">
              <a16:creationId xmlns:a16="http://schemas.microsoft.com/office/drawing/2014/main" id="{00000000-0008-0000-0200-000076010000}"/>
            </a:ext>
          </a:extLst>
        </xdr:cNvPr>
        <xdr:cNvSpPr txBox="1"/>
      </xdr:nvSpPr>
      <xdr:spPr>
        <a:xfrm>
          <a:off x="4867275" y="7772400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17</xdr:col>
      <xdr:colOff>514350</xdr:colOff>
      <xdr:row>11</xdr:row>
      <xdr:rowOff>0</xdr:rowOff>
    </xdr:from>
    <xdr:ext cx="65" cy="162224"/>
    <xdr:sp macro="" textlink="">
      <xdr:nvSpPr>
        <xdr:cNvPr id="375" name="TextBox 374">
          <a:extLst>
            <a:ext uri="{FF2B5EF4-FFF2-40B4-BE49-F238E27FC236}">
              <a16:creationId xmlns:a16="http://schemas.microsoft.com/office/drawing/2014/main" id="{00000000-0008-0000-0200-000077010000}"/>
            </a:ext>
          </a:extLst>
        </xdr:cNvPr>
        <xdr:cNvSpPr txBox="1"/>
      </xdr:nvSpPr>
      <xdr:spPr>
        <a:xfrm>
          <a:off x="4867275" y="7772400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17</xdr:col>
      <xdr:colOff>514350</xdr:colOff>
      <xdr:row>11</xdr:row>
      <xdr:rowOff>0</xdr:rowOff>
    </xdr:from>
    <xdr:ext cx="65" cy="162224"/>
    <xdr:sp macro="" textlink="">
      <xdr:nvSpPr>
        <xdr:cNvPr id="376" name="TextBox 375">
          <a:extLst>
            <a:ext uri="{FF2B5EF4-FFF2-40B4-BE49-F238E27FC236}">
              <a16:creationId xmlns:a16="http://schemas.microsoft.com/office/drawing/2014/main" id="{00000000-0008-0000-0200-000078010000}"/>
            </a:ext>
          </a:extLst>
        </xdr:cNvPr>
        <xdr:cNvSpPr txBox="1"/>
      </xdr:nvSpPr>
      <xdr:spPr>
        <a:xfrm>
          <a:off x="4867275" y="7772400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17</xdr:col>
      <xdr:colOff>514350</xdr:colOff>
      <xdr:row>11</xdr:row>
      <xdr:rowOff>0</xdr:rowOff>
    </xdr:from>
    <xdr:ext cx="65" cy="162224"/>
    <xdr:sp macro="" textlink="">
      <xdr:nvSpPr>
        <xdr:cNvPr id="377" name="TextBox 376">
          <a:extLst>
            <a:ext uri="{FF2B5EF4-FFF2-40B4-BE49-F238E27FC236}">
              <a16:creationId xmlns:a16="http://schemas.microsoft.com/office/drawing/2014/main" id="{00000000-0008-0000-0200-000079010000}"/>
            </a:ext>
          </a:extLst>
        </xdr:cNvPr>
        <xdr:cNvSpPr txBox="1"/>
      </xdr:nvSpPr>
      <xdr:spPr>
        <a:xfrm>
          <a:off x="4867275" y="7772400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17</xdr:col>
      <xdr:colOff>514350</xdr:colOff>
      <xdr:row>11</xdr:row>
      <xdr:rowOff>0</xdr:rowOff>
    </xdr:from>
    <xdr:ext cx="65" cy="162224"/>
    <xdr:sp macro="" textlink="">
      <xdr:nvSpPr>
        <xdr:cNvPr id="378" name="TextBox 377">
          <a:extLst>
            <a:ext uri="{FF2B5EF4-FFF2-40B4-BE49-F238E27FC236}">
              <a16:creationId xmlns:a16="http://schemas.microsoft.com/office/drawing/2014/main" id="{00000000-0008-0000-0200-00007A010000}"/>
            </a:ext>
          </a:extLst>
        </xdr:cNvPr>
        <xdr:cNvSpPr txBox="1"/>
      </xdr:nvSpPr>
      <xdr:spPr>
        <a:xfrm>
          <a:off x="4867275" y="7772400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17</xdr:col>
      <xdr:colOff>514350</xdr:colOff>
      <xdr:row>11</xdr:row>
      <xdr:rowOff>0</xdr:rowOff>
    </xdr:from>
    <xdr:ext cx="65" cy="162224"/>
    <xdr:sp macro="" textlink="">
      <xdr:nvSpPr>
        <xdr:cNvPr id="379" name="TextBox 378">
          <a:extLst>
            <a:ext uri="{FF2B5EF4-FFF2-40B4-BE49-F238E27FC236}">
              <a16:creationId xmlns:a16="http://schemas.microsoft.com/office/drawing/2014/main" id="{00000000-0008-0000-0200-00007B010000}"/>
            </a:ext>
          </a:extLst>
        </xdr:cNvPr>
        <xdr:cNvSpPr txBox="1"/>
      </xdr:nvSpPr>
      <xdr:spPr>
        <a:xfrm>
          <a:off x="4867275" y="7772400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17</xdr:col>
      <xdr:colOff>514350</xdr:colOff>
      <xdr:row>11</xdr:row>
      <xdr:rowOff>0</xdr:rowOff>
    </xdr:from>
    <xdr:ext cx="65" cy="162224"/>
    <xdr:sp macro="" textlink="">
      <xdr:nvSpPr>
        <xdr:cNvPr id="380" name="TextBox 379">
          <a:extLst>
            <a:ext uri="{FF2B5EF4-FFF2-40B4-BE49-F238E27FC236}">
              <a16:creationId xmlns:a16="http://schemas.microsoft.com/office/drawing/2014/main" id="{00000000-0008-0000-0200-00007C010000}"/>
            </a:ext>
          </a:extLst>
        </xdr:cNvPr>
        <xdr:cNvSpPr txBox="1"/>
      </xdr:nvSpPr>
      <xdr:spPr>
        <a:xfrm>
          <a:off x="4867275" y="7772400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17</xdr:col>
      <xdr:colOff>514350</xdr:colOff>
      <xdr:row>11</xdr:row>
      <xdr:rowOff>0</xdr:rowOff>
    </xdr:from>
    <xdr:ext cx="65" cy="162224"/>
    <xdr:sp macro="" textlink="">
      <xdr:nvSpPr>
        <xdr:cNvPr id="381" name="TextBox 380">
          <a:extLst>
            <a:ext uri="{FF2B5EF4-FFF2-40B4-BE49-F238E27FC236}">
              <a16:creationId xmlns:a16="http://schemas.microsoft.com/office/drawing/2014/main" id="{00000000-0008-0000-0200-00007D010000}"/>
            </a:ext>
          </a:extLst>
        </xdr:cNvPr>
        <xdr:cNvSpPr txBox="1"/>
      </xdr:nvSpPr>
      <xdr:spPr>
        <a:xfrm>
          <a:off x="4867275" y="7772400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17</xdr:col>
      <xdr:colOff>514350</xdr:colOff>
      <xdr:row>11</xdr:row>
      <xdr:rowOff>0</xdr:rowOff>
    </xdr:from>
    <xdr:ext cx="65" cy="162224"/>
    <xdr:sp macro="" textlink="">
      <xdr:nvSpPr>
        <xdr:cNvPr id="382" name="TextBox 381">
          <a:extLst>
            <a:ext uri="{FF2B5EF4-FFF2-40B4-BE49-F238E27FC236}">
              <a16:creationId xmlns:a16="http://schemas.microsoft.com/office/drawing/2014/main" id="{00000000-0008-0000-0200-00007E010000}"/>
            </a:ext>
          </a:extLst>
        </xdr:cNvPr>
        <xdr:cNvSpPr txBox="1"/>
      </xdr:nvSpPr>
      <xdr:spPr>
        <a:xfrm>
          <a:off x="4867275" y="7772400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17</xdr:col>
      <xdr:colOff>514350</xdr:colOff>
      <xdr:row>11</xdr:row>
      <xdr:rowOff>0</xdr:rowOff>
    </xdr:from>
    <xdr:ext cx="65" cy="162224"/>
    <xdr:sp macro="" textlink="">
      <xdr:nvSpPr>
        <xdr:cNvPr id="383" name="TextBox 382">
          <a:extLst>
            <a:ext uri="{FF2B5EF4-FFF2-40B4-BE49-F238E27FC236}">
              <a16:creationId xmlns:a16="http://schemas.microsoft.com/office/drawing/2014/main" id="{00000000-0008-0000-0200-00007F010000}"/>
            </a:ext>
          </a:extLst>
        </xdr:cNvPr>
        <xdr:cNvSpPr txBox="1"/>
      </xdr:nvSpPr>
      <xdr:spPr>
        <a:xfrm>
          <a:off x="4867275" y="7772400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17</xdr:col>
      <xdr:colOff>514350</xdr:colOff>
      <xdr:row>11</xdr:row>
      <xdr:rowOff>0</xdr:rowOff>
    </xdr:from>
    <xdr:ext cx="65" cy="162224"/>
    <xdr:sp macro="" textlink="">
      <xdr:nvSpPr>
        <xdr:cNvPr id="384" name="TextBox 383">
          <a:extLst>
            <a:ext uri="{FF2B5EF4-FFF2-40B4-BE49-F238E27FC236}">
              <a16:creationId xmlns:a16="http://schemas.microsoft.com/office/drawing/2014/main" id="{00000000-0008-0000-0200-000080010000}"/>
            </a:ext>
          </a:extLst>
        </xdr:cNvPr>
        <xdr:cNvSpPr txBox="1"/>
      </xdr:nvSpPr>
      <xdr:spPr>
        <a:xfrm>
          <a:off x="4867275" y="7772400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17</xdr:col>
      <xdr:colOff>514350</xdr:colOff>
      <xdr:row>11</xdr:row>
      <xdr:rowOff>0</xdr:rowOff>
    </xdr:from>
    <xdr:ext cx="65" cy="162224"/>
    <xdr:sp macro="" textlink="">
      <xdr:nvSpPr>
        <xdr:cNvPr id="385" name="TextBox 384">
          <a:extLst>
            <a:ext uri="{FF2B5EF4-FFF2-40B4-BE49-F238E27FC236}">
              <a16:creationId xmlns:a16="http://schemas.microsoft.com/office/drawing/2014/main" id="{00000000-0008-0000-0200-000081010000}"/>
            </a:ext>
          </a:extLst>
        </xdr:cNvPr>
        <xdr:cNvSpPr txBox="1"/>
      </xdr:nvSpPr>
      <xdr:spPr>
        <a:xfrm>
          <a:off x="4867275" y="7772400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17</xdr:col>
      <xdr:colOff>514350</xdr:colOff>
      <xdr:row>11</xdr:row>
      <xdr:rowOff>0</xdr:rowOff>
    </xdr:from>
    <xdr:ext cx="65" cy="162224"/>
    <xdr:sp macro="" textlink="">
      <xdr:nvSpPr>
        <xdr:cNvPr id="386" name="TextBox 385">
          <a:extLst>
            <a:ext uri="{FF2B5EF4-FFF2-40B4-BE49-F238E27FC236}">
              <a16:creationId xmlns:a16="http://schemas.microsoft.com/office/drawing/2014/main" id="{00000000-0008-0000-0200-000082010000}"/>
            </a:ext>
          </a:extLst>
        </xdr:cNvPr>
        <xdr:cNvSpPr txBox="1"/>
      </xdr:nvSpPr>
      <xdr:spPr>
        <a:xfrm>
          <a:off x="4867275" y="7772400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30</xdr:col>
      <xdr:colOff>0</xdr:colOff>
      <xdr:row>4</xdr:row>
      <xdr:rowOff>0</xdr:rowOff>
    </xdr:from>
    <xdr:ext cx="65" cy="162224"/>
    <xdr:sp macro="" textlink="">
      <xdr:nvSpPr>
        <xdr:cNvPr id="387" name="TextBox 386">
          <a:extLst>
            <a:ext uri="{FF2B5EF4-FFF2-40B4-BE49-F238E27FC236}">
              <a16:creationId xmlns:a16="http://schemas.microsoft.com/office/drawing/2014/main" id="{00000000-0008-0000-0200-000083010000}"/>
            </a:ext>
          </a:extLst>
        </xdr:cNvPr>
        <xdr:cNvSpPr txBox="1"/>
      </xdr:nvSpPr>
      <xdr:spPr>
        <a:xfrm>
          <a:off x="7677150" y="4114800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30</xdr:col>
      <xdr:colOff>0</xdr:colOff>
      <xdr:row>5</xdr:row>
      <xdr:rowOff>0</xdr:rowOff>
    </xdr:from>
    <xdr:ext cx="65" cy="162224"/>
    <xdr:sp macro="" textlink="">
      <xdr:nvSpPr>
        <xdr:cNvPr id="388" name="TextBox 387">
          <a:extLst>
            <a:ext uri="{FF2B5EF4-FFF2-40B4-BE49-F238E27FC236}">
              <a16:creationId xmlns:a16="http://schemas.microsoft.com/office/drawing/2014/main" id="{00000000-0008-0000-0200-000084010000}"/>
            </a:ext>
          </a:extLst>
        </xdr:cNvPr>
        <xdr:cNvSpPr txBox="1"/>
      </xdr:nvSpPr>
      <xdr:spPr>
        <a:xfrm>
          <a:off x="14205857" y="993321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6</xdr:col>
      <xdr:colOff>514350</xdr:colOff>
      <xdr:row>3</xdr:row>
      <xdr:rowOff>0</xdr:rowOff>
    </xdr:from>
    <xdr:ext cx="65" cy="162224"/>
    <xdr:sp macro="" textlink="">
      <xdr:nvSpPr>
        <xdr:cNvPr id="2" name="TextBox 67">
          <a:extLst>
            <a:ext uri="{FF2B5EF4-FFF2-40B4-BE49-F238E27FC236}">
              <a16:creationId xmlns:a16="http://schemas.microsoft.com/office/drawing/2014/main" id="{079B30A7-059D-4EF2-B6DB-4A4699834BD6}"/>
            </a:ext>
          </a:extLst>
        </xdr:cNvPr>
        <xdr:cNvSpPr txBox="1"/>
      </xdr:nvSpPr>
      <xdr:spPr>
        <a:xfrm>
          <a:off x="5943600" y="1251857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6</xdr:col>
      <xdr:colOff>514350</xdr:colOff>
      <xdr:row>3</xdr:row>
      <xdr:rowOff>0</xdr:rowOff>
    </xdr:from>
    <xdr:ext cx="65" cy="162224"/>
    <xdr:sp macro="" textlink="">
      <xdr:nvSpPr>
        <xdr:cNvPr id="3" name="TextBox 68">
          <a:extLst>
            <a:ext uri="{FF2B5EF4-FFF2-40B4-BE49-F238E27FC236}">
              <a16:creationId xmlns:a16="http://schemas.microsoft.com/office/drawing/2014/main" id="{702A7B2B-6A46-4A04-BB19-DB5F9EB9F0A0}"/>
            </a:ext>
          </a:extLst>
        </xdr:cNvPr>
        <xdr:cNvSpPr txBox="1"/>
      </xdr:nvSpPr>
      <xdr:spPr>
        <a:xfrm>
          <a:off x="5943600" y="1251857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6</xdr:col>
      <xdr:colOff>514350</xdr:colOff>
      <xdr:row>4</xdr:row>
      <xdr:rowOff>0</xdr:rowOff>
    </xdr:from>
    <xdr:ext cx="65" cy="162224"/>
    <xdr:sp macro="" textlink="">
      <xdr:nvSpPr>
        <xdr:cNvPr id="5" name="TextBox 67">
          <a:extLst>
            <a:ext uri="{FF2B5EF4-FFF2-40B4-BE49-F238E27FC236}">
              <a16:creationId xmlns:a16="http://schemas.microsoft.com/office/drawing/2014/main" id="{DA1CAEC0-6E71-45FC-9D4C-18F4F4CAE001}"/>
            </a:ext>
          </a:extLst>
        </xdr:cNvPr>
        <xdr:cNvSpPr txBox="1"/>
      </xdr:nvSpPr>
      <xdr:spPr>
        <a:xfrm>
          <a:off x="5943600" y="979714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6</xdr:col>
      <xdr:colOff>514350</xdr:colOff>
      <xdr:row>4</xdr:row>
      <xdr:rowOff>0</xdr:rowOff>
    </xdr:from>
    <xdr:ext cx="65" cy="162224"/>
    <xdr:sp macro="" textlink="">
      <xdr:nvSpPr>
        <xdr:cNvPr id="7" name="TextBox 68">
          <a:extLst>
            <a:ext uri="{FF2B5EF4-FFF2-40B4-BE49-F238E27FC236}">
              <a16:creationId xmlns:a16="http://schemas.microsoft.com/office/drawing/2014/main" id="{35CA1B77-8475-4210-9CCD-3F16F063AA39}"/>
            </a:ext>
          </a:extLst>
        </xdr:cNvPr>
        <xdr:cNvSpPr txBox="1"/>
      </xdr:nvSpPr>
      <xdr:spPr>
        <a:xfrm>
          <a:off x="5943600" y="979714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6</xdr:col>
      <xdr:colOff>514350</xdr:colOff>
      <xdr:row>5</xdr:row>
      <xdr:rowOff>0</xdr:rowOff>
    </xdr:from>
    <xdr:ext cx="65" cy="162224"/>
    <xdr:sp macro="" textlink="">
      <xdr:nvSpPr>
        <xdr:cNvPr id="8" name="TextBox 67">
          <a:extLst>
            <a:ext uri="{FF2B5EF4-FFF2-40B4-BE49-F238E27FC236}">
              <a16:creationId xmlns:a16="http://schemas.microsoft.com/office/drawing/2014/main" id="{46D5E477-6238-4623-8202-DF62D70F36CF}"/>
            </a:ext>
          </a:extLst>
        </xdr:cNvPr>
        <xdr:cNvSpPr txBox="1"/>
      </xdr:nvSpPr>
      <xdr:spPr>
        <a:xfrm>
          <a:off x="5943600" y="979714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6</xdr:col>
      <xdr:colOff>514350</xdr:colOff>
      <xdr:row>5</xdr:row>
      <xdr:rowOff>0</xdr:rowOff>
    </xdr:from>
    <xdr:ext cx="65" cy="162224"/>
    <xdr:sp macro="" textlink="">
      <xdr:nvSpPr>
        <xdr:cNvPr id="9" name="TextBox 68">
          <a:extLst>
            <a:ext uri="{FF2B5EF4-FFF2-40B4-BE49-F238E27FC236}">
              <a16:creationId xmlns:a16="http://schemas.microsoft.com/office/drawing/2014/main" id="{26959FF2-686D-430D-AF75-FF23C16D13BB}"/>
            </a:ext>
          </a:extLst>
        </xdr:cNvPr>
        <xdr:cNvSpPr txBox="1"/>
      </xdr:nvSpPr>
      <xdr:spPr>
        <a:xfrm>
          <a:off x="5943600" y="979714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6</xdr:col>
      <xdr:colOff>514350</xdr:colOff>
      <xdr:row>6</xdr:row>
      <xdr:rowOff>0</xdr:rowOff>
    </xdr:from>
    <xdr:ext cx="65" cy="162224"/>
    <xdr:sp macro="" textlink="">
      <xdr:nvSpPr>
        <xdr:cNvPr id="65" name="TextBox 67">
          <a:extLst>
            <a:ext uri="{FF2B5EF4-FFF2-40B4-BE49-F238E27FC236}">
              <a16:creationId xmlns:a16="http://schemas.microsoft.com/office/drawing/2014/main" id="{59268B7C-5C4A-41FF-97F0-E7D6B25ED87D}"/>
            </a:ext>
          </a:extLst>
        </xdr:cNvPr>
        <xdr:cNvSpPr txBox="1"/>
      </xdr:nvSpPr>
      <xdr:spPr>
        <a:xfrm>
          <a:off x="5943600" y="979714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6</xdr:col>
      <xdr:colOff>514350</xdr:colOff>
      <xdr:row>6</xdr:row>
      <xdr:rowOff>0</xdr:rowOff>
    </xdr:from>
    <xdr:ext cx="65" cy="162224"/>
    <xdr:sp macro="" textlink="">
      <xdr:nvSpPr>
        <xdr:cNvPr id="66" name="TextBox 68">
          <a:extLst>
            <a:ext uri="{FF2B5EF4-FFF2-40B4-BE49-F238E27FC236}">
              <a16:creationId xmlns:a16="http://schemas.microsoft.com/office/drawing/2014/main" id="{4EDCCDA6-9110-405C-AF4C-71E1F389F17E}"/>
            </a:ext>
          </a:extLst>
        </xdr:cNvPr>
        <xdr:cNvSpPr txBox="1"/>
      </xdr:nvSpPr>
      <xdr:spPr>
        <a:xfrm>
          <a:off x="5943600" y="979714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6</xdr:col>
      <xdr:colOff>514350</xdr:colOff>
      <xdr:row>7</xdr:row>
      <xdr:rowOff>0</xdr:rowOff>
    </xdr:from>
    <xdr:ext cx="65" cy="162224"/>
    <xdr:sp macro="" textlink="">
      <xdr:nvSpPr>
        <xdr:cNvPr id="67" name="TextBox 67">
          <a:extLst>
            <a:ext uri="{FF2B5EF4-FFF2-40B4-BE49-F238E27FC236}">
              <a16:creationId xmlns:a16="http://schemas.microsoft.com/office/drawing/2014/main" id="{FD949F60-EC3E-4CC9-9AA9-A6BF20971DAE}"/>
            </a:ext>
          </a:extLst>
        </xdr:cNvPr>
        <xdr:cNvSpPr txBox="1"/>
      </xdr:nvSpPr>
      <xdr:spPr>
        <a:xfrm>
          <a:off x="5943600" y="979714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6</xdr:col>
      <xdr:colOff>514350</xdr:colOff>
      <xdr:row>7</xdr:row>
      <xdr:rowOff>0</xdr:rowOff>
    </xdr:from>
    <xdr:ext cx="65" cy="162224"/>
    <xdr:sp macro="" textlink="">
      <xdr:nvSpPr>
        <xdr:cNvPr id="189" name="TextBox 68">
          <a:extLst>
            <a:ext uri="{FF2B5EF4-FFF2-40B4-BE49-F238E27FC236}">
              <a16:creationId xmlns:a16="http://schemas.microsoft.com/office/drawing/2014/main" id="{9B3142A4-90D5-416A-86BF-3A315126538E}"/>
            </a:ext>
          </a:extLst>
        </xdr:cNvPr>
        <xdr:cNvSpPr txBox="1"/>
      </xdr:nvSpPr>
      <xdr:spPr>
        <a:xfrm>
          <a:off x="5943600" y="979714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6</xdr:col>
      <xdr:colOff>514350</xdr:colOff>
      <xdr:row>8</xdr:row>
      <xdr:rowOff>0</xdr:rowOff>
    </xdr:from>
    <xdr:ext cx="65" cy="162224"/>
    <xdr:sp macro="" textlink="">
      <xdr:nvSpPr>
        <xdr:cNvPr id="190" name="TextBox 67">
          <a:extLst>
            <a:ext uri="{FF2B5EF4-FFF2-40B4-BE49-F238E27FC236}">
              <a16:creationId xmlns:a16="http://schemas.microsoft.com/office/drawing/2014/main" id="{7796686A-3C68-4752-B990-28E5E35D691C}"/>
            </a:ext>
          </a:extLst>
        </xdr:cNvPr>
        <xdr:cNvSpPr txBox="1"/>
      </xdr:nvSpPr>
      <xdr:spPr>
        <a:xfrm>
          <a:off x="5943600" y="979714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6</xdr:col>
      <xdr:colOff>514350</xdr:colOff>
      <xdr:row>8</xdr:row>
      <xdr:rowOff>0</xdr:rowOff>
    </xdr:from>
    <xdr:ext cx="65" cy="162224"/>
    <xdr:sp macro="" textlink="">
      <xdr:nvSpPr>
        <xdr:cNvPr id="191" name="TextBox 68">
          <a:extLst>
            <a:ext uri="{FF2B5EF4-FFF2-40B4-BE49-F238E27FC236}">
              <a16:creationId xmlns:a16="http://schemas.microsoft.com/office/drawing/2014/main" id="{34423BAE-59D1-4555-99E4-78D65F18BBE8}"/>
            </a:ext>
          </a:extLst>
        </xdr:cNvPr>
        <xdr:cNvSpPr txBox="1"/>
      </xdr:nvSpPr>
      <xdr:spPr>
        <a:xfrm>
          <a:off x="5943600" y="979714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6</xdr:col>
      <xdr:colOff>514350</xdr:colOff>
      <xdr:row>9</xdr:row>
      <xdr:rowOff>0</xdr:rowOff>
    </xdr:from>
    <xdr:ext cx="65" cy="162224"/>
    <xdr:sp macro="" textlink="">
      <xdr:nvSpPr>
        <xdr:cNvPr id="215" name="TextBox 67">
          <a:extLst>
            <a:ext uri="{FF2B5EF4-FFF2-40B4-BE49-F238E27FC236}">
              <a16:creationId xmlns:a16="http://schemas.microsoft.com/office/drawing/2014/main" id="{AB3B1183-3CFE-4B5E-9C04-7F7DCA0CD0B4}"/>
            </a:ext>
          </a:extLst>
        </xdr:cNvPr>
        <xdr:cNvSpPr txBox="1"/>
      </xdr:nvSpPr>
      <xdr:spPr>
        <a:xfrm>
          <a:off x="5943600" y="979714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6</xdr:col>
      <xdr:colOff>514350</xdr:colOff>
      <xdr:row>9</xdr:row>
      <xdr:rowOff>0</xdr:rowOff>
    </xdr:from>
    <xdr:ext cx="65" cy="162224"/>
    <xdr:sp macro="" textlink="">
      <xdr:nvSpPr>
        <xdr:cNvPr id="217" name="TextBox 68">
          <a:extLst>
            <a:ext uri="{FF2B5EF4-FFF2-40B4-BE49-F238E27FC236}">
              <a16:creationId xmlns:a16="http://schemas.microsoft.com/office/drawing/2014/main" id="{5B897D4B-C025-4CFA-925A-E8E726DF2D68}"/>
            </a:ext>
          </a:extLst>
        </xdr:cNvPr>
        <xdr:cNvSpPr txBox="1"/>
      </xdr:nvSpPr>
      <xdr:spPr>
        <a:xfrm>
          <a:off x="5943600" y="979714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6</xdr:col>
      <xdr:colOff>514350</xdr:colOff>
      <xdr:row>10</xdr:row>
      <xdr:rowOff>0</xdr:rowOff>
    </xdr:from>
    <xdr:ext cx="65" cy="162224"/>
    <xdr:sp macro="" textlink="">
      <xdr:nvSpPr>
        <xdr:cNvPr id="218" name="TextBox 67">
          <a:extLst>
            <a:ext uri="{FF2B5EF4-FFF2-40B4-BE49-F238E27FC236}">
              <a16:creationId xmlns:a16="http://schemas.microsoft.com/office/drawing/2014/main" id="{33679F3D-AAC8-4EAA-83A1-FE0C5C72C41E}"/>
            </a:ext>
          </a:extLst>
        </xdr:cNvPr>
        <xdr:cNvSpPr txBox="1"/>
      </xdr:nvSpPr>
      <xdr:spPr>
        <a:xfrm>
          <a:off x="5943600" y="979714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6</xdr:col>
      <xdr:colOff>514350</xdr:colOff>
      <xdr:row>10</xdr:row>
      <xdr:rowOff>0</xdr:rowOff>
    </xdr:from>
    <xdr:ext cx="65" cy="162224"/>
    <xdr:sp macro="" textlink="">
      <xdr:nvSpPr>
        <xdr:cNvPr id="389" name="TextBox 68">
          <a:extLst>
            <a:ext uri="{FF2B5EF4-FFF2-40B4-BE49-F238E27FC236}">
              <a16:creationId xmlns:a16="http://schemas.microsoft.com/office/drawing/2014/main" id="{5E04F353-3EE5-4194-93E6-20C91FBF8087}"/>
            </a:ext>
          </a:extLst>
        </xdr:cNvPr>
        <xdr:cNvSpPr txBox="1"/>
      </xdr:nvSpPr>
      <xdr:spPr>
        <a:xfrm>
          <a:off x="5943600" y="979714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6</xdr:col>
      <xdr:colOff>514350</xdr:colOff>
      <xdr:row>11</xdr:row>
      <xdr:rowOff>0</xdr:rowOff>
    </xdr:from>
    <xdr:ext cx="65" cy="162224"/>
    <xdr:sp macro="" textlink="">
      <xdr:nvSpPr>
        <xdr:cNvPr id="390" name="TextBox 67">
          <a:extLst>
            <a:ext uri="{FF2B5EF4-FFF2-40B4-BE49-F238E27FC236}">
              <a16:creationId xmlns:a16="http://schemas.microsoft.com/office/drawing/2014/main" id="{95A3EFCA-ACA3-4694-95E0-524CD3DEA19E}"/>
            </a:ext>
          </a:extLst>
        </xdr:cNvPr>
        <xdr:cNvSpPr txBox="1"/>
      </xdr:nvSpPr>
      <xdr:spPr>
        <a:xfrm>
          <a:off x="5943600" y="979714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6</xdr:col>
      <xdr:colOff>514350</xdr:colOff>
      <xdr:row>11</xdr:row>
      <xdr:rowOff>0</xdr:rowOff>
    </xdr:from>
    <xdr:ext cx="65" cy="162224"/>
    <xdr:sp macro="" textlink="">
      <xdr:nvSpPr>
        <xdr:cNvPr id="391" name="TextBox 68">
          <a:extLst>
            <a:ext uri="{FF2B5EF4-FFF2-40B4-BE49-F238E27FC236}">
              <a16:creationId xmlns:a16="http://schemas.microsoft.com/office/drawing/2014/main" id="{5B664ADB-99C9-4E1D-8D9A-8165C969C47E}"/>
            </a:ext>
          </a:extLst>
        </xdr:cNvPr>
        <xdr:cNvSpPr txBox="1"/>
      </xdr:nvSpPr>
      <xdr:spPr>
        <a:xfrm>
          <a:off x="5943600" y="979714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6</xdr:col>
      <xdr:colOff>514350</xdr:colOff>
      <xdr:row>12</xdr:row>
      <xdr:rowOff>0</xdr:rowOff>
    </xdr:from>
    <xdr:ext cx="65" cy="162224"/>
    <xdr:sp macro="" textlink="">
      <xdr:nvSpPr>
        <xdr:cNvPr id="392" name="TextBox 67">
          <a:extLst>
            <a:ext uri="{FF2B5EF4-FFF2-40B4-BE49-F238E27FC236}">
              <a16:creationId xmlns:a16="http://schemas.microsoft.com/office/drawing/2014/main" id="{4EC0766D-73AB-4EA8-A438-F7A21738343F}"/>
            </a:ext>
          </a:extLst>
        </xdr:cNvPr>
        <xdr:cNvSpPr txBox="1"/>
      </xdr:nvSpPr>
      <xdr:spPr>
        <a:xfrm>
          <a:off x="5943600" y="979714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6</xdr:col>
      <xdr:colOff>514350</xdr:colOff>
      <xdr:row>12</xdr:row>
      <xdr:rowOff>0</xdr:rowOff>
    </xdr:from>
    <xdr:ext cx="65" cy="162224"/>
    <xdr:sp macro="" textlink="">
      <xdr:nvSpPr>
        <xdr:cNvPr id="393" name="TextBox 68">
          <a:extLst>
            <a:ext uri="{FF2B5EF4-FFF2-40B4-BE49-F238E27FC236}">
              <a16:creationId xmlns:a16="http://schemas.microsoft.com/office/drawing/2014/main" id="{C434B123-8202-42C7-A9DF-BD69E1234429}"/>
            </a:ext>
          </a:extLst>
        </xdr:cNvPr>
        <xdr:cNvSpPr txBox="1"/>
      </xdr:nvSpPr>
      <xdr:spPr>
        <a:xfrm>
          <a:off x="5943600" y="979714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6</xdr:col>
      <xdr:colOff>514350</xdr:colOff>
      <xdr:row>13</xdr:row>
      <xdr:rowOff>0</xdr:rowOff>
    </xdr:from>
    <xdr:ext cx="65" cy="162224"/>
    <xdr:sp macro="" textlink="">
      <xdr:nvSpPr>
        <xdr:cNvPr id="394" name="TextBox 67">
          <a:extLst>
            <a:ext uri="{FF2B5EF4-FFF2-40B4-BE49-F238E27FC236}">
              <a16:creationId xmlns:a16="http://schemas.microsoft.com/office/drawing/2014/main" id="{6B36B70A-38E5-4100-8132-A80125284310}"/>
            </a:ext>
          </a:extLst>
        </xdr:cNvPr>
        <xdr:cNvSpPr txBox="1"/>
      </xdr:nvSpPr>
      <xdr:spPr>
        <a:xfrm>
          <a:off x="5943600" y="979714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6</xdr:col>
      <xdr:colOff>514350</xdr:colOff>
      <xdr:row>13</xdr:row>
      <xdr:rowOff>0</xdr:rowOff>
    </xdr:from>
    <xdr:ext cx="65" cy="162224"/>
    <xdr:sp macro="" textlink="">
      <xdr:nvSpPr>
        <xdr:cNvPr id="395" name="TextBox 68">
          <a:extLst>
            <a:ext uri="{FF2B5EF4-FFF2-40B4-BE49-F238E27FC236}">
              <a16:creationId xmlns:a16="http://schemas.microsoft.com/office/drawing/2014/main" id="{9A1A7A61-9844-449E-BBE3-58AEA0EDD027}"/>
            </a:ext>
          </a:extLst>
        </xdr:cNvPr>
        <xdr:cNvSpPr txBox="1"/>
      </xdr:nvSpPr>
      <xdr:spPr>
        <a:xfrm>
          <a:off x="5943600" y="979714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6</xdr:col>
      <xdr:colOff>514350</xdr:colOff>
      <xdr:row>14</xdr:row>
      <xdr:rowOff>0</xdr:rowOff>
    </xdr:from>
    <xdr:ext cx="65" cy="162224"/>
    <xdr:sp macro="" textlink="">
      <xdr:nvSpPr>
        <xdr:cNvPr id="396" name="TextBox 67">
          <a:extLst>
            <a:ext uri="{FF2B5EF4-FFF2-40B4-BE49-F238E27FC236}">
              <a16:creationId xmlns:a16="http://schemas.microsoft.com/office/drawing/2014/main" id="{159FE766-58E0-4FFD-8374-C9D5BE7FE4BA}"/>
            </a:ext>
          </a:extLst>
        </xdr:cNvPr>
        <xdr:cNvSpPr txBox="1"/>
      </xdr:nvSpPr>
      <xdr:spPr>
        <a:xfrm>
          <a:off x="5943600" y="979714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6</xdr:col>
      <xdr:colOff>514350</xdr:colOff>
      <xdr:row>14</xdr:row>
      <xdr:rowOff>0</xdr:rowOff>
    </xdr:from>
    <xdr:ext cx="65" cy="162224"/>
    <xdr:sp macro="" textlink="">
      <xdr:nvSpPr>
        <xdr:cNvPr id="397" name="TextBox 68">
          <a:extLst>
            <a:ext uri="{FF2B5EF4-FFF2-40B4-BE49-F238E27FC236}">
              <a16:creationId xmlns:a16="http://schemas.microsoft.com/office/drawing/2014/main" id="{77735F25-0004-49DD-9618-E83F4FD245A0}"/>
            </a:ext>
          </a:extLst>
        </xdr:cNvPr>
        <xdr:cNvSpPr txBox="1"/>
      </xdr:nvSpPr>
      <xdr:spPr>
        <a:xfrm>
          <a:off x="5943600" y="979714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6</xdr:col>
      <xdr:colOff>514350</xdr:colOff>
      <xdr:row>15</xdr:row>
      <xdr:rowOff>0</xdr:rowOff>
    </xdr:from>
    <xdr:ext cx="65" cy="162224"/>
    <xdr:sp macro="" textlink="">
      <xdr:nvSpPr>
        <xdr:cNvPr id="398" name="TextBox 67">
          <a:extLst>
            <a:ext uri="{FF2B5EF4-FFF2-40B4-BE49-F238E27FC236}">
              <a16:creationId xmlns:a16="http://schemas.microsoft.com/office/drawing/2014/main" id="{3CA850B5-E9AC-4B1D-A065-1B692F71B712}"/>
            </a:ext>
          </a:extLst>
        </xdr:cNvPr>
        <xdr:cNvSpPr txBox="1"/>
      </xdr:nvSpPr>
      <xdr:spPr>
        <a:xfrm>
          <a:off x="5943600" y="979714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6</xdr:col>
      <xdr:colOff>514350</xdr:colOff>
      <xdr:row>15</xdr:row>
      <xdr:rowOff>0</xdr:rowOff>
    </xdr:from>
    <xdr:ext cx="65" cy="162224"/>
    <xdr:sp macro="" textlink="">
      <xdr:nvSpPr>
        <xdr:cNvPr id="399" name="TextBox 68">
          <a:extLst>
            <a:ext uri="{FF2B5EF4-FFF2-40B4-BE49-F238E27FC236}">
              <a16:creationId xmlns:a16="http://schemas.microsoft.com/office/drawing/2014/main" id="{0E9DB93A-9B71-4E0C-87BA-243DA936E5AC}"/>
            </a:ext>
          </a:extLst>
        </xdr:cNvPr>
        <xdr:cNvSpPr txBox="1"/>
      </xdr:nvSpPr>
      <xdr:spPr>
        <a:xfrm>
          <a:off x="5943600" y="979714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6</xdr:col>
      <xdr:colOff>514350</xdr:colOff>
      <xdr:row>16</xdr:row>
      <xdr:rowOff>0</xdr:rowOff>
    </xdr:from>
    <xdr:ext cx="65" cy="162224"/>
    <xdr:sp macro="" textlink="">
      <xdr:nvSpPr>
        <xdr:cNvPr id="400" name="TextBox 67">
          <a:extLst>
            <a:ext uri="{FF2B5EF4-FFF2-40B4-BE49-F238E27FC236}">
              <a16:creationId xmlns:a16="http://schemas.microsoft.com/office/drawing/2014/main" id="{08B89D0B-CC7F-4376-BE96-472D671EC715}"/>
            </a:ext>
          </a:extLst>
        </xdr:cNvPr>
        <xdr:cNvSpPr txBox="1"/>
      </xdr:nvSpPr>
      <xdr:spPr>
        <a:xfrm>
          <a:off x="5943600" y="979714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6</xdr:col>
      <xdr:colOff>514350</xdr:colOff>
      <xdr:row>16</xdr:row>
      <xdr:rowOff>0</xdr:rowOff>
    </xdr:from>
    <xdr:ext cx="65" cy="162224"/>
    <xdr:sp macro="" textlink="">
      <xdr:nvSpPr>
        <xdr:cNvPr id="401" name="TextBox 68">
          <a:extLst>
            <a:ext uri="{FF2B5EF4-FFF2-40B4-BE49-F238E27FC236}">
              <a16:creationId xmlns:a16="http://schemas.microsoft.com/office/drawing/2014/main" id="{A10E0846-32D8-4A0C-8B1F-832C4763A770}"/>
            </a:ext>
          </a:extLst>
        </xdr:cNvPr>
        <xdr:cNvSpPr txBox="1"/>
      </xdr:nvSpPr>
      <xdr:spPr>
        <a:xfrm>
          <a:off x="5943600" y="979714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6</xdr:col>
      <xdr:colOff>514350</xdr:colOff>
      <xdr:row>17</xdr:row>
      <xdr:rowOff>0</xdr:rowOff>
    </xdr:from>
    <xdr:ext cx="65" cy="162224"/>
    <xdr:sp macro="" textlink="">
      <xdr:nvSpPr>
        <xdr:cNvPr id="402" name="TextBox 67">
          <a:extLst>
            <a:ext uri="{FF2B5EF4-FFF2-40B4-BE49-F238E27FC236}">
              <a16:creationId xmlns:a16="http://schemas.microsoft.com/office/drawing/2014/main" id="{1CB9205D-FB90-48C8-9FE6-38965BF6FFBC}"/>
            </a:ext>
          </a:extLst>
        </xdr:cNvPr>
        <xdr:cNvSpPr txBox="1"/>
      </xdr:nvSpPr>
      <xdr:spPr>
        <a:xfrm>
          <a:off x="5943600" y="979714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6</xdr:col>
      <xdr:colOff>514350</xdr:colOff>
      <xdr:row>17</xdr:row>
      <xdr:rowOff>0</xdr:rowOff>
    </xdr:from>
    <xdr:ext cx="65" cy="162224"/>
    <xdr:sp macro="" textlink="">
      <xdr:nvSpPr>
        <xdr:cNvPr id="403" name="TextBox 68">
          <a:extLst>
            <a:ext uri="{FF2B5EF4-FFF2-40B4-BE49-F238E27FC236}">
              <a16:creationId xmlns:a16="http://schemas.microsoft.com/office/drawing/2014/main" id="{B8EBCE91-A9CC-4A55-8BC5-0F24C1EB8C30}"/>
            </a:ext>
          </a:extLst>
        </xdr:cNvPr>
        <xdr:cNvSpPr txBox="1"/>
      </xdr:nvSpPr>
      <xdr:spPr>
        <a:xfrm>
          <a:off x="5943600" y="979714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6</xdr:col>
      <xdr:colOff>514350</xdr:colOff>
      <xdr:row>18</xdr:row>
      <xdr:rowOff>0</xdr:rowOff>
    </xdr:from>
    <xdr:ext cx="65" cy="162224"/>
    <xdr:sp macro="" textlink="">
      <xdr:nvSpPr>
        <xdr:cNvPr id="404" name="TextBox 67">
          <a:extLst>
            <a:ext uri="{FF2B5EF4-FFF2-40B4-BE49-F238E27FC236}">
              <a16:creationId xmlns:a16="http://schemas.microsoft.com/office/drawing/2014/main" id="{3F02ED11-A9E1-4FE0-ACDA-9E711EFC15E1}"/>
            </a:ext>
          </a:extLst>
        </xdr:cNvPr>
        <xdr:cNvSpPr txBox="1"/>
      </xdr:nvSpPr>
      <xdr:spPr>
        <a:xfrm>
          <a:off x="5943600" y="979714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6</xdr:col>
      <xdr:colOff>514350</xdr:colOff>
      <xdr:row>18</xdr:row>
      <xdr:rowOff>0</xdr:rowOff>
    </xdr:from>
    <xdr:ext cx="65" cy="162224"/>
    <xdr:sp macro="" textlink="">
      <xdr:nvSpPr>
        <xdr:cNvPr id="405" name="TextBox 68">
          <a:extLst>
            <a:ext uri="{FF2B5EF4-FFF2-40B4-BE49-F238E27FC236}">
              <a16:creationId xmlns:a16="http://schemas.microsoft.com/office/drawing/2014/main" id="{87E58082-AEE0-40A2-B527-C4D4772C98DA}"/>
            </a:ext>
          </a:extLst>
        </xdr:cNvPr>
        <xdr:cNvSpPr txBox="1"/>
      </xdr:nvSpPr>
      <xdr:spPr>
        <a:xfrm>
          <a:off x="5943600" y="979714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6</xdr:col>
      <xdr:colOff>514350</xdr:colOff>
      <xdr:row>19</xdr:row>
      <xdr:rowOff>0</xdr:rowOff>
    </xdr:from>
    <xdr:ext cx="65" cy="162224"/>
    <xdr:sp macro="" textlink="">
      <xdr:nvSpPr>
        <xdr:cNvPr id="406" name="TextBox 67">
          <a:extLst>
            <a:ext uri="{FF2B5EF4-FFF2-40B4-BE49-F238E27FC236}">
              <a16:creationId xmlns:a16="http://schemas.microsoft.com/office/drawing/2014/main" id="{EB064CE8-8886-42BA-9443-2273A41BF0AB}"/>
            </a:ext>
          </a:extLst>
        </xdr:cNvPr>
        <xdr:cNvSpPr txBox="1"/>
      </xdr:nvSpPr>
      <xdr:spPr>
        <a:xfrm>
          <a:off x="5943600" y="979714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6</xdr:col>
      <xdr:colOff>514350</xdr:colOff>
      <xdr:row>19</xdr:row>
      <xdr:rowOff>0</xdr:rowOff>
    </xdr:from>
    <xdr:ext cx="65" cy="162224"/>
    <xdr:sp macro="" textlink="">
      <xdr:nvSpPr>
        <xdr:cNvPr id="407" name="TextBox 68">
          <a:extLst>
            <a:ext uri="{FF2B5EF4-FFF2-40B4-BE49-F238E27FC236}">
              <a16:creationId xmlns:a16="http://schemas.microsoft.com/office/drawing/2014/main" id="{88D49BE7-2EE0-4EF1-90FF-A805ACC72515}"/>
            </a:ext>
          </a:extLst>
        </xdr:cNvPr>
        <xdr:cNvSpPr txBox="1"/>
      </xdr:nvSpPr>
      <xdr:spPr>
        <a:xfrm>
          <a:off x="5943600" y="979714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6</xdr:col>
      <xdr:colOff>514350</xdr:colOff>
      <xdr:row>20</xdr:row>
      <xdr:rowOff>0</xdr:rowOff>
    </xdr:from>
    <xdr:ext cx="65" cy="162224"/>
    <xdr:sp macro="" textlink="">
      <xdr:nvSpPr>
        <xdr:cNvPr id="408" name="TextBox 67">
          <a:extLst>
            <a:ext uri="{FF2B5EF4-FFF2-40B4-BE49-F238E27FC236}">
              <a16:creationId xmlns:a16="http://schemas.microsoft.com/office/drawing/2014/main" id="{33399F41-57A5-4B79-A30E-0E9E3DEECDAF}"/>
            </a:ext>
          </a:extLst>
        </xdr:cNvPr>
        <xdr:cNvSpPr txBox="1"/>
      </xdr:nvSpPr>
      <xdr:spPr>
        <a:xfrm>
          <a:off x="5943600" y="979714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6</xdr:col>
      <xdr:colOff>514350</xdr:colOff>
      <xdr:row>20</xdr:row>
      <xdr:rowOff>0</xdr:rowOff>
    </xdr:from>
    <xdr:ext cx="65" cy="162224"/>
    <xdr:sp macro="" textlink="">
      <xdr:nvSpPr>
        <xdr:cNvPr id="409" name="TextBox 68">
          <a:extLst>
            <a:ext uri="{FF2B5EF4-FFF2-40B4-BE49-F238E27FC236}">
              <a16:creationId xmlns:a16="http://schemas.microsoft.com/office/drawing/2014/main" id="{D9968216-6024-4D9D-86CB-884496C24BAB}"/>
            </a:ext>
          </a:extLst>
        </xdr:cNvPr>
        <xdr:cNvSpPr txBox="1"/>
      </xdr:nvSpPr>
      <xdr:spPr>
        <a:xfrm>
          <a:off x="5943600" y="979714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6</xdr:col>
      <xdr:colOff>514350</xdr:colOff>
      <xdr:row>21</xdr:row>
      <xdr:rowOff>0</xdr:rowOff>
    </xdr:from>
    <xdr:ext cx="65" cy="162224"/>
    <xdr:sp macro="" textlink="">
      <xdr:nvSpPr>
        <xdr:cNvPr id="410" name="TextBox 67">
          <a:extLst>
            <a:ext uri="{FF2B5EF4-FFF2-40B4-BE49-F238E27FC236}">
              <a16:creationId xmlns:a16="http://schemas.microsoft.com/office/drawing/2014/main" id="{DB160156-0527-4436-92F9-125DF63D838C}"/>
            </a:ext>
          </a:extLst>
        </xdr:cNvPr>
        <xdr:cNvSpPr txBox="1"/>
      </xdr:nvSpPr>
      <xdr:spPr>
        <a:xfrm>
          <a:off x="5943600" y="979714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6</xdr:col>
      <xdr:colOff>514350</xdr:colOff>
      <xdr:row>21</xdr:row>
      <xdr:rowOff>0</xdr:rowOff>
    </xdr:from>
    <xdr:ext cx="65" cy="162224"/>
    <xdr:sp macro="" textlink="">
      <xdr:nvSpPr>
        <xdr:cNvPr id="411" name="TextBox 68">
          <a:extLst>
            <a:ext uri="{FF2B5EF4-FFF2-40B4-BE49-F238E27FC236}">
              <a16:creationId xmlns:a16="http://schemas.microsoft.com/office/drawing/2014/main" id="{4143A708-67FE-462E-8F90-778E0AA08564}"/>
            </a:ext>
          </a:extLst>
        </xdr:cNvPr>
        <xdr:cNvSpPr txBox="1"/>
      </xdr:nvSpPr>
      <xdr:spPr>
        <a:xfrm>
          <a:off x="5943600" y="979714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6</xdr:col>
      <xdr:colOff>514350</xdr:colOff>
      <xdr:row>22</xdr:row>
      <xdr:rowOff>0</xdr:rowOff>
    </xdr:from>
    <xdr:ext cx="65" cy="162224"/>
    <xdr:sp macro="" textlink="">
      <xdr:nvSpPr>
        <xdr:cNvPr id="412" name="TextBox 67">
          <a:extLst>
            <a:ext uri="{FF2B5EF4-FFF2-40B4-BE49-F238E27FC236}">
              <a16:creationId xmlns:a16="http://schemas.microsoft.com/office/drawing/2014/main" id="{E3A4936B-920D-468E-83AB-1434434DB55F}"/>
            </a:ext>
          </a:extLst>
        </xdr:cNvPr>
        <xdr:cNvSpPr txBox="1"/>
      </xdr:nvSpPr>
      <xdr:spPr>
        <a:xfrm>
          <a:off x="5943600" y="979714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6</xdr:col>
      <xdr:colOff>514350</xdr:colOff>
      <xdr:row>22</xdr:row>
      <xdr:rowOff>0</xdr:rowOff>
    </xdr:from>
    <xdr:ext cx="65" cy="162224"/>
    <xdr:sp macro="" textlink="">
      <xdr:nvSpPr>
        <xdr:cNvPr id="413" name="TextBox 68">
          <a:extLst>
            <a:ext uri="{FF2B5EF4-FFF2-40B4-BE49-F238E27FC236}">
              <a16:creationId xmlns:a16="http://schemas.microsoft.com/office/drawing/2014/main" id="{C8842EB5-B85F-4058-87C6-DF9C3BFB85D7}"/>
            </a:ext>
          </a:extLst>
        </xdr:cNvPr>
        <xdr:cNvSpPr txBox="1"/>
      </xdr:nvSpPr>
      <xdr:spPr>
        <a:xfrm>
          <a:off x="5943600" y="979714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6</xdr:col>
      <xdr:colOff>514350</xdr:colOff>
      <xdr:row>23</xdr:row>
      <xdr:rowOff>0</xdr:rowOff>
    </xdr:from>
    <xdr:ext cx="65" cy="162224"/>
    <xdr:sp macro="" textlink="">
      <xdr:nvSpPr>
        <xdr:cNvPr id="414" name="TextBox 67">
          <a:extLst>
            <a:ext uri="{FF2B5EF4-FFF2-40B4-BE49-F238E27FC236}">
              <a16:creationId xmlns:a16="http://schemas.microsoft.com/office/drawing/2014/main" id="{880E9E99-CBBB-4E8E-A8DA-AA056690E3DA}"/>
            </a:ext>
          </a:extLst>
        </xdr:cNvPr>
        <xdr:cNvSpPr txBox="1"/>
      </xdr:nvSpPr>
      <xdr:spPr>
        <a:xfrm>
          <a:off x="5943600" y="979714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6</xdr:col>
      <xdr:colOff>514350</xdr:colOff>
      <xdr:row>23</xdr:row>
      <xdr:rowOff>0</xdr:rowOff>
    </xdr:from>
    <xdr:ext cx="65" cy="162224"/>
    <xdr:sp macro="" textlink="">
      <xdr:nvSpPr>
        <xdr:cNvPr id="415" name="TextBox 68">
          <a:extLst>
            <a:ext uri="{FF2B5EF4-FFF2-40B4-BE49-F238E27FC236}">
              <a16:creationId xmlns:a16="http://schemas.microsoft.com/office/drawing/2014/main" id="{58714277-00D8-437F-9B3B-C2126C5E96C4}"/>
            </a:ext>
          </a:extLst>
        </xdr:cNvPr>
        <xdr:cNvSpPr txBox="1"/>
      </xdr:nvSpPr>
      <xdr:spPr>
        <a:xfrm>
          <a:off x="5943600" y="979714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35</xdr:col>
      <xdr:colOff>514350</xdr:colOff>
      <xdr:row>8</xdr:row>
      <xdr:rowOff>0</xdr:rowOff>
    </xdr:from>
    <xdr:ext cx="65" cy="162224"/>
    <xdr:sp macro="" textlink="">
      <xdr:nvSpPr>
        <xdr:cNvPr id="416" name="TextBox 203">
          <a:extLst>
            <a:ext uri="{FF2B5EF4-FFF2-40B4-BE49-F238E27FC236}">
              <a16:creationId xmlns:a16="http://schemas.microsoft.com/office/drawing/2014/main" id="{CDA16999-E431-4426-94B6-D1CCDE8FFB0F}"/>
            </a:ext>
          </a:extLst>
        </xdr:cNvPr>
        <xdr:cNvSpPr txBox="1"/>
      </xdr:nvSpPr>
      <xdr:spPr>
        <a:xfrm>
          <a:off x="30286779" y="3061607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35</xdr:col>
      <xdr:colOff>514350</xdr:colOff>
      <xdr:row>8</xdr:row>
      <xdr:rowOff>0</xdr:rowOff>
    </xdr:from>
    <xdr:ext cx="65" cy="162224"/>
    <xdr:sp macro="" textlink="">
      <xdr:nvSpPr>
        <xdr:cNvPr id="417" name="TextBox 204">
          <a:extLst>
            <a:ext uri="{FF2B5EF4-FFF2-40B4-BE49-F238E27FC236}">
              <a16:creationId xmlns:a16="http://schemas.microsoft.com/office/drawing/2014/main" id="{0B75EDC5-71A7-4F6F-BC1D-7E130B7FA5D6}"/>
            </a:ext>
          </a:extLst>
        </xdr:cNvPr>
        <xdr:cNvSpPr txBox="1"/>
      </xdr:nvSpPr>
      <xdr:spPr>
        <a:xfrm>
          <a:off x="30286779" y="3061607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35</xdr:col>
      <xdr:colOff>514350</xdr:colOff>
      <xdr:row>8</xdr:row>
      <xdr:rowOff>0</xdr:rowOff>
    </xdr:from>
    <xdr:ext cx="65" cy="162224"/>
    <xdr:sp macro="" textlink="">
      <xdr:nvSpPr>
        <xdr:cNvPr id="418" name="TextBox 205">
          <a:extLst>
            <a:ext uri="{FF2B5EF4-FFF2-40B4-BE49-F238E27FC236}">
              <a16:creationId xmlns:a16="http://schemas.microsoft.com/office/drawing/2014/main" id="{2D39F619-8AD4-4EBE-A72C-E2923CAF69F4}"/>
            </a:ext>
          </a:extLst>
        </xdr:cNvPr>
        <xdr:cNvSpPr txBox="1"/>
      </xdr:nvSpPr>
      <xdr:spPr>
        <a:xfrm>
          <a:off x="30286779" y="3061607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</xdr:wsDr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F0"/>
  </sheetPr>
  <dimension ref="A1:BF76"/>
  <sheetViews>
    <sheetView view="pageLayout" zoomScale="85" zoomScaleNormal="100" zoomScaleSheetLayoutView="100" zoomScalePageLayoutView="85" workbookViewId="0">
      <selection activeCell="W14" sqref="W14"/>
    </sheetView>
  </sheetViews>
  <sheetFormatPr defaultColWidth="3" defaultRowHeight="16.5" x14ac:dyDescent="0.25"/>
  <cols>
    <col min="1" max="23" width="3.42578125" style="1" customWidth="1"/>
    <col min="24" max="24" width="4" style="1" customWidth="1"/>
    <col min="25" max="29" width="3.42578125" style="1" customWidth="1"/>
    <col min="30" max="16384" width="3" style="1"/>
  </cols>
  <sheetData>
    <row r="1" spans="1:58" ht="8.25" customHeight="1" x14ac:dyDescent="0.3">
      <c r="A1" s="29"/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</row>
    <row r="2" spans="1:58" s="4" customFormat="1" ht="22.15" customHeight="1" x14ac:dyDescent="0.3">
      <c r="A2" s="145" t="s">
        <v>1</v>
      </c>
      <c r="B2" s="145"/>
      <c r="C2" s="145"/>
      <c r="D2" s="145"/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145"/>
      <c r="Q2" s="145"/>
      <c r="R2" s="145"/>
      <c r="S2" s="145"/>
      <c r="T2" s="145"/>
      <c r="U2" s="145"/>
      <c r="V2" s="145"/>
      <c r="W2" s="145"/>
      <c r="X2" s="145"/>
      <c r="Y2" s="145"/>
      <c r="Z2" s="145"/>
      <c r="AA2" s="29"/>
      <c r="AB2" s="125" t="s">
        <v>4</v>
      </c>
    </row>
    <row r="3" spans="1:58" s="4" customFormat="1" ht="19.5" x14ac:dyDescent="0.35">
      <c r="A3" s="146" t="s">
        <v>42</v>
      </c>
      <c r="B3" s="146"/>
      <c r="C3" s="146"/>
      <c r="D3" s="146"/>
      <c r="E3" s="146"/>
      <c r="F3" s="146"/>
      <c r="G3" s="146"/>
      <c r="H3" s="146"/>
      <c r="I3" s="146"/>
      <c r="J3" s="146"/>
      <c r="K3" s="146"/>
      <c r="L3" s="146"/>
      <c r="M3" s="146"/>
      <c r="N3" s="146"/>
      <c r="O3" s="146"/>
      <c r="P3" s="146"/>
      <c r="Q3" s="146"/>
      <c r="R3" s="146"/>
      <c r="S3" s="146"/>
      <c r="T3" s="146"/>
      <c r="U3" s="146"/>
      <c r="V3" s="146"/>
      <c r="W3" s="146"/>
      <c r="X3" s="146"/>
      <c r="Y3" s="146"/>
      <c r="Z3" s="146"/>
      <c r="AA3" s="36"/>
      <c r="AC3" s="173" t="s">
        <v>136</v>
      </c>
      <c r="AD3" s="173"/>
      <c r="AE3" s="173" t="s">
        <v>168</v>
      </c>
      <c r="AF3" s="173"/>
      <c r="AG3" s="173"/>
      <c r="AH3" s="173"/>
      <c r="AI3" s="173"/>
      <c r="AJ3" s="173" t="s">
        <v>169</v>
      </c>
      <c r="AK3" s="173"/>
      <c r="AL3" s="173"/>
      <c r="AM3" s="173"/>
      <c r="AN3" s="173"/>
      <c r="AO3" s="175" t="s">
        <v>167</v>
      </c>
      <c r="AP3" s="176"/>
      <c r="AQ3" s="177"/>
      <c r="AR3" s="175" t="s">
        <v>165</v>
      </c>
      <c r="AS3" s="176"/>
      <c r="AT3" s="177"/>
      <c r="AU3" s="173" t="s">
        <v>141</v>
      </c>
      <c r="AV3" s="173"/>
      <c r="AW3" s="173"/>
      <c r="AX3" s="173"/>
      <c r="AY3" s="173" t="s">
        <v>142</v>
      </c>
      <c r="AZ3" s="173"/>
      <c r="BA3" s="173"/>
      <c r="BB3" s="173"/>
      <c r="BC3" s="173" t="s">
        <v>143</v>
      </c>
      <c r="BD3" s="173"/>
      <c r="BE3" s="173"/>
      <c r="BF3" s="173"/>
    </row>
    <row r="4" spans="1:58" s="4" customFormat="1" ht="24" customHeight="1" x14ac:dyDescent="0.25">
      <c r="B4" s="37"/>
      <c r="C4" s="37"/>
      <c r="D4" s="37"/>
      <c r="E4" s="37"/>
      <c r="F4" s="37"/>
      <c r="G4" s="37"/>
      <c r="H4" s="37"/>
      <c r="I4" s="155" t="s">
        <v>86</v>
      </c>
      <c r="J4" s="155"/>
      <c r="K4" s="155"/>
      <c r="L4" s="155"/>
      <c r="M4" s="155"/>
      <c r="N4" s="155"/>
      <c r="O4" s="156" t="s">
        <v>102</v>
      </c>
      <c r="P4" s="156"/>
      <c r="Q4" s="71" t="str">
        <f>"."&amp;RIGHT(W22,2)</f>
        <v>.25</v>
      </c>
      <c r="R4" s="37"/>
      <c r="S4" s="37"/>
      <c r="T4" s="37"/>
      <c r="U4" s="37"/>
      <c r="V4" s="37"/>
      <c r="W4" s="37"/>
      <c r="X4" s="37"/>
      <c r="Y4" s="37"/>
      <c r="Z4" s="37"/>
      <c r="AA4" s="37"/>
      <c r="AC4" s="173"/>
      <c r="AD4" s="173"/>
      <c r="AE4" s="174" t="s">
        <v>0</v>
      </c>
      <c r="AF4" s="174"/>
      <c r="AG4" s="174"/>
      <c r="AH4" s="174"/>
      <c r="AI4" s="174"/>
      <c r="AJ4" s="174" t="s">
        <v>0</v>
      </c>
      <c r="AK4" s="174"/>
      <c r="AL4" s="174"/>
      <c r="AM4" s="174"/>
      <c r="AN4" s="174"/>
      <c r="AO4" s="178" t="s">
        <v>140</v>
      </c>
      <c r="AP4" s="179"/>
      <c r="AQ4" s="180"/>
      <c r="AR4" s="178" t="s">
        <v>166</v>
      </c>
      <c r="AS4" s="179"/>
      <c r="AT4" s="180"/>
      <c r="AU4" s="174" t="s">
        <v>140</v>
      </c>
      <c r="AV4" s="174"/>
      <c r="AW4" s="174"/>
      <c r="AX4" s="174"/>
      <c r="AY4" s="174" t="s">
        <v>30</v>
      </c>
      <c r="AZ4" s="174"/>
      <c r="BA4" s="174"/>
      <c r="BB4" s="174"/>
      <c r="BC4" s="174" t="s">
        <v>175</v>
      </c>
      <c r="BD4" s="174"/>
      <c r="BE4" s="174"/>
      <c r="BF4" s="174"/>
    </row>
    <row r="5" spans="1:58" ht="19.899999999999999" customHeight="1" x14ac:dyDescent="0.25">
      <c r="A5" s="75" t="s">
        <v>36</v>
      </c>
      <c r="B5" s="76"/>
      <c r="C5" s="77"/>
      <c r="D5" s="77"/>
      <c r="E5" s="77"/>
      <c r="F5" s="77"/>
      <c r="G5" s="77"/>
      <c r="H5" s="77"/>
      <c r="I5" s="158" t="s">
        <v>171</v>
      </c>
      <c r="J5" s="158"/>
      <c r="K5" s="158"/>
      <c r="L5" s="158"/>
      <c r="M5" s="158"/>
      <c r="N5" s="158"/>
      <c r="O5" s="158"/>
      <c r="P5" s="72"/>
      <c r="Q5" s="72"/>
      <c r="R5" s="72"/>
      <c r="S5" s="72"/>
      <c r="T5" s="72"/>
      <c r="U5" s="72"/>
      <c r="V5" s="72"/>
      <c r="W5" s="72"/>
      <c r="X5" s="72"/>
      <c r="Y5" s="67"/>
      <c r="Z5" s="17"/>
      <c r="AC5" s="164">
        <v>1</v>
      </c>
      <c r="AD5" s="164"/>
      <c r="AE5" s="164">
        <v>0</v>
      </c>
      <c r="AF5" s="164"/>
      <c r="AG5" s="164"/>
      <c r="AH5" s="164"/>
      <c r="AI5" s="164"/>
      <c r="AJ5" s="164">
        <v>0</v>
      </c>
      <c r="AK5" s="164"/>
      <c r="AL5" s="164"/>
      <c r="AM5" s="164"/>
      <c r="AN5" s="164"/>
      <c r="AO5" s="166">
        <v>20.962</v>
      </c>
      <c r="AP5" s="167"/>
      <c r="AQ5" s="168"/>
      <c r="AR5" s="169">
        <v>0</v>
      </c>
      <c r="AS5" s="170"/>
      <c r="AT5" s="171"/>
      <c r="AU5" s="164">
        <v>21.39</v>
      </c>
      <c r="AV5" s="164"/>
      <c r="AW5" s="164"/>
      <c r="AX5" s="164"/>
      <c r="AY5" s="164">
        <v>62.73</v>
      </c>
      <c r="AZ5" s="164"/>
      <c r="BA5" s="164"/>
      <c r="BB5" s="164"/>
      <c r="BC5" s="165">
        <v>748.54300000000001</v>
      </c>
      <c r="BD5" s="165"/>
      <c r="BE5" s="165"/>
      <c r="BF5" s="165"/>
    </row>
    <row r="6" spans="1:58" ht="19.899999999999999" customHeight="1" x14ac:dyDescent="0.25">
      <c r="A6" s="32" t="s">
        <v>37</v>
      </c>
      <c r="E6" s="159"/>
      <c r="F6" s="159"/>
      <c r="G6" s="159"/>
      <c r="H6" s="159"/>
      <c r="I6" s="159"/>
      <c r="J6" s="74" t="s">
        <v>39</v>
      </c>
      <c r="R6" s="153"/>
      <c r="S6" s="153"/>
      <c r="T6" s="153"/>
      <c r="U6" s="153"/>
      <c r="V6" s="153"/>
      <c r="W6" s="153"/>
      <c r="X6" s="153"/>
      <c r="Y6" s="153"/>
      <c r="Z6" s="162"/>
      <c r="AB6" s="127"/>
      <c r="AC6" s="127"/>
      <c r="AD6" s="127"/>
      <c r="AE6" s="127"/>
      <c r="AF6" s="127"/>
      <c r="AG6" s="127"/>
      <c r="AH6" s="127"/>
      <c r="AI6" s="127"/>
      <c r="AJ6" s="127"/>
      <c r="AK6" s="127"/>
      <c r="AL6" s="127"/>
      <c r="AM6" s="127"/>
      <c r="AN6" s="127"/>
      <c r="AO6" s="127"/>
      <c r="AP6" s="127"/>
      <c r="AQ6" s="127"/>
      <c r="AR6" s="127"/>
      <c r="AS6" s="127"/>
      <c r="AT6" s="127"/>
      <c r="AU6" s="127"/>
      <c r="AV6" s="127"/>
      <c r="AW6" s="127"/>
      <c r="AX6" s="127"/>
      <c r="AY6" s="127"/>
      <c r="AZ6" s="127"/>
      <c r="BA6" s="127"/>
      <c r="BB6" s="127"/>
      <c r="BC6" s="127"/>
      <c r="BD6" s="127"/>
      <c r="BE6" s="127"/>
      <c r="BF6" s="127"/>
    </row>
    <row r="7" spans="1:58" ht="19.899999999999999" customHeight="1" x14ac:dyDescent="0.25">
      <c r="A7" s="32" t="s">
        <v>38</v>
      </c>
      <c r="B7" s="20"/>
      <c r="I7" s="153" t="s">
        <v>172</v>
      </c>
      <c r="J7" s="153"/>
      <c r="K7" s="153"/>
      <c r="L7" s="153"/>
      <c r="M7" s="153"/>
      <c r="N7" s="153"/>
      <c r="O7" s="153"/>
      <c r="P7" s="1" t="s">
        <v>40</v>
      </c>
      <c r="Z7" s="19"/>
      <c r="AB7" s="127"/>
      <c r="AC7" s="127"/>
      <c r="AD7" s="127"/>
      <c r="AE7" s="127"/>
      <c r="AF7" s="127"/>
      <c r="AG7" s="127"/>
      <c r="AH7" s="127"/>
      <c r="AI7" s="127"/>
      <c r="AJ7" s="127"/>
      <c r="AK7" s="127"/>
      <c r="AL7" s="127"/>
      <c r="AM7" s="127"/>
      <c r="AN7" s="127"/>
      <c r="AO7" s="127"/>
      <c r="AP7" s="127"/>
      <c r="AQ7" s="127"/>
      <c r="AR7" s="127"/>
      <c r="AS7" s="127"/>
      <c r="AT7" s="127"/>
      <c r="AU7" s="127"/>
      <c r="AV7" s="127"/>
      <c r="AW7" s="127"/>
      <c r="AX7" s="127"/>
      <c r="AY7" s="127"/>
      <c r="AZ7" s="127"/>
      <c r="BA7" s="127"/>
      <c r="BB7" s="127"/>
      <c r="BC7" s="127"/>
      <c r="BD7" s="127"/>
      <c r="BE7" s="127"/>
      <c r="BF7" s="127"/>
    </row>
    <row r="8" spans="1:58" ht="19.899999999999999" customHeight="1" x14ac:dyDescent="0.25">
      <c r="A8" s="32" t="s">
        <v>41</v>
      </c>
      <c r="B8" s="20"/>
      <c r="J8" s="154" t="s">
        <v>59</v>
      </c>
      <c r="K8" s="154"/>
      <c r="L8" s="154"/>
      <c r="M8" s="154"/>
      <c r="N8" s="154"/>
      <c r="O8" s="154"/>
      <c r="P8" s="160" t="str">
        <f>"(0 ÷"</f>
        <v>(0 ÷</v>
      </c>
      <c r="Q8" s="160"/>
      <c r="R8" s="161">
        <v>1000</v>
      </c>
      <c r="S8" s="161"/>
      <c r="T8" s="161"/>
      <c r="U8" s="1" t="s">
        <v>90</v>
      </c>
      <c r="Z8" s="19"/>
      <c r="AB8" s="127"/>
      <c r="AC8" s="127"/>
      <c r="AD8" s="127"/>
      <c r="AE8" s="127"/>
      <c r="AF8" s="127"/>
      <c r="AG8" s="127"/>
      <c r="AH8" s="127"/>
      <c r="AI8" s="127"/>
      <c r="AJ8" s="127"/>
      <c r="AK8" s="127"/>
      <c r="AL8" s="127"/>
      <c r="AM8" s="127"/>
      <c r="AN8" s="127"/>
      <c r="AO8" s="127"/>
      <c r="AP8" s="127"/>
      <c r="AQ8" s="127"/>
      <c r="AR8" s="127"/>
      <c r="AS8" s="127"/>
      <c r="AT8" s="127"/>
      <c r="AU8" s="127"/>
      <c r="AV8" s="127"/>
      <c r="AW8" s="127"/>
      <c r="AX8" s="127"/>
      <c r="AY8" s="127"/>
      <c r="AZ8" s="127"/>
      <c r="BA8" s="127"/>
      <c r="BB8" s="127"/>
      <c r="BC8" s="127"/>
      <c r="BD8" s="127"/>
      <c r="BE8" s="127"/>
      <c r="BF8" s="127"/>
    </row>
    <row r="9" spans="1:58" ht="19.899999999999999" customHeight="1" x14ac:dyDescent="0.25">
      <c r="A9" s="18"/>
      <c r="B9" s="20"/>
      <c r="J9" s="148" t="s">
        <v>60</v>
      </c>
      <c r="K9" s="148"/>
      <c r="L9" s="148"/>
      <c r="M9" s="148"/>
      <c r="N9" s="148"/>
      <c r="O9" s="148"/>
      <c r="P9" s="148"/>
      <c r="Q9" s="148"/>
      <c r="R9" s="136">
        <v>1</v>
      </c>
      <c r="S9" s="136"/>
      <c r="T9" s="1" t="s">
        <v>0</v>
      </c>
      <c r="Z9" s="19"/>
      <c r="AB9" s="127"/>
      <c r="AC9" s="127"/>
      <c r="AD9" s="127"/>
      <c r="AE9" s="127"/>
      <c r="AF9" s="127"/>
      <c r="AG9" s="127"/>
      <c r="AH9" s="127"/>
      <c r="AI9" s="127"/>
      <c r="AJ9" s="127"/>
      <c r="AK9" s="127"/>
      <c r="AL9" s="127"/>
      <c r="AM9" s="127"/>
      <c r="AN9" s="127"/>
      <c r="AO9" s="127"/>
      <c r="AP9" s="127"/>
      <c r="AQ9" s="127"/>
      <c r="AR9" s="127"/>
      <c r="AS9" s="127"/>
      <c r="AT9" s="127"/>
      <c r="AU9" s="127"/>
      <c r="AV9" s="127"/>
      <c r="AW9" s="127"/>
      <c r="AX9" s="127"/>
      <c r="AY9" s="127"/>
      <c r="AZ9" s="127"/>
      <c r="BA9" s="127"/>
      <c r="BB9" s="127"/>
      <c r="BC9" s="127"/>
      <c r="BD9" s="127"/>
      <c r="BE9" s="127"/>
      <c r="BF9" s="127"/>
    </row>
    <row r="10" spans="1:58" ht="19.899999999999999" customHeight="1" x14ac:dyDescent="0.35">
      <c r="J10" s="108" t="s">
        <v>135</v>
      </c>
      <c r="M10" s="136" t="s">
        <v>186</v>
      </c>
      <c r="N10" s="136"/>
      <c r="AB10" s="127"/>
      <c r="AC10" s="127"/>
      <c r="AD10" s="127"/>
      <c r="AE10" s="127"/>
      <c r="AF10" s="127"/>
      <c r="AG10" s="127"/>
      <c r="AH10" s="127"/>
      <c r="AI10" s="127"/>
      <c r="AJ10" s="127"/>
      <c r="AK10" s="127"/>
      <c r="AL10" s="127"/>
      <c r="AM10" s="127"/>
      <c r="AN10" s="127"/>
      <c r="AO10" s="127"/>
      <c r="AP10" s="127"/>
      <c r="AQ10" s="127"/>
      <c r="AR10" s="127"/>
      <c r="AS10" s="127"/>
      <c r="AT10" s="127"/>
      <c r="AU10" s="127"/>
      <c r="AV10" s="127"/>
      <c r="AW10" s="127"/>
      <c r="AX10" s="127"/>
      <c r="AY10" s="127"/>
      <c r="AZ10" s="127"/>
      <c r="BA10" s="127"/>
      <c r="BB10" s="127"/>
      <c r="BC10" s="127"/>
      <c r="BD10" s="127"/>
      <c r="BE10" s="127"/>
      <c r="BF10" s="127"/>
    </row>
    <row r="11" spans="1:58" ht="19.899999999999999" customHeight="1" x14ac:dyDescent="0.35">
      <c r="J11" s="1" t="s">
        <v>152</v>
      </c>
      <c r="O11" s="136" t="s">
        <v>154</v>
      </c>
      <c r="P11" s="136"/>
      <c r="Q11" s="136"/>
      <c r="R11" s="136"/>
      <c r="T11" s="141" t="s">
        <v>153</v>
      </c>
      <c r="U11" s="141"/>
      <c r="V11" s="138">
        <v>11.5</v>
      </c>
      <c r="W11" s="138"/>
      <c r="X11" s="124" t="s">
        <v>155</v>
      </c>
      <c r="Y11" s="123"/>
      <c r="Z11" s="123"/>
      <c r="AB11" s="127"/>
      <c r="AC11" s="127"/>
      <c r="AD11" s="127"/>
      <c r="AE11" s="127"/>
      <c r="AF11" s="127"/>
      <c r="AG11" s="127"/>
      <c r="AH11" s="127"/>
      <c r="AI11" s="127"/>
      <c r="AJ11" s="127"/>
      <c r="AK11" s="127"/>
      <c r="AL11" s="127"/>
      <c r="AM11" s="127"/>
      <c r="AN11" s="127"/>
      <c r="AO11" s="127"/>
      <c r="AP11" s="127"/>
      <c r="AQ11" s="127"/>
      <c r="AR11" s="127"/>
      <c r="AS11" s="127"/>
      <c r="AT11" s="127"/>
      <c r="AU11" s="127"/>
      <c r="AV11" s="127"/>
      <c r="AW11" s="127"/>
      <c r="AX11" s="127"/>
      <c r="AY11" s="127"/>
      <c r="AZ11" s="127"/>
      <c r="BA11" s="127"/>
      <c r="BB11" s="127"/>
      <c r="BC11" s="127"/>
      <c r="BD11" s="127"/>
      <c r="BE11" s="127"/>
      <c r="BF11" s="127"/>
    </row>
    <row r="12" spans="1:58" ht="19.899999999999999" customHeight="1" x14ac:dyDescent="0.25">
      <c r="A12" s="32" t="s">
        <v>43</v>
      </c>
      <c r="B12" s="20"/>
      <c r="H12" s="153" t="s">
        <v>187</v>
      </c>
      <c r="I12" s="153"/>
      <c r="J12" s="153"/>
      <c r="K12" s="153"/>
      <c r="L12" s="153"/>
      <c r="M12" s="153"/>
      <c r="N12" s="153"/>
      <c r="O12" s="153"/>
      <c r="P12" s="153"/>
      <c r="Q12" s="153"/>
      <c r="R12" s="153"/>
      <c r="S12" s="153"/>
      <c r="T12" s="153"/>
      <c r="U12" s="153"/>
      <c r="V12" s="153"/>
      <c r="W12" s="153"/>
      <c r="X12" s="153"/>
      <c r="Y12" s="153"/>
      <c r="Z12" s="162"/>
      <c r="AB12" s="127"/>
      <c r="AC12" s="127"/>
      <c r="AD12" s="127"/>
      <c r="AE12" s="127"/>
      <c r="AF12" s="127"/>
      <c r="AG12" s="127"/>
      <c r="AH12" s="127"/>
      <c r="AI12" s="127"/>
      <c r="AJ12" s="127"/>
      <c r="AK12" s="127"/>
      <c r="AL12" s="127"/>
      <c r="AM12" s="127"/>
      <c r="AN12" s="127"/>
      <c r="AO12" s="127"/>
      <c r="AP12" s="127"/>
      <c r="AQ12" s="127"/>
      <c r="AR12" s="127"/>
      <c r="AS12" s="127"/>
      <c r="AT12" s="127"/>
      <c r="AU12" s="127"/>
      <c r="AV12" s="127"/>
      <c r="AW12" s="127"/>
      <c r="AX12" s="127"/>
      <c r="AY12" s="127"/>
      <c r="AZ12" s="127"/>
      <c r="BA12" s="127"/>
      <c r="BB12" s="127"/>
      <c r="BC12" s="127"/>
      <c r="BD12" s="127"/>
      <c r="BE12" s="127"/>
      <c r="BF12" s="127"/>
    </row>
    <row r="13" spans="1:58" ht="19.899999999999999" customHeight="1" x14ac:dyDescent="0.25">
      <c r="A13" s="32" t="s">
        <v>44</v>
      </c>
      <c r="B13" s="20"/>
      <c r="F13" s="153" t="s">
        <v>188</v>
      </c>
      <c r="G13" s="153"/>
      <c r="H13" s="153"/>
      <c r="I13" s="153"/>
      <c r="J13" s="153"/>
      <c r="K13" s="153"/>
      <c r="L13" s="153"/>
      <c r="M13" s="153"/>
      <c r="N13" s="153"/>
      <c r="O13" s="153"/>
      <c r="P13" s="153"/>
      <c r="Q13" s="153"/>
      <c r="R13" s="153"/>
      <c r="S13" s="153"/>
      <c r="T13" s="153"/>
      <c r="U13" s="153"/>
      <c r="V13" s="153"/>
      <c r="W13" s="153"/>
      <c r="X13" s="153"/>
      <c r="Y13" s="153"/>
      <c r="Z13" s="162"/>
      <c r="AB13" s="127"/>
      <c r="AC13" s="127"/>
      <c r="AD13" s="127"/>
      <c r="AE13" s="127"/>
      <c r="AF13" s="127"/>
      <c r="AG13" s="127"/>
      <c r="AH13" s="127"/>
      <c r="AI13" s="127"/>
      <c r="AJ13" s="127"/>
      <c r="AK13" s="127"/>
      <c r="AL13" s="127"/>
      <c r="AM13" s="127"/>
      <c r="AN13" s="127"/>
      <c r="AO13" s="127"/>
      <c r="AP13" s="127"/>
      <c r="AQ13" s="127"/>
      <c r="AR13" s="127"/>
      <c r="AS13" s="127"/>
      <c r="AT13" s="127"/>
      <c r="AU13" s="127"/>
      <c r="AV13" s="127"/>
      <c r="AW13" s="127"/>
      <c r="AX13" s="127"/>
      <c r="AY13" s="127"/>
      <c r="AZ13" s="127"/>
      <c r="BA13" s="127"/>
      <c r="BB13" s="127"/>
      <c r="BC13" s="127"/>
      <c r="BD13" s="127"/>
      <c r="BE13" s="127"/>
      <c r="BF13" s="127"/>
    </row>
    <row r="14" spans="1:58" ht="19.899999999999999" customHeight="1" x14ac:dyDescent="0.25">
      <c r="A14" s="33" t="s">
        <v>45</v>
      </c>
      <c r="B14" s="20"/>
      <c r="G14" s="26"/>
      <c r="H14" s="26"/>
      <c r="I14" s="26"/>
      <c r="J14" s="26"/>
      <c r="K14" s="26"/>
      <c r="L14" s="26"/>
      <c r="M14" s="26"/>
      <c r="N14" s="26"/>
      <c r="O14" s="26"/>
      <c r="Q14" s="140"/>
      <c r="R14" s="140"/>
      <c r="S14" s="140"/>
      <c r="T14" s="140"/>
      <c r="Y14" s="26"/>
      <c r="Z14" s="27"/>
      <c r="AA14" s="26"/>
      <c r="AB14" s="127"/>
      <c r="AC14" s="127"/>
      <c r="AD14" s="127"/>
      <c r="AE14" s="127"/>
      <c r="AF14" s="127"/>
      <c r="AG14" s="127"/>
      <c r="AH14" s="127"/>
      <c r="AI14" s="127"/>
      <c r="AJ14" s="127"/>
      <c r="AK14" s="127"/>
      <c r="AL14" s="127"/>
      <c r="AM14" s="127"/>
      <c r="AN14" s="127"/>
      <c r="AO14" s="127"/>
      <c r="AP14" s="127"/>
      <c r="AQ14" s="127"/>
      <c r="AR14" s="127"/>
      <c r="AS14" s="127"/>
      <c r="AT14" s="127"/>
      <c r="AU14" s="127"/>
      <c r="AV14" s="127"/>
      <c r="AW14" s="127"/>
      <c r="AX14" s="127"/>
      <c r="AY14" s="127"/>
      <c r="AZ14" s="127"/>
      <c r="BA14" s="127"/>
      <c r="BB14" s="127"/>
      <c r="BC14" s="127"/>
      <c r="BD14" s="127"/>
      <c r="BE14" s="127"/>
      <c r="BF14" s="127"/>
    </row>
    <row r="15" spans="1:58" ht="19.899999999999999" customHeight="1" x14ac:dyDescent="0.25">
      <c r="A15" s="33" t="s">
        <v>46</v>
      </c>
      <c r="B15" s="20"/>
      <c r="G15" s="26"/>
      <c r="H15" s="26"/>
      <c r="I15" s="26"/>
      <c r="J15" s="26"/>
      <c r="Y15" s="26"/>
      <c r="Z15" s="27"/>
      <c r="AA15" s="26"/>
      <c r="AB15" s="127"/>
      <c r="AC15" s="127"/>
      <c r="AD15" s="127"/>
      <c r="AE15" s="127"/>
      <c r="AF15" s="127"/>
      <c r="AG15" s="127"/>
      <c r="AH15" s="127"/>
      <c r="AI15" s="127"/>
      <c r="AJ15" s="127"/>
      <c r="AK15" s="127"/>
      <c r="AL15" s="127"/>
      <c r="AM15" s="127"/>
      <c r="AN15" s="127"/>
      <c r="AO15" s="127"/>
      <c r="AP15" s="127"/>
      <c r="AQ15" s="127"/>
      <c r="AR15" s="127"/>
      <c r="AS15" s="127"/>
      <c r="AT15" s="127"/>
      <c r="AU15" s="127"/>
      <c r="AV15" s="127"/>
      <c r="AW15" s="127"/>
      <c r="AX15" s="127"/>
      <c r="AY15" s="127"/>
      <c r="AZ15" s="127"/>
      <c r="BA15" s="127"/>
      <c r="BB15" s="127"/>
      <c r="BC15" s="127"/>
      <c r="BD15" s="127"/>
      <c r="BE15" s="127"/>
      <c r="BF15" s="127"/>
    </row>
    <row r="16" spans="1:58" ht="19.899999999999999" customHeight="1" x14ac:dyDescent="0.25">
      <c r="A16" s="32" t="s">
        <v>47</v>
      </c>
      <c r="B16" s="20"/>
      <c r="J16" s="1" t="s">
        <v>173</v>
      </c>
      <c r="Z16" s="19"/>
      <c r="AA16" s="26"/>
      <c r="AB16" s="127"/>
      <c r="AC16" s="127"/>
      <c r="AD16" s="127"/>
      <c r="AE16" s="127"/>
      <c r="AF16" s="127"/>
      <c r="AG16" s="127"/>
      <c r="AH16" s="127"/>
      <c r="AI16" s="127"/>
      <c r="AJ16" s="127"/>
      <c r="AK16" s="127"/>
      <c r="AL16" s="127"/>
      <c r="AM16" s="127"/>
      <c r="AN16" s="127"/>
      <c r="AO16" s="127"/>
      <c r="AP16" s="127"/>
      <c r="AQ16" s="127"/>
      <c r="AR16" s="127"/>
      <c r="AS16" s="127"/>
      <c r="AT16" s="127"/>
      <c r="AU16" s="127"/>
      <c r="AV16" s="127"/>
      <c r="AW16" s="127"/>
      <c r="AX16" s="127"/>
      <c r="AY16" s="127"/>
      <c r="AZ16" s="127"/>
      <c r="BA16" s="127"/>
      <c r="BB16" s="127"/>
      <c r="BC16" s="127"/>
      <c r="BD16" s="127"/>
      <c r="BE16" s="127"/>
      <c r="BF16" s="127"/>
    </row>
    <row r="17" spans="1:58" ht="19.899999999999999" customHeight="1" x14ac:dyDescent="0.25">
      <c r="A17" s="18"/>
      <c r="B17" s="20"/>
      <c r="J17" s="148" t="s">
        <v>170</v>
      </c>
      <c r="K17" s="148"/>
      <c r="L17" s="148"/>
      <c r="M17" s="148"/>
      <c r="N17" s="148"/>
      <c r="O17" s="148"/>
      <c r="P17" s="148"/>
      <c r="Q17" s="148"/>
      <c r="R17" s="148"/>
      <c r="Z17" s="19"/>
      <c r="AB17" s="127"/>
      <c r="AC17" s="127"/>
      <c r="AD17" s="127"/>
      <c r="AE17" s="127"/>
      <c r="AF17" s="127"/>
      <c r="AG17" s="127"/>
      <c r="AH17" s="127"/>
      <c r="AI17" s="127"/>
      <c r="AJ17" s="127"/>
      <c r="AK17" s="127"/>
      <c r="AL17" s="127"/>
      <c r="AM17" s="127"/>
      <c r="AN17" s="127"/>
      <c r="AO17" s="127"/>
      <c r="AP17" s="127"/>
      <c r="AQ17" s="127"/>
      <c r="AR17" s="127"/>
      <c r="AS17" s="127"/>
      <c r="AT17" s="127"/>
      <c r="AU17" s="127"/>
      <c r="AV17" s="127"/>
      <c r="AW17" s="127"/>
      <c r="AX17" s="127"/>
      <c r="AY17" s="127"/>
      <c r="AZ17" s="127"/>
      <c r="BA17" s="127"/>
      <c r="BB17" s="127"/>
      <c r="BC17" s="127"/>
      <c r="BD17" s="127"/>
      <c r="BE17" s="127"/>
      <c r="BF17" s="127"/>
    </row>
    <row r="18" spans="1:58" ht="19.899999999999999" customHeight="1" x14ac:dyDescent="0.25">
      <c r="A18" s="32" t="s">
        <v>48</v>
      </c>
      <c r="B18" s="20"/>
      <c r="P18" s="137" t="s">
        <v>129</v>
      </c>
      <c r="Q18" s="137"/>
      <c r="R18" s="137"/>
      <c r="S18" s="137"/>
      <c r="T18" s="137"/>
      <c r="U18" s="137"/>
      <c r="V18" s="137"/>
      <c r="W18" s="137"/>
      <c r="X18" s="137"/>
      <c r="Y18" s="137"/>
      <c r="Z18" s="19"/>
      <c r="AB18" s="127"/>
      <c r="AC18" s="127"/>
      <c r="AD18" s="127"/>
      <c r="AE18" s="127"/>
      <c r="AF18" s="127"/>
      <c r="AG18" s="127"/>
      <c r="AH18" s="127"/>
      <c r="AI18" s="127"/>
      <c r="AJ18" s="127"/>
      <c r="AK18" s="127"/>
      <c r="AL18" s="127"/>
      <c r="AM18" s="127"/>
      <c r="AN18" s="127"/>
      <c r="AO18" s="127"/>
      <c r="AP18" s="127"/>
      <c r="AQ18" s="127"/>
      <c r="AR18" s="127"/>
      <c r="AS18" s="127"/>
      <c r="AT18" s="127"/>
      <c r="AU18" s="127"/>
      <c r="AV18" s="127"/>
      <c r="AW18" s="127"/>
      <c r="AX18" s="127"/>
      <c r="AY18" s="127"/>
      <c r="AZ18" s="127"/>
      <c r="BA18" s="127"/>
      <c r="BB18" s="127"/>
      <c r="BC18" s="127"/>
      <c r="BD18" s="127"/>
      <c r="BE18" s="127"/>
      <c r="BF18" s="127"/>
    </row>
    <row r="19" spans="1:58" ht="19.899999999999999" customHeight="1" x14ac:dyDescent="0.25">
      <c r="A19" s="32"/>
      <c r="B19" s="20"/>
      <c r="P19" s="137"/>
      <c r="Q19" s="137"/>
      <c r="R19" s="137"/>
      <c r="S19" s="137"/>
      <c r="T19" s="137"/>
      <c r="U19" s="137"/>
      <c r="V19" s="137"/>
      <c r="W19" s="137"/>
      <c r="X19" s="137"/>
      <c r="Y19" s="137"/>
      <c r="Z19" s="19"/>
      <c r="AB19" s="127"/>
      <c r="AC19" s="127"/>
      <c r="AD19" s="127"/>
      <c r="AE19" s="127"/>
      <c r="AF19" s="127"/>
      <c r="AG19" s="127"/>
      <c r="AH19" s="127"/>
      <c r="AI19" s="127"/>
      <c r="AJ19" s="127"/>
      <c r="AK19" s="127"/>
      <c r="AL19" s="127"/>
      <c r="AM19" s="127"/>
      <c r="AN19" s="127"/>
      <c r="AO19" s="127"/>
      <c r="AP19" s="127"/>
      <c r="AQ19" s="127"/>
      <c r="AR19" s="127"/>
      <c r="AS19" s="127"/>
      <c r="AT19" s="127"/>
      <c r="AU19" s="127"/>
      <c r="AV19" s="127"/>
      <c r="AW19" s="127"/>
      <c r="AX19" s="127"/>
      <c r="AY19" s="127"/>
      <c r="AZ19" s="127"/>
      <c r="BA19" s="127"/>
      <c r="BB19" s="127"/>
      <c r="BC19" s="127"/>
      <c r="BD19" s="127"/>
      <c r="BE19" s="127"/>
      <c r="BF19" s="127"/>
    </row>
    <row r="20" spans="1:58" ht="19.899999999999999" customHeight="1" x14ac:dyDescent="0.25">
      <c r="A20" s="32" t="s">
        <v>49</v>
      </c>
      <c r="B20" s="20"/>
      <c r="Z20" s="19"/>
      <c r="AB20" s="127"/>
      <c r="AC20" s="127"/>
      <c r="AD20" s="127"/>
      <c r="AE20" s="127"/>
      <c r="AF20" s="127"/>
      <c r="AG20" s="127"/>
      <c r="AH20" s="127"/>
      <c r="AI20" s="127"/>
      <c r="AJ20" s="127"/>
      <c r="AK20" s="127"/>
      <c r="AL20" s="127"/>
      <c r="AM20" s="127"/>
      <c r="AN20" s="127"/>
      <c r="AO20" s="127"/>
      <c r="AP20" s="127"/>
      <c r="AQ20" s="127"/>
      <c r="AR20" s="127"/>
      <c r="AS20" s="127"/>
      <c r="AT20" s="127"/>
      <c r="AU20" s="127"/>
      <c r="AV20" s="127"/>
      <c r="AW20" s="127"/>
      <c r="AX20" s="127"/>
      <c r="AY20" s="127"/>
      <c r="AZ20" s="127"/>
      <c r="BA20" s="127"/>
      <c r="BB20" s="127"/>
      <c r="BC20" s="127"/>
      <c r="BD20" s="127"/>
      <c r="BE20" s="127"/>
      <c r="BF20" s="127"/>
    </row>
    <row r="21" spans="1:58" ht="19.899999999999999" customHeight="1" x14ac:dyDescent="0.3">
      <c r="A21" s="30"/>
      <c r="D21" s="131" t="s">
        <v>79</v>
      </c>
      <c r="E21" s="131"/>
      <c r="F21" s="131"/>
      <c r="G21" s="131"/>
      <c r="H21" s="131"/>
      <c r="I21" s="131"/>
      <c r="J21" s="131"/>
      <c r="K21" s="131"/>
      <c r="L21" s="84">
        <v>1</v>
      </c>
      <c r="M21" s="21" t="s">
        <v>174</v>
      </c>
      <c r="Q21" s="131" t="s">
        <v>100</v>
      </c>
      <c r="R21" s="131"/>
      <c r="S21" s="131"/>
      <c r="T21" s="131"/>
      <c r="U21" s="131"/>
      <c r="V21" s="131"/>
      <c r="W21" s="131"/>
      <c r="X21" s="84" t="s">
        <v>101</v>
      </c>
      <c r="Y21" s="35" t="s">
        <v>30</v>
      </c>
      <c r="Z21" s="19"/>
      <c r="AB21" s="127"/>
      <c r="AC21" s="127"/>
      <c r="AD21" s="127"/>
      <c r="AE21" s="127"/>
      <c r="AF21" s="127"/>
      <c r="AG21" s="127"/>
      <c r="AH21" s="127"/>
      <c r="AI21" s="127"/>
      <c r="AJ21" s="127"/>
      <c r="AK21" s="127"/>
      <c r="AL21" s="127"/>
      <c r="AM21" s="127"/>
      <c r="AN21" s="127"/>
      <c r="AO21" s="127"/>
      <c r="AP21" s="127"/>
      <c r="AQ21" s="127"/>
      <c r="AR21" s="127"/>
      <c r="AS21" s="127"/>
      <c r="AT21" s="127"/>
      <c r="AU21" s="127"/>
      <c r="AV21" s="127"/>
      <c r="AW21" s="127"/>
      <c r="AX21" s="127"/>
      <c r="AY21" s="127"/>
      <c r="AZ21" s="127"/>
      <c r="BA21" s="127"/>
      <c r="BB21" s="127"/>
      <c r="BC21" s="127"/>
      <c r="BD21" s="127"/>
      <c r="BE21" s="127"/>
      <c r="BF21" s="127"/>
    </row>
    <row r="22" spans="1:58" ht="19.899999999999999" customHeight="1" x14ac:dyDescent="0.25">
      <c r="A22" s="32" t="s">
        <v>50</v>
      </c>
      <c r="B22" s="20"/>
      <c r="J22" s="139" t="s">
        <v>83</v>
      </c>
      <c r="K22" s="139"/>
      <c r="L22" s="139"/>
      <c r="M22" s="139"/>
      <c r="N22" s="139"/>
      <c r="P22" s="149" t="s">
        <v>51</v>
      </c>
      <c r="Q22" s="149"/>
      <c r="R22" s="149"/>
      <c r="S22" s="149"/>
      <c r="T22" s="149"/>
      <c r="U22" s="149"/>
      <c r="V22" s="149"/>
      <c r="W22" s="150" t="s">
        <v>134</v>
      </c>
      <c r="X22" s="151"/>
      <c r="Y22" s="151"/>
      <c r="Z22" s="152"/>
      <c r="AA22" s="31"/>
      <c r="AB22" s="127"/>
      <c r="AC22" s="127"/>
      <c r="AD22" s="127"/>
      <c r="AE22" s="127"/>
      <c r="AF22" s="127"/>
      <c r="AG22" s="127"/>
      <c r="AH22" s="127"/>
      <c r="AI22" s="127"/>
      <c r="AJ22" s="127"/>
      <c r="AK22" s="127"/>
      <c r="AL22" s="127"/>
      <c r="AM22" s="127"/>
      <c r="AN22" s="127"/>
      <c r="AO22" s="127"/>
      <c r="AP22" s="127"/>
      <c r="AQ22" s="127"/>
      <c r="AR22" s="127"/>
      <c r="AS22" s="127"/>
      <c r="AT22" s="127"/>
      <c r="AU22" s="127"/>
      <c r="AV22" s="127"/>
      <c r="AW22" s="127"/>
      <c r="AX22" s="127"/>
      <c r="AY22" s="127"/>
      <c r="AZ22" s="127"/>
      <c r="BA22" s="127"/>
      <c r="BB22" s="127"/>
      <c r="BC22" s="127"/>
      <c r="BD22" s="127"/>
      <c r="BE22" s="127"/>
      <c r="BF22" s="127"/>
    </row>
    <row r="23" spans="1:58" ht="19.899999999999999" customHeight="1" x14ac:dyDescent="0.25">
      <c r="A23" s="34" t="s">
        <v>52</v>
      </c>
      <c r="B23" s="28"/>
      <c r="C23" s="22"/>
      <c r="D23" s="22"/>
      <c r="E23" s="22"/>
      <c r="F23" s="22"/>
      <c r="G23" s="22"/>
      <c r="H23" s="22"/>
      <c r="I23" s="163" t="s">
        <v>132</v>
      </c>
      <c r="J23" s="163"/>
      <c r="K23" s="163"/>
      <c r="L23" s="22"/>
      <c r="M23" s="22"/>
      <c r="N23" s="22"/>
      <c r="O23" s="22"/>
      <c r="P23" s="22"/>
      <c r="Q23" s="22" t="s">
        <v>92</v>
      </c>
      <c r="R23" s="22"/>
      <c r="S23" s="22"/>
      <c r="T23" s="22"/>
      <c r="U23" s="157" t="s">
        <v>95</v>
      </c>
      <c r="V23" s="157"/>
      <c r="W23" s="157"/>
      <c r="X23" s="157"/>
      <c r="Y23" s="22"/>
      <c r="Z23" s="62"/>
      <c r="AB23" s="127"/>
      <c r="AC23" s="127"/>
      <c r="AD23" s="127"/>
      <c r="AE23" s="127"/>
      <c r="AF23" s="127"/>
      <c r="AG23" s="127"/>
      <c r="AH23" s="127"/>
      <c r="AI23" s="127"/>
      <c r="AJ23" s="127"/>
      <c r="AK23" s="127"/>
      <c r="AL23" s="127"/>
      <c r="AM23" s="127"/>
      <c r="AN23" s="127"/>
      <c r="AO23" s="127"/>
      <c r="AP23" s="127"/>
      <c r="AQ23" s="127"/>
      <c r="AR23" s="127"/>
      <c r="AS23" s="127"/>
      <c r="AT23" s="127"/>
      <c r="AU23" s="127"/>
      <c r="AV23" s="127"/>
      <c r="AW23" s="127"/>
      <c r="AX23" s="127"/>
      <c r="AY23" s="127"/>
      <c r="AZ23" s="127"/>
      <c r="BA23" s="127"/>
      <c r="BB23" s="127"/>
      <c r="BC23" s="127"/>
      <c r="BD23" s="127"/>
      <c r="BE23" s="127"/>
      <c r="BF23" s="127"/>
    </row>
    <row r="24" spans="1:58" x14ac:dyDescent="0.25">
      <c r="B24" s="143" t="s">
        <v>54</v>
      </c>
      <c r="C24" s="143"/>
      <c r="D24" s="143"/>
      <c r="E24" s="143"/>
      <c r="F24" s="143"/>
      <c r="G24" s="143"/>
      <c r="AB24" s="127"/>
      <c r="AC24" s="127"/>
      <c r="AD24" s="127"/>
      <c r="AE24" s="127"/>
      <c r="AF24" s="127"/>
      <c r="AG24" s="127"/>
      <c r="AH24" s="127"/>
      <c r="AI24" s="127"/>
      <c r="AJ24" s="127"/>
      <c r="AK24" s="127"/>
      <c r="AL24" s="127"/>
      <c r="AM24" s="127"/>
      <c r="AN24" s="127"/>
      <c r="AO24" s="127"/>
      <c r="AP24" s="127"/>
      <c r="AQ24" s="127"/>
      <c r="AR24" s="127"/>
      <c r="AS24" s="127"/>
      <c r="AT24" s="127"/>
      <c r="AU24" s="127"/>
      <c r="AV24" s="127"/>
      <c r="AW24" s="127"/>
      <c r="AX24" s="127"/>
      <c r="AY24" s="127"/>
      <c r="AZ24" s="127"/>
      <c r="BA24" s="127"/>
      <c r="BB24" s="127"/>
      <c r="BC24" s="127"/>
      <c r="BD24" s="127"/>
      <c r="BE24" s="127"/>
      <c r="BF24" s="127"/>
    </row>
    <row r="25" spans="1:58" x14ac:dyDescent="0.25">
      <c r="B25" s="143"/>
      <c r="C25" s="143"/>
      <c r="D25" s="143"/>
      <c r="E25" s="143"/>
      <c r="F25" s="143"/>
      <c r="G25" s="143"/>
      <c r="AB25" s="127"/>
      <c r="AC25" s="127"/>
      <c r="AD25" s="127"/>
      <c r="AE25" s="127"/>
      <c r="AF25" s="127"/>
      <c r="AG25" s="127"/>
      <c r="AH25" s="127"/>
      <c r="AI25" s="127"/>
      <c r="AJ25" s="127"/>
      <c r="AK25" s="127"/>
      <c r="AL25" s="127"/>
      <c r="AM25" s="127"/>
      <c r="AN25" s="127"/>
      <c r="AO25" s="127"/>
      <c r="AP25" s="127"/>
      <c r="AQ25" s="127"/>
      <c r="AR25" s="127"/>
      <c r="AS25" s="127"/>
      <c r="AT25" s="127"/>
      <c r="AU25" s="127"/>
      <c r="AV25" s="127"/>
      <c r="AW25" s="127"/>
      <c r="AX25" s="127"/>
      <c r="AY25" s="127"/>
      <c r="AZ25" s="127"/>
      <c r="BA25" s="127"/>
      <c r="BB25" s="127"/>
      <c r="BC25" s="127"/>
      <c r="BD25" s="127"/>
      <c r="BE25" s="127"/>
      <c r="BF25" s="127"/>
    </row>
    <row r="26" spans="1:58" x14ac:dyDescent="0.25">
      <c r="B26" s="3" t="s">
        <v>2</v>
      </c>
      <c r="K26" s="5" t="s">
        <v>53</v>
      </c>
      <c r="R26" s="5"/>
      <c r="T26" s="5" t="s">
        <v>20</v>
      </c>
      <c r="AB26" s="127"/>
      <c r="AC26" s="127"/>
      <c r="AD26" s="127"/>
      <c r="AE26" s="127"/>
      <c r="AF26" s="127"/>
      <c r="AG26" s="127"/>
      <c r="AH26" s="127"/>
      <c r="AI26" s="127"/>
      <c r="AJ26" s="127"/>
      <c r="AK26" s="127"/>
      <c r="AL26" s="127"/>
      <c r="AM26" s="127"/>
      <c r="AN26" s="127"/>
      <c r="AO26" s="127"/>
      <c r="AP26" s="127"/>
      <c r="AQ26" s="127"/>
      <c r="AR26" s="127"/>
      <c r="AS26" s="127"/>
      <c r="AT26" s="127"/>
      <c r="AU26" s="127"/>
      <c r="AV26" s="127"/>
      <c r="AW26" s="127"/>
      <c r="AX26" s="127"/>
      <c r="AY26" s="127"/>
      <c r="AZ26" s="127"/>
      <c r="BA26" s="127"/>
      <c r="BB26" s="127"/>
      <c r="BC26" s="127"/>
      <c r="BD26" s="127"/>
      <c r="BE26" s="127"/>
      <c r="BF26" s="127"/>
    </row>
    <row r="27" spans="1:58" x14ac:dyDescent="0.25">
      <c r="B27" s="147" t="s">
        <v>21</v>
      </c>
      <c r="C27" s="147"/>
      <c r="D27" s="147"/>
      <c r="E27" s="147"/>
      <c r="F27" s="135"/>
      <c r="G27" s="135"/>
      <c r="H27" s="135"/>
      <c r="I27" s="135"/>
      <c r="J27" s="135"/>
      <c r="K27" s="135"/>
      <c r="L27" s="135"/>
      <c r="M27" s="135"/>
      <c r="N27" s="135"/>
      <c r="O27" s="135"/>
      <c r="P27" s="135"/>
      <c r="Q27" s="135"/>
      <c r="R27" s="135"/>
      <c r="S27" s="135"/>
      <c r="T27" s="135"/>
      <c r="U27" s="135"/>
      <c r="V27" s="135"/>
      <c r="W27" s="135"/>
      <c r="X27" s="135"/>
      <c r="Y27" s="135"/>
      <c r="Z27" s="135"/>
      <c r="AA27" s="6"/>
      <c r="AB27" s="127"/>
      <c r="AC27" s="127"/>
      <c r="AD27" s="127"/>
      <c r="AE27" s="127"/>
      <c r="AF27" s="127"/>
      <c r="AG27" s="127"/>
      <c r="AH27" s="127"/>
      <c r="AI27" s="127"/>
      <c r="AJ27" s="127"/>
      <c r="AK27" s="127"/>
      <c r="AL27" s="127"/>
      <c r="AM27" s="127"/>
      <c r="AN27" s="127"/>
      <c r="AO27" s="127"/>
      <c r="AP27" s="127"/>
      <c r="AQ27" s="127"/>
      <c r="AR27" s="127"/>
      <c r="AS27" s="127"/>
      <c r="AT27" s="127"/>
      <c r="AU27" s="127"/>
      <c r="AV27" s="127"/>
      <c r="AW27" s="127"/>
      <c r="AX27" s="127"/>
      <c r="AY27" s="127"/>
      <c r="AZ27" s="127"/>
      <c r="BA27" s="127"/>
      <c r="BB27" s="127"/>
      <c r="BC27" s="127"/>
      <c r="BD27" s="127"/>
      <c r="BE27" s="127"/>
      <c r="BF27" s="127"/>
    </row>
    <row r="28" spans="1:58" x14ac:dyDescent="0.25">
      <c r="B28" s="147"/>
      <c r="C28" s="147"/>
      <c r="D28" s="147"/>
      <c r="E28" s="147"/>
      <c r="F28" s="135"/>
      <c r="G28" s="135"/>
      <c r="H28" s="135"/>
      <c r="I28" s="135"/>
      <c r="J28" s="135"/>
      <c r="K28" s="135"/>
      <c r="L28" s="135"/>
      <c r="M28" s="135"/>
      <c r="N28" s="135"/>
      <c r="O28" s="135"/>
      <c r="P28" s="135"/>
      <c r="Q28" s="135"/>
      <c r="R28" s="135"/>
      <c r="S28" s="135"/>
      <c r="T28" s="135"/>
      <c r="U28" s="135"/>
      <c r="V28" s="135"/>
      <c r="W28" s="135"/>
      <c r="X28" s="135"/>
      <c r="Y28" s="135"/>
      <c r="Z28" s="135"/>
      <c r="AA28" s="6"/>
      <c r="AB28" s="127"/>
      <c r="AC28" s="127"/>
      <c r="AD28" s="127"/>
      <c r="AE28" s="127"/>
      <c r="AF28" s="127"/>
      <c r="AG28" s="127"/>
      <c r="AH28" s="127"/>
      <c r="AI28" s="127"/>
      <c r="AJ28" s="127"/>
      <c r="AK28" s="127"/>
      <c r="AL28" s="127"/>
      <c r="AM28" s="127"/>
      <c r="AN28" s="127"/>
      <c r="AO28" s="127"/>
      <c r="AP28" s="127"/>
      <c r="AQ28" s="127"/>
      <c r="AR28" s="127"/>
      <c r="AS28" s="127"/>
      <c r="AT28" s="127"/>
      <c r="AU28" s="127"/>
      <c r="AV28" s="127"/>
      <c r="AW28" s="127"/>
      <c r="AX28" s="127"/>
      <c r="AY28" s="127"/>
      <c r="AZ28" s="127"/>
      <c r="BA28" s="127"/>
      <c r="BB28" s="127"/>
      <c r="BC28" s="127"/>
      <c r="BD28" s="127"/>
      <c r="BE28" s="127"/>
      <c r="BF28" s="127"/>
    </row>
    <row r="29" spans="1:58" x14ac:dyDescent="0.25">
      <c r="B29" s="3" t="s">
        <v>3</v>
      </c>
      <c r="D29" s="5"/>
      <c r="E29" s="5"/>
      <c r="F29" s="5"/>
      <c r="H29" s="5"/>
      <c r="I29" s="5"/>
      <c r="K29" s="5" t="s">
        <v>53</v>
      </c>
      <c r="R29" s="5"/>
      <c r="T29" s="5" t="s">
        <v>20</v>
      </c>
      <c r="AB29" s="127"/>
      <c r="AC29" s="127"/>
      <c r="AD29" s="127"/>
      <c r="AE29" s="127"/>
      <c r="AF29" s="127"/>
      <c r="AG29" s="127"/>
      <c r="AH29" s="127"/>
      <c r="AI29" s="127"/>
      <c r="AJ29" s="127"/>
      <c r="AK29" s="127"/>
      <c r="AL29" s="127"/>
      <c r="AM29" s="127"/>
      <c r="AN29" s="127"/>
      <c r="AO29" s="127"/>
      <c r="AP29" s="127"/>
      <c r="AQ29" s="127"/>
      <c r="AR29" s="127"/>
      <c r="AS29" s="127"/>
      <c r="AT29" s="127"/>
      <c r="AU29" s="127"/>
      <c r="AV29" s="127"/>
      <c r="AW29" s="127"/>
      <c r="AX29" s="127"/>
      <c r="AY29" s="127"/>
      <c r="AZ29" s="127"/>
      <c r="BA29" s="127"/>
      <c r="BB29" s="127"/>
      <c r="BC29" s="127"/>
      <c r="BD29" s="127"/>
      <c r="BE29" s="127"/>
      <c r="BF29" s="127"/>
    </row>
    <row r="30" spans="1:58" x14ac:dyDescent="0.25">
      <c r="B30" s="147" t="s">
        <v>21</v>
      </c>
      <c r="C30" s="147"/>
      <c r="D30" s="147"/>
      <c r="E30" s="147"/>
      <c r="F30" s="135"/>
      <c r="G30" s="135"/>
      <c r="H30" s="135"/>
      <c r="I30" s="135"/>
      <c r="J30" s="135"/>
      <c r="K30" s="135"/>
      <c r="L30" s="135"/>
      <c r="M30" s="135"/>
      <c r="N30" s="135"/>
      <c r="O30" s="135"/>
      <c r="P30" s="135"/>
      <c r="Q30" s="135"/>
      <c r="R30" s="135"/>
      <c r="S30" s="135"/>
      <c r="T30" s="135"/>
      <c r="U30" s="135"/>
      <c r="V30" s="135"/>
      <c r="W30" s="135"/>
      <c r="X30" s="135"/>
      <c r="Y30" s="135"/>
      <c r="Z30" s="135"/>
      <c r="AA30" s="6"/>
      <c r="AB30" s="127"/>
      <c r="AC30" s="127"/>
      <c r="AD30" s="127"/>
      <c r="AE30" s="127"/>
      <c r="AF30" s="127"/>
      <c r="AG30" s="127"/>
      <c r="AH30" s="127"/>
      <c r="AI30" s="127"/>
      <c r="AJ30" s="127"/>
      <c r="AK30" s="127"/>
      <c r="AL30" s="127"/>
      <c r="AM30" s="127"/>
      <c r="AN30" s="127"/>
      <c r="AO30" s="127"/>
      <c r="AP30" s="127"/>
      <c r="AQ30" s="127"/>
      <c r="AR30" s="127"/>
      <c r="AS30" s="127"/>
      <c r="AT30" s="127"/>
      <c r="AU30" s="127"/>
      <c r="AV30" s="127"/>
      <c r="AW30" s="127"/>
      <c r="AX30" s="127"/>
      <c r="AY30" s="127"/>
      <c r="AZ30" s="127"/>
      <c r="BA30" s="127"/>
      <c r="BB30" s="127"/>
      <c r="BC30" s="127"/>
      <c r="BD30" s="127"/>
      <c r="BE30" s="127"/>
      <c r="BF30" s="127"/>
    </row>
    <row r="31" spans="1:58" x14ac:dyDescent="0.25">
      <c r="B31" s="147"/>
      <c r="C31" s="147"/>
      <c r="D31" s="147"/>
      <c r="E31" s="147"/>
      <c r="F31" s="135"/>
      <c r="G31" s="135"/>
      <c r="H31" s="135"/>
      <c r="I31" s="135"/>
      <c r="J31" s="135"/>
      <c r="K31" s="135"/>
      <c r="L31" s="135"/>
      <c r="M31" s="135"/>
      <c r="N31" s="135"/>
      <c r="O31" s="135"/>
      <c r="P31" s="135"/>
      <c r="Q31" s="135"/>
      <c r="R31" s="135"/>
      <c r="S31" s="135"/>
      <c r="T31" s="135"/>
      <c r="U31" s="135"/>
      <c r="V31" s="135"/>
      <c r="W31" s="135"/>
      <c r="X31" s="135"/>
      <c r="Y31" s="135"/>
      <c r="Z31" s="135"/>
      <c r="AA31" s="6"/>
      <c r="AB31" s="127"/>
      <c r="AC31" s="127"/>
      <c r="AD31" s="127"/>
      <c r="AE31" s="127"/>
      <c r="AF31" s="127"/>
      <c r="AG31" s="127"/>
      <c r="AH31" s="127"/>
      <c r="AI31" s="127"/>
      <c r="AJ31" s="127"/>
      <c r="AK31" s="127"/>
      <c r="AL31" s="127"/>
      <c r="AM31" s="127"/>
      <c r="AN31" s="127"/>
      <c r="AO31" s="127"/>
      <c r="AP31" s="127"/>
      <c r="AQ31" s="127"/>
      <c r="AR31" s="127"/>
      <c r="AS31" s="127"/>
      <c r="AT31" s="127"/>
      <c r="AU31" s="127"/>
      <c r="AV31" s="127"/>
      <c r="AW31" s="127"/>
      <c r="AX31" s="127"/>
      <c r="AY31" s="127"/>
      <c r="AZ31" s="127"/>
      <c r="BA31" s="127"/>
      <c r="BB31" s="127"/>
      <c r="BC31" s="127"/>
      <c r="BD31" s="127"/>
      <c r="BE31" s="127"/>
      <c r="BF31" s="127"/>
    </row>
    <row r="32" spans="1:58" x14ac:dyDescent="0.25">
      <c r="C32"/>
      <c r="D32"/>
      <c r="E32"/>
      <c r="F32"/>
      <c r="G32"/>
      <c r="H32"/>
      <c r="AB32" s="127"/>
      <c r="AC32" s="127"/>
      <c r="AD32" s="127"/>
      <c r="AE32" s="127"/>
      <c r="AF32" s="127"/>
      <c r="AG32" s="127"/>
      <c r="AH32" s="127"/>
      <c r="AI32" s="127"/>
      <c r="AJ32" s="127"/>
      <c r="AK32" s="127"/>
      <c r="AL32" s="127"/>
      <c r="AM32" s="127"/>
      <c r="AN32" s="127"/>
      <c r="AO32" s="127"/>
      <c r="AP32" s="127"/>
      <c r="AQ32" s="127"/>
      <c r="AR32" s="127"/>
      <c r="AS32" s="127"/>
      <c r="AT32" s="127"/>
      <c r="AU32" s="127"/>
      <c r="AV32" s="127"/>
      <c r="AW32" s="127"/>
      <c r="AX32" s="127"/>
      <c r="AY32" s="127"/>
      <c r="AZ32" s="127"/>
      <c r="BA32" s="127"/>
      <c r="BB32" s="127"/>
      <c r="BC32" s="127"/>
      <c r="BD32" s="127"/>
      <c r="BE32" s="127"/>
      <c r="BF32" s="127"/>
    </row>
    <row r="33" spans="1:58" x14ac:dyDescent="0.25">
      <c r="B33" s="3"/>
      <c r="C33"/>
      <c r="D33"/>
      <c r="E33"/>
      <c r="F33" s="144" t="s">
        <v>108</v>
      </c>
      <c r="G33" s="144"/>
      <c r="H33" s="144"/>
      <c r="I33" s="144"/>
      <c r="J33" s="144"/>
      <c r="K33" s="144"/>
      <c r="L33" s="144"/>
      <c r="M33" s="144"/>
      <c r="N33" s="144"/>
      <c r="O33" s="144"/>
      <c r="P33" s="144"/>
      <c r="Q33" s="144"/>
      <c r="R33" s="144"/>
      <c r="AB33" s="127"/>
      <c r="AC33" s="127"/>
      <c r="AD33" s="127"/>
      <c r="AE33" s="127"/>
      <c r="AF33" s="127"/>
      <c r="AG33" s="127"/>
      <c r="AH33" s="127"/>
      <c r="AI33" s="127"/>
      <c r="AJ33" s="127"/>
      <c r="AK33" s="127"/>
      <c r="AL33" s="127"/>
      <c r="AM33" s="127"/>
      <c r="AN33" s="127"/>
      <c r="AO33" s="127"/>
      <c r="AP33" s="127"/>
      <c r="AQ33" s="127"/>
      <c r="AR33" s="127"/>
      <c r="AS33" s="127"/>
      <c r="AT33" s="127"/>
      <c r="AU33" s="127"/>
      <c r="AV33" s="127"/>
      <c r="AW33" s="127"/>
      <c r="AX33" s="127"/>
      <c r="AY33" s="127"/>
      <c r="AZ33" s="127"/>
      <c r="BA33" s="127"/>
      <c r="BB33" s="127"/>
      <c r="BC33" s="127"/>
      <c r="BD33" s="127"/>
      <c r="BE33" s="127"/>
      <c r="BF33" s="127"/>
    </row>
    <row r="34" spans="1:58" x14ac:dyDescent="0.25">
      <c r="B34" s="3"/>
      <c r="C34"/>
      <c r="D34"/>
      <c r="E34"/>
      <c r="F34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AB34" s="127"/>
      <c r="AC34" s="127"/>
      <c r="AD34" s="127"/>
      <c r="AE34" s="127"/>
      <c r="AF34" s="127"/>
      <c r="AG34" s="127"/>
      <c r="AH34" s="127"/>
      <c r="AI34" s="127"/>
      <c r="AJ34" s="127"/>
      <c r="AK34" s="127"/>
      <c r="AL34" s="127"/>
      <c r="AM34" s="127"/>
      <c r="AN34" s="127"/>
      <c r="AO34" s="127"/>
      <c r="AP34" s="127"/>
      <c r="AQ34" s="127"/>
      <c r="AR34" s="127"/>
      <c r="AS34" s="127"/>
      <c r="AT34" s="127"/>
      <c r="AU34" s="127"/>
      <c r="AV34" s="127"/>
      <c r="AW34" s="127"/>
      <c r="AX34" s="127"/>
      <c r="AY34" s="127"/>
      <c r="AZ34" s="127"/>
      <c r="BA34" s="127"/>
      <c r="BB34" s="127"/>
      <c r="BC34" s="127"/>
      <c r="BD34" s="127"/>
      <c r="BE34" s="127"/>
      <c r="BF34" s="127"/>
    </row>
    <row r="35" spans="1:58" x14ac:dyDescent="0.25">
      <c r="B35" s="3"/>
      <c r="C35"/>
      <c r="D35"/>
      <c r="E35"/>
      <c r="F35"/>
      <c r="G35" s="142" t="s">
        <v>106</v>
      </c>
      <c r="H35" s="142"/>
      <c r="I35" s="142"/>
      <c r="J35" s="142"/>
      <c r="K35" s="142" t="s">
        <v>107</v>
      </c>
      <c r="L35" s="142"/>
      <c r="M35" s="142"/>
      <c r="N35" s="142"/>
      <c r="O35" s="142"/>
      <c r="P35" s="142"/>
      <c r="Q35" s="142"/>
    </row>
    <row r="36" spans="1:58" x14ac:dyDescent="0.25">
      <c r="B36" s="3"/>
      <c r="C36"/>
      <c r="D36"/>
      <c r="E36"/>
      <c r="F36"/>
      <c r="G36" s="142" t="s">
        <v>33</v>
      </c>
      <c r="H36" s="142"/>
      <c r="I36" s="142"/>
      <c r="J36" s="142"/>
      <c r="K36" s="142" t="s">
        <v>33</v>
      </c>
      <c r="L36" s="142"/>
      <c r="M36" s="142"/>
      <c r="N36" s="142"/>
      <c r="O36" s="142"/>
      <c r="P36" s="142"/>
      <c r="Q36" s="142"/>
    </row>
    <row r="37" spans="1:58" x14ac:dyDescent="0.25">
      <c r="B37" s="3"/>
      <c r="C37"/>
      <c r="D37"/>
      <c r="E37"/>
      <c r="F37"/>
      <c r="G37" s="142"/>
      <c r="H37" s="142"/>
      <c r="I37" s="142"/>
      <c r="J37" s="142"/>
      <c r="K37" s="142"/>
      <c r="L37" s="142"/>
      <c r="M37" s="142"/>
      <c r="N37" s="142"/>
      <c r="O37" s="142"/>
      <c r="P37" s="142"/>
      <c r="Q37" s="142"/>
    </row>
    <row r="38" spans="1:58" x14ac:dyDescent="0.25">
      <c r="B38" s="3"/>
      <c r="C38"/>
      <c r="D38"/>
      <c r="E38"/>
      <c r="F38"/>
      <c r="G38" s="142"/>
      <c r="H38" s="142"/>
      <c r="I38" s="142"/>
      <c r="J38" s="142"/>
      <c r="K38" s="142"/>
      <c r="L38" s="142"/>
      <c r="M38" s="142"/>
      <c r="N38" s="142"/>
      <c r="O38" s="142"/>
      <c r="P38" s="142"/>
      <c r="Q38" s="142"/>
    </row>
    <row r="39" spans="1:58" x14ac:dyDescent="0.25">
      <c r="B39" s="3"/>
      <c r="C39"/>
      <c r="D39"/>
      <c r="E39"/>
      <c r="F39"/>
      <c r="G39" s="142"/>
      <c r="H39" s="142"/>
      <c r="I39" s="142"/>
      <c r="J39" s="142"/>
      <c r="K39" s="142"/>
      <c r="L39" s="142"/>
      <c r="M39" s="142"/>
      <c r="N39" s="142"/>
      <c r="O39" s="142"/>
      <c r="P39" s="142"/>
      <c r="Q39" s="142"/>
    </row>
    <row r="40" spans="1:58" x14ac:dyDescent="0.25">
      <c r="B40" s="3"/>
      <c r="C40"/>
      <c r="D40"/>
      <c r="E40"/>
      <c r="F40"/>
      <c r="G40"/>
      <c r="H40"/>
    </row>
    <row r="41" spans="1:58" x14ac:dyDescent="0.25">
      <c r="B41" s="3"/>
      <c r="C41"/>
      <c r="F41"/>
      <c r="G41"/>
      <c r="P41" s="88"/>
      <c r="Q41" s="88"/>
      <c r="R41" s="88"/>
      <c r="S41" s="88"/>
      <c r="Y41" s="78"/>
    </row>
    <row r="42" spans="1:58" ht="19.899999999999999" customHeight="1" x14ac:dyDescent="0.25">
      <c r="A42"/>
      <c r="B42" s="172" t="s">
        <v>22</v>
      </c>
      <c r="C42" s="172"/>
      <c r="D42" s="172"/>
      <c r="E42" s="172"/>
      <c r="F42" s="172"/>
      <c r="G42" s="172"/>
      <c r="H42" s="172"/>
      <c r="I42" s="172"/>
      <c r="J42" s="172"/>
      <c r="K42" s="172"/>
      <c r="P42" s="88"/>
      <c r="Q42" s="88"/>
      <c r="R42" s="88"/>
      <c r="S42" s="88"/>
    </row>
    <row r="43" spans="1:58" ht="19.899999999999999" customHeight="1" x14ac:dyDescent="0.25">
      <c r="A43"/>
      <c r="C43" s="70" t="s">
        <v>31</v>
      </c>
      <c r="D43"/>
      <c r="E43"/>
      <c r="F43"/>
      <c r="G43"/>
      <c r="L43" s="79" t="str">
        <f>ĐKĐBĐ!AI17</f>
        <v>U = (0,007+0,004L) mm; [L]:m</v>
      </c>
      <c r="M43" s="46"/>
      <c r="N43" s="46"/>
      <c r="P43" s="88"/>
      <c r="Q43" s="88"/>
      <c r="R43" s="88"/>
      <c r="S43" s="88"/>
    </row>
    <row r="44" spans="1:58" ht="19.899999999999999" customHeight="1" x14ac:dyDescent="0.25">
      <c r="A44"/>
      <c r="B44"/>
      <c r="C44" s="134" t="s">
        <v>23</v>
      </c>
      <c r="D44" s="134"/>
      <c r="E44" s="134"/>
      <c r="F44" s="134"/>
      <c r="G44" s="134"/>
      <c r="H44"/>
      <c r="R44" s="134" t="s">
        <v>24</v>
      </c>
      <c r="S44" s="134"/>
      <c r="T44" s="134"/>
      <c r="U44" s="134"/>
      <c r="V44" s="134"/>
      <c r="W44" s="134"/>
      <c r="X44" s="134"/>
    </row>
    <row r="45" spans="1:58" ht="19.899999999999999" customHeight="1" x14ac:dyDescent="0.25">
      <c r="A45"/>
      <c r="B45"/>
      <c r="C45" s="132" t="s">
        <v>55</v>
      </c>
      <c r="D45" s="133"/>
      <c r="E45" s="133"/>
      <c r="F45" s="133"/>
      <c r="G45" s="133"/>
      <c r="H45"/>
      <c r="I45"/>
      <c r="R45" s="132" t="s">
        <v>56</v>
      </c>
      <c r="S45" s="135"/>
      <c r="T45" s="135"/>
      <c r="U45" s="135"/>
      <c r="V45" s="135"/>
      <c r="W45" s="135"/>
      <c r="X45" s="135"/>
    </row>
    <row r="46" spans="1:58" ht="19.899999999999999" customHeight="1" x14ac:dyDescent="0.25">
      <c r="A46"/>
      <c r="B46"/>
      <c r="C46"/>
      <c r="D46"/>
      <c r="E46"/>
      <c r="F46"/>
      <c r="G46"/>
      <c r="H46"/>
      <c r="I46"/>
    </row>
    <row r="47" spans="1:58" ht="19.899999999999999" customHeight="1" x14ac:dyDescent="0.25">
      <c r="A47"/>
      <c r="B47"/>
      <c r="C47"/>
      <c r="D47"/>
      <c r="E47"/>
      <c r="F47"/>
      <c r="G47"/>
      <c r="H47"/>
      <c r="I47"/>
    </row>
    <row r="48" spans="1:58" ht="19.899999999999999" customHeight="1" x14ac:dyDescent="0.25">
      <c r="J48" s="2"/>
      <c r="R48" s="131" t="str">
        <f>J22</f>
        <v>Trần Nam Anh</v>
      </c>
      <c r="S48" s="131"/>
      <c r="T48" s="131"/>
      <c r="U48" s="131"/>
      <c r="V48" s="131"/>
      <c r="W48" s="131"/>
      <c r="X48" s="131"/>
    </row>
    <row r="49" ht="19.899999999999999" customHeight="1" x14ac:dyDescent="0.25"/>
    <row r="50" ht="19.899999999999999" customHeight="1" x14ac:dyDescent="0.25"/>
    <row r="51" ht="19.899999999999999" customHeight="1" x14ac:dyDescent="0.25"/>
    <row r="52" ht="19.899999999999999" customHeight="1" x14ac:dyDescent="0.25"/>
    <row r="53" ht="19.899999999999999" customHeight="1" x14ac:dyDescent="0.25"/>
    <row r="54" ht="19.899999999999999" customHeight="1" x14ac:dyDescent="0.25"/>
    <row r="55" ht="19.899999999999999" customHeight="1" x14ac:dyDescent="0.25"/>
    <row r="56" ht="19.899999999999999" customHeight="1" x14ac:dyDescent="0.25"/>
    <row r="57" ht="19.899999999999999" customHeight="1" x14ac:dyDescent="0.25"/>
    <row r="58" ht="19.899999999999999" customHeight="1" x14ac:dyDescent="0.25"/>
    <row r="59" ht="19.899999999999999" customHeight="1" x14ac:dyDescent="0.25"/>
    <row r="60" ht="19.899999999999999" customHeight="1" x14ac:dyDescent="0.25"/>
    <row r="61" ht="19.899999999999999" customHeight="1" x14ac:dyDescent="0.25"/>
    <row r="62" ht="19.899999999999999" customHeight="1" x14ac:dyDescent="0.25"/>
    <row r="63" ht="19.899999999999999" customHeight="1" x14ac:dyDescent="0.25"/>
    <row r="64" ht="19.899999999999999" customHeight="1" x14ac:dyDescent="0.25"/>
    <row r="65" spans="19:19" ht="19.899999999999999" customHeight="1" x14ac:dyDescent="0.25"/>
    <row r="76" spans="19:19" x14ac:dyDescent="0.25">
      <c r="S76" s="2"/>
    </row>
  </sheetData>
  <mergeCells count="74">
    <mergeCell ref="BC3:BF3"/>
    <mergeCell ref="AE4:AI4"/>
    <mergeCell ref="AC3:AD4"/>
    <mergeCell ref="AJ4:AN4"/>
    <mergeCell ref="AU4:AX4"/>
    <mergeCell ref="AY4:BB4"/>
    <mergeCell ref="BC4:BF4"/>
    <mergeCell ref="AE3:AI3"/>
    <mergeCell ref="AJ3:AN3"/>
    <mergeCell ref="AU3:AX3"/>
    <mergeCell ref="AY3:BB3"/>
    <mergeCell ref="AO3:AQ3"/>
    <mergeCell ref="AR3:AT3"/>
    <mergeCell ref="AR4:AT4"/>
    <mergeCell ref="AO4:AQ4"/>
    <mergeCell ref="AC5:AD5"/>
    <mergeCell ref="AJ5:AN5"/>
    <mergeCell ref="AE5:AI5"/>
    <mergeCell ref="BC5:BF5"/>
    <mergeCell ref="AY5:BB5"/>
    <mergeCell ref="AU5:AX5"/>
    <mergeCell ref="AO5:AQ5"/>
    <mergeCell ref="AR5:AT5"/>
    <mergeCell ref="B42:K42"/>
    <mergeCell ref="K35:Q35"/>
    <mergeCell ref="K36:Q36"/>
    <mergeCell ref="G36:J36"/>
    <mergeCell ref="G35:J35"/>
    <mergeCell ref="B30:E31"/>
    <mergeCell ref="A2:Z2"/>
    <mergeCell ref="A3:Z3"/>
    <mergeCell ref="B27:E28"/>
    <mergeCell ref="J17:R17"/>
    <mergeCell ref="P22:V22"/>
    <mergeCell ref="W22:Z22"/>
    <mergeCell ref="I7:O7"/>
    <mergeCell ref="H12:Z12"/>
    <mergeCell ref="F13:Z13"/>
    <mergeCell ref="J8:O8"/>
    <mergeCell ref="J9:Q9"/>
    <mergeCell ref="I4:N4"/>
    <mergeCell ref="O4:P4"/>
    <mergeCell ref="U23:X23"/>
    <mergeCell ref="I5:O5"/>
    <mergeCell ref="E6:I6"/>
    <mergeCell ref="P8:Q8"/>
    <mergeCell ref="R9:S9"/>
    <mergeCell ref="R8:T8"/>
    <mergeCell ref="R6:Z6"/>
    <mergeCell ref="I23:K23"/>
    <mergeCell ref="R48:X48"/>
    <mergeCell ref="C45:G45"/>
    <mergeCell ref="R44:X44"/>
    <mergeCell ref="R45:X45"/>
    <mergeCell ref="C44:G44"/>
    <mergeCell ref="F27:Z28"/>
    <mergeCell ref="Q21:W21"/>
    <mergeCell ref="M10:N10"/>
    <mergeCell ref="P18:Y19"/>
    <mergeCell ref="O11:R11"/>
    <mergeCell ref="V11:W11"/>
    <mergeCell ref="D21:K21"/>
    <mergeCell ref="J22:N22"/>
    <mergeCell ref="Q14:T14"/>
    <mergeCell ref="T11:U11"/>
    <mergeCell ref="K39:Q39"/>
    <mergeCell ref="K38:Q38"/>
    <mergeCell ref="K37:Q37"/>
    <mergeCell ref="G39:J39"/>
    <mergeCell ref="G38:J38"/>
    <mergeCell ref="G37:J37"/>
    <mergeCell ref="B24:G25"/>
    <mergeCell ref="F30:Z31"/>
    <mergeCell ref="F33:R33"/>
  </mergeCells>
  <dataValidations count="1">
    <dataValidation type="list" allowBlank="1" showInputMessage="1" showErrorMessage="1" sqref="J22:N22" xr:uid="{00000000-0002-0000-0000-000000000000}">
      <formula1>#REF!</formula1>
    </dataValidation>
  </dataValidations>
  <printOptions horizontalCentered="1"/>
  <pageMargins left="0.39370078740157483" right="0.39370078740157483" top="0.74803149606299213" bottom="0.74803149606299213" header="0.31496062992125984" footer="0.31496062992125984"/>
  <pageSetup paperSize="9" fitToHeight="0" orientation="portrait" r:id="rId1"/>
  <headerFooter differentFirst="1">
    <firstHeader>&amp;C&amp;"Times New Roman,Regular"&amp;12VIỆN ĐO LƯỜNG VIỆT NAM &amp;10(Vietnam Metrology Institute)&amp;12
PHÒNG ĐO LƯỜNG &amp;10(Laboratory)&amp;12 Độ dài</first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Check Box 1">
              <controlPr defaultSize="0" autoFill="0" autoLine="0" autoPict="0">
                <anchor moveWithCells="1">
                  <from>
                    <xdr:col>20</xdr:col>
                    <xdr:colOff>19050</xdr:colOff>
                    <xdr:row>25</xdr:row>
                    <xdr:rowOff>19050</xdr:rowOff>
                  </from>
                  <to>
                    <xdr:col>20</xdr:col>
                    <xdr:colOff>190500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" r:id="rId5" name="Check Box 3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19050</xdr:rowOff>
                  </from>
                  <to>
                    <xdr:col>11</xdr:col>
                    <xdr:colOff>171450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0" r:id="rId6" name="Check Box 12">
              <controlPr defaultSize="0" autoFill="0" autoLine="0" autoPict="0">
                <anchor moveWithCells="1">
                  <from>
                    <xdr:col>20</xdr:col>
                    <xdr:colOff>19050</xdr:colOff>
                    <xdr:row>28</xdr:row>
                    <xdr:rowOff>19050</xdr:rowOff>
                  </from>
                  <to>
                    <xdr:col>20</xdr:col>
                    <xdr:colOff>190500</xdr:colOff>
                    <xdr:row>28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1" r:id="rId7" name="Check Box 13">
              <controlPr defaultSize="0" autoFill="0" autoLine="0" autoPict="0">
                <anchor moveWithCells="1">
                  <from>
                    <xdr:col>11</xdr:col>
                    <xdr:colOff>19050</xdr:colOff>
                    <xdr:row>28</xdr:row>
                    <xdr:rowOff>19050</xdr:rowOff>
                  </from>
                  <to>
                    <xdr:col>11</xdr:col>
                    <xdr:colOff>171450</xdr:colOff>
                    <xdr:row>28</xdr:row>
                    <xdr:rowOff>190500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000-000001000000}">
          <x14:formula1>
            <xm:f>'Danh sách chuẩn'!$D$9:$D$11</xm:f>
          </x14:formula1>
          <xm:sqref>I23:K23</xm:sqref>
        </x14:dataValidation>
        <x14:dataValidation type="list" allowBlank="1" showInputMessage="1" showErrorMessage="1" xr:uid="{00000000-0002-0000-0000-000002000000}">
          <x14:formula1>
            <xm:f>'Danh sách chuẩn'!$E$9:$E$11</xm:f>
          </x14:formula1>
          <xm:sqref>U23:X23</xm:sqref>
        </x14:dataValidation>
        <x14:dataValidation type="list" allowBlank="1" showInputMessage="1" showErrorMessage="1" xr:uid="{00000000-0002-0000-0000-000005000000}">
          <x14:formula1>
            <xm:f>'Danh sách chuẩn'!$A$5:$A$7</xm:f>
          </x14:formula1>
          <xm:sqref>L21 X21</xm:sqref>
        </x14:dataValidation>
        <x14:dataValidation type="list" allowBlank="1" showInputMessage="1" showErrorMessage="1" xr:uid="{CF74B129-5ED4-431A-9791-26A0D3DA5D28}">
          <x14:formula1>
            <xm:f>'Danh sách chuẩn'!$C$5:$C$6</xm:f>
          </x14:formula1>
          <xm:sqref>P18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BB544"/>
  <sheetViews>
    <sheetView view="pageLayout" topLeftCell="A61" zoomScaleNormal="100" workbookViewId="0">
      <selection activeCell="O70" sqref="O70"/>
    </sheetView>
  </sheetViews>
  <sheetFormatPr defaultColWidth="1.42578125" defaultRowHeight="10.15" customHeight="1" x14ac:dyDescent="0.25"/>
  <cols>
    <col min="1" max="1" width="2.140625" style="8" customWidth="1"/>
    <col min="2" max="5" width="3" style="8" customWidth="1"/>
    <col min="6" max="6" width="3.42578125" style="8" customWidth="1"/>
    <col min="7" max="29" width="3" style="8" customWidth="1"/>
    <col min="30" max="30" width="3.28515625" style="8" customWidth="1"/>
    <col min="31" max="31" width="4.42578125" style="8" customWidth="1"/>
    <col min="32" max="32" width="1.7109375" style="8" customWidth="1"/>
    <col min="33" max="78" width="3.28515625" style="8" customWidth="1"/>
    <col min="79" max="16384" width="1.42578125" style="8"/>
  </cols>
  <sheetData>
    <row r="1" spans="1:29" ht="16.5" customHeight="1" x14ac:dyDescent="0.25"/>
    <row r="2" spans="1:29" ht="16.5" customHeight="1" x14ac:dyDescent="0.2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</row>
    <row r="3" spans="1:29" ht="16.5" customHeight="1" x14ac:dyDescent="0.25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</row>
    <row r="4" spans="1:29" ht="20.25" customHeight="1" x14ac:dyDescent="0.25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</row>
    <row r="5" spans="1:29" ht="16.5" customHeight="1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172" t="s">
        <v>5</v>
      </c>
      <c r="L5" s="172"/>
      <c r="M5" s="172"/>
      <c r="N5" s="184" t="str">
        <f>"V01.CN5."&amp;'Biên bản'!O4&amp;'Biên bản'!Q4</f>
        <v>V01.CN5.1400.25</v>
      </c>
      <c r="O5" s="184"/>
      <c r="P5" s="184"/>
      <c r="Q5" s="184"/>
      <c r="R5" s="184"/>
      <c r="S5" s="184"/>
      <c r="T5" s="184"/>
      <c r="U5" s="184"/>
      <c r="V5" s="184"/>
      <c r="W5" s="184"/>
    </row>
    <row r="6" spans="1:29" ht="16.5" customHeight="1" x14ac:dyDescent="0.25">
      <c r="A6" s="7"/>
      <c r="C6" s="6"/>
      <c r="D6" s="6"/>
      <c r="E6" s="6"/>
      <c r="F6" s="6"/>
      <c r="G6" s="6"/>
      <c r="H6" s="6"/>
      <c r="I6" s="6"/>
      <c r="K6" s="80"/>
      <c r="L6" s="80"/>
      <c r="M6" s="80"/>
      <c r="N6" s="80"/>
      <c r="O6" s="80"/>
      <c r="P6" s="80"/>
      <c r="R6" s="81"/>
      <c r="S6" s="81"/>
      <c r="T6" s="81"/>
      <c r="U6" s="81"/>
      <c r="V6" s="81"/>
      <c r="W6" s="81"/>
      <c r="X6" s="81"/>
      <c r="Y6" s="81"/>
      <c r="Z6" s="81"/>
      <c r="AA6" s="7"/>
      <c r="AB6" s="7"/>
      <c r="AC6" s="7"/>
    </row>
    <row r="7" spans="1:29" ht="16.5" customHeight="1" x14ac:dyDescent="0.25">
      <c r="A7" s="9"/>
      <c r="B7" s="71" t="s">
        <v>6</v>
      </c>
      <c r="C7" s="6"/>
      <c r="D7" s="6"/>
      <c r="E7" s="6"/>
      <c r="F7" s="6"/>
      <c r="G7" s="6"/>
      <c r="H7" s="6"/>
      <c r="I7" s="6"/>
      <c r="J7" s="183" t="str">
        <f>'Biên bản'!I5</f>
        <v>Thuoc vach</v>
      </c>
      <c r="K7" s="183"/>
      <c r="L7" s="183"/>
      <c r="M7" s="183"/>
      <c r="N7" s="183"/>
      <c r="O7" s="183"/>
      <c r="P7" s="183"/>
      <c r="Q7" s="99" t="str">
        <f>CONCATENATE('Biên bản'!P5)</f>
        <v/>
      </c>
      <c r="R7" s="99"/>
      <c r="S7" s="99"/>
      <c r="T7" s="99"/>
      <c r="U7" s="99"/>
      <c r="V7" s="99"/>
      <c r="W7" s="81"/>
      <c r="X7" s="81"/>
      <c r="Y7" s="81"/>
      <c r="Z7" s="81"/>
      <c r="AA7" s="3"/>
      <c r="AB7" s="3"/>
      <c r="AC7" s="3"/>
    </row>
    <row r="8" spans="1:29" ht="16.5" customHeight="1" x14ac:dyDescent="0.25">
      <c r="A8" s="9"/>
      <c r="B8" s="1" t="s">
        <v>7</v>
      </c>
      <c r="C8" s="9"/>
      <c r="D8" s="9"/>
      <c r="E8" s="9"/>
      <c r="F8" s="1">
        <f>'Biên bản'!E6</f>
        <v>0</v>
      </c>
      <c r="G8" s="1"/>
      <c r="H8" s="1"/>
      <c r="I8" s="1"/>
      <c r="J8" s="1"/>
      <c r="K8" s="1"/>
      <c r="L8" s="1"/>
      <c r="M8" s="1"/>
      <c r="N8" s="1"/>
      <c r="O8" s="1" t="s">
        <v>8</v>
      </c>
      <c r="Q8" s="9"/>
      <c r="R8" s="9"/>
      <c r="S8" s="9"/>
      <c r="T8" s="9"/>
      <c r="U8" s="9"/>
      <c r="V8" s="9"/>
      <c r="W8" s="9"/>
      <c r="X8" s="6" t="str">
        <f>CONCATENATE(IF('Biên bản'!R6="",GCN!N5,'Biên bản'!R6))</f>
        <v>V01.CN5.1400.25</v>
      </c>
      <c r="Y8" s="6"/>
      <c r="Z8" s="6"/>
      <c r="AA8" s="6"/>
      <c r="AB8" s="6"/>
      <c r="AC8" s="6"/>
    </row>
    <row r="9" spans="1:29" ht="16.5" customHeight="1" x14ac:dyDescent="0.25">
      <c r="B9" s="6" t="s">
        <v>9</v>
      </c>
      <c r="C9" s="6"/>
      <c r="D9" s="6"/>
      <c r="E9" s="6"/>
      <c r="F9" s="6"/>
      <c r="G9" s="6"/>
      <c r="H9" s="6"/>
      <c r="I9" s="6"/>
      <c r="J9" s="6"/>
      <c r="K9" s="6" t="str">
        <f>'Biên bản'!I7</f>
        <v>China</v>
      </c>
      <c r="L9" s="6"/>
      <c r="M9" s="6"/>
      <c r="N9" s="6"/>
      <c r="O9" s="6"/>
      <c r="P9" s="6"/>
    </row>
    <row r="10" spans="1:29" ht="16.5" customHeight="1" x14ac:dyDescent="0.25">
      <c r="A10" s="9"/>
      <c r="B10" s="1" t="s">
        <v>10</v>
      </c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1" t="s">
        <v>123</v>
      </c>
      <c r="P10" s="1"/>
      <c r="Q10" s="1"/>
      <c r="R10" s="1"/>
      <c r="S10" s="1"/>
      <c r="T10" s="1"/>
      <c r="W10" s="1"/>
      <c r="X10" s="26" t="str">
        <f>'Biên bản'!P8&amp;" "&amp;'Biên bản'!R8&amp;'Biên bản'!U8</f>
        <v>(0 ÷ 1000) mm</v>
      </c>
      <c r="Z10" s="1"/>
    </row>
    <row r="11" spans="1:29" ht="16.5" customHeight="1" x14ac:dyDescent="0.25">
      <c r="A11" s="7"/>
      <c r="B11" s="7"/>
      <c r="C11" s="7"/>
      <c r="O11" s="6" t="s">
        <v>124</v>
      </c>
      <c r="P11" s="6"/>
      <c r="Q11" s="6"/>
      <c r="R11" s="6"/>
      <c r="S11" s="6"/>
      <c r="T11" s="6"/>
      <c r="U11" s="6"/>
      <c r="V11" s="6"/>
      <c r="W11" s="6"/>
      <c r="X11" s="6" t="str">
        <f>'Biên bản'!R9&amp;" "&amp;'Biên bản'!T9</f>
        <v>1 mm</v>
      </c>
      <c r="Y11" s="6"/>
      <c r="Z11" s="6"/>
      <c r="AA11" s="6"/>
    </row>
    <row r="12" spans="1:29" ht="16.5" customHeight="1" x14ac:dyDescent="0.35">
      <c r="A12" s="7"/>
      <c r="B12" s="7"/>
      <c r="C12" s="7"/>
      <c r="O12" s="108" t="s">
        <v>135</v>
      </c>
      <c r="P12" s="6"/>
      <c r="Q12" s="6"/>
      <c r="R12" s="6"/>
      <c r="S12" s="109" t="str">
        <f>IF('Biên bản'!M10="","",'Biên bản'!M10)</f>
        <v>I</v>
      </c>
      <c r="T12" s="6"/>
      <c r="U12" s="6"/>
      <c r="V12" s="6"/>
      <c r="W12" s="6"/>
      <c r="X12" s="6"/>
      <c r="Y12" s="6"/>
      <c r="Z12" s="6"/>
      <c r="AA12" s="6"/>
    </row>
    <row r="13" spans="1:29" ht="16.5" customHeight="1" x14ac:dyDescent="0.25">
      <c r="A13" s="7"/>
      <c r="B13" s="1" t="s">
        <v>11</v>
      </c>
      <c r="C13" s="7"/>
      <c r="D13" s="7"/>
      <c r="E13" s="7"/>
      <c r="F13" s="7"/>
      <c r="G13" s="7"/>
      <c r="H13" s="7"/>
      <c r="I13" s="7"/>
      <c r="J13" s="6" t="str">
        <f>'Biên bản'!H12</f>
        <v>Viện Đo lường Việt Nam</v>
      </c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</row>
    <row r="14" spans="1:29" ht="16.5" customHeight="1" x14ac:dyDescent="0.25">
      <c r="A14" s="7"/>
      <c r="B14" s="23" t="s">
        <v>35</v>
      </c>
      <c r="G14" s="1" t="str">
        <f>'Biên bản'!F13</f>
        <v>Số 8 đường Hoàng Quốc Việt, phường Nghĩa Đô, Tp. Hà Nội</v>
      </c>
      <c r="I14" s="7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</row>
    <row r="15" spans="1:29" ht="16.5" customHeight="1" x14ac:dyDescent="0.25">
      <c r="A15" s="7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8.75" customHeight="1" x14ac:dyDescent="0.25">
      <c r="B16" s="147" t="s">
        <v>12</v>
      </c>
      <c r="C16" s="147"/>
      <c r="D16" s="147"/>
      <c r="E16" s="147"/>
      <c r="F16" s="147"/>
      <c r="G16" s="147"/>
      <c r="H16" s="147"/>
      <c r="I16" s="147"/>
      <c r="J16" s="147"/>
      <c r="K16" s="147"/>
      <c r="L16" s="147"/>
      <c r="M16" s="147"/>
      <c r="N16" s="147"/>
      <c r="O16" s="147"/>
      <c r="P16" s="147" t="str">
        <f>'Biên bản'!J17</f>
        <v xml:space="preserve">VMI - CP 212 : 2025 </v>
      </c>
      <c r="Q16" s="147"/>
      <c r="R16" s="147"/>
      <c r="S16" s="147"/>
      <c r="T16" s="147"/>
      <c r="U16" s="147"/>
      <c r="V16" s="147"/>
      <c r="W16" s="147"/>
      <c r="X16" s="147"/>
      <c r="Y16" s="147"/>
      <c r="Z16" s="147"/>
      <c r="AA16" s="6"/>
      <c r="AB16" s="6"/>
      <c r="AC16" s="6"/>
    </row>
    <row r="17" spans="1:29" ht="32.25" customHeight="1" x14ac:dyDescent="0.25">
      <c r="A17" s="7"/>
      <c r="B17" s="6"/>
      <c r="D17" s="6"/>
      <c r="E17" s="6"/>
      <c r="G17" s="6"/>
      <c r="H17" s="6" t="s">
        <v>184</v>
      </c>
      <c r="I17" s="245"/>
      <c r="J17" s="245"/>
      <c r="K17" s="245"/>
      <c r="L17" s="245"/>
      <c r="M17" s="245"/>
      <c r="N17" s="245"/>
      <c r="O17" s="245"/>
      <c r="P17" s="245"/>
      <c r="Q17" s="245"/>
      <c r="R17" s="245"/>
      <c r="S17" s="245"/>
      <c r="T17" s="245"/>
      <c r="U17" s="245"/>
      <c r="V17" s="245"/>
      <c r="W17" s="245"/>
      <c r="X17" s="245"/>
      <c r="Y17" s="245"/>
      <c r="Z17" s="245"/>
      <c r="AA17" s="245"/>
      <c r="AB17" s="245"/>
      <c r="AC17" s="245"/>
    </row>
    <row r="18" spans="1:29" ht="16.5" customHeight="1" x14ac:dyDescent="0.25">
      <c r="B18" s="6"/>
      <c r="C18" s="6"/>
      <c r="D18" s="6"/>
      <c r="I18" s="6"/>
      <c r="J18" s="100" t="s">
        <v>185</v>
      </c>
      <c r="K18" s="6"/>
      <c r="L18" s="6"/>
      <c r="M18" s="6"/>
      <c r="N18" s="6"/>
      <c r="O18" s="6"/>
      <c r="Q18" s="97"/>
      <c r="R18" s="97"/>
      <c r="S18" s="97"/>
      <c r="T18" s="97"/>
      <c r="U18" s="97"/>
      <c r="V18" s="97"/>
      <c r="W18" s="97"/>
      <c r="X18" s="97"/>
      <c r="Y18" s="97"/>
      <c r="Z18" s="97"/>
      <c r="AA18" s="97"/>
      <c r="AB18" s="97"/>
      <c r="AC18" s="97"/>
    </row>
    <row r="19" spans="1:29" ht="16.5" customHeight="1" x14ac:dyDescent="0.25">
      <c r="A19" s="7"/>
      <c r="B19" s="1" t="s">
        <v>13</v>
      </c>
      <c r="C19" s="7"/>
      <c r="D19" s="7"/>
      <c r="E19" s="7"/>
      <c r="F19" s="7"/>
      <c r="G19" s="7"/>
      <c r="H19" s="7"/>
      <c r="I19" s="7"/>
      <c r="J19" s="7"/>
      <c r="K19" s="7"/>
      <c r="L19" s="7"/>
      <c r="M19" s="1" t="str">
        <f>'Biên bản'!P18</f>
        <v>Hệ thống thiết bị hiệu chuẩn/kiểm định thước vạch, thước cuộn</v>
      </c>
      <c r="N19" s="1"/>
      <c r="P19" s="1"/>
      <c r="Q19" s="1"/>
      <c r="R19" s="1"/>
      <c r="S19" s="92"/>
      <c r="T19" s="1"/>
    </row>
    <row r="20" spans="1:29" ht="16.5" customHeight="1" x14ac:dyDescent="0.25">
      <c r="A20" s="1"/>
      <c r="B20" s="1"/>
      <c r="C20" s="1"/>
      <c r="D20" s="10"/>
      <c r="E20" s="10"/>
      <c r="F20" s="10"/>
      <c r="J20" s="1" t="s">
        <v>14</v>
      </c>
      <c r="M20" s="9"/>
      <c r="N20" s="10"/>
      <c r="O20" s="9"/>
      <c r="P20" s="46"/>
      <c r="R20" s="46" t="str">
        <f>CONCATENATE("(",'Danh sách chuẩn'!I5,'Danh sách chuẩn'!J5,'Danh sách chuẩn'!K5,"L) ",'Danh sách chuẩn'!L5,"; [L]:m; (k = 2, P ≈ 95%)")</f>
        <v>(0,006+0,001L) mm; [L]:m; (k = 2, P ≈ 95%)</v>
      </c>
      <c r="T20" s="46"/>
      <c r="U20" s="46"/>
      <c r="V20" s="46"/>
      <c r="Y20" s="1"/>
      <c r="AA20" s="10"/>
      <c r="AB20" s="9"/>
      <c r="AC20" s="45"/>
    </row>
    <row r="21" spans="1:29" ht="16.5" customHeight="1" x14ac:dyDescent="0.25">
      <c r="A21" s="1"/>
      <c r="B21" s="7"/>
      <c r="C21" s="7"/>
      <c r="D21" s="7"/>
      <c r="E21" s="7"/>
      <c r="F21" s="7"/>
      <c r="G21" s="11"/>
      <c r="J21" s="10"/>
      <c r="K21" s="9"/>
      <c r="L21" s="9"/>
      <c r="M21" s="1" t="s">
        <v>98</v>
      </c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6.5" customHeight="1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93" t="s">
        <v>67</v>
      </c>
      <c r="N22" s="93"/>
      <c r="O22" s="93"/>
      <c r="P22" s="93"/>
      <c r="Q22" s="93"/>
      <c r="R22" s="93"/>
      <c r="S22" s="93"/>
      <c r="T22" s="93"/>
      <c r="U22" s="93"/>
      <c r="V22" s="93"/>
      <c r="W22" s="93"/>
      <c r="X22" s="93"/>
      <c r="Y22" s="93"/>
      <c r="Z22" s="93"/>
      <c r="AA22" s="93"/>
      <c r="AB22" s="93"/>
      <c r="AC22" s="93"/>
    </row>
    <row r="23" spans="1:29" ht="21" customHeight="1" x14ac:dyDescent="0.25">
      <c r="A23" s="7"/>
      <c r="B23" s="1" t="s">
        <v>15</v>
      </c>
      <c r="C23" s="7"/>
      <c r="D23" s="7"/>
      <c r="E23" s="7"/>
      <c r="F23" s="7"/>
      <c r="G23" s="7"/>
      <c r="H23" s="131" t="s">
        <v>16</v>
      </c>
      <c r="I23" s="131"/>
      <c r="J23" s="131"/>
      <c r="K23" s="131"/>
      <c r="L23" s="131"/>
      <c r="M23" s="131"/>
      <c r="N23" s="131"/>
      <c r="O23" s="131"/>
      <c r="P23" s="131"/>
      <c r="Q23" s="131"/>
      <c r="R23" s="131"/>
      <c r="S23" s="131"/>
      <c r="T23" s="131"/>
      <c r="U23" s="131"/>
      <c r="V23" s="7"/>
      <c r="W23" s="7"/>
      <c r="X23" s="7"/>
      <c r="Y23" s="7"/>
      <c r="Z23" s="7"/>
      <c r="AA23" s="7"/>
      <c r="AB23" s="7"/>
      <c r="AC23" s="7"/>
    </row>
    <row r="24" spans="1:29" ht="16.5" customHeight="1" x14ac:dyDescent="0.25">
      <c r="A24" s="7"/>
      <c r="B24" s="7"/>
      <c r="C24" s="7"/>
      <c r="D24" s="7"/>
      <c r="E24" s="7"/>
      <c r="F24" s="7"/>
      <c r="G24" s="7"/>
      <c r="H24" s="182" t="s">
        <v>17</v>
      </c>
      <c r="I24" s="182"/>
      <c r="J24" s="182"/>
      <c r="K24" s="182"/>
      <c r="L24" s="182"/>
      <c r="M24" s="182"/>
      <c r="N24" s="182"/>
      <c r="O24" s="182"/>
      <c r="P24" s="182"/>
      <c r="Q24" s="182"/>
      <c r="R24" s="182"/>
      <c r="S24" s="182"/>
      <c r="T24" s="182"/>
      <c r="U24" s="182"/>
      <c r="V24" s="7"/>
      <c r="W24" s="7"/>
      <c r="X24" s="7"/>
      <c r="Y24" s="7"/>
      <c r="Z24" s="7"/>
      <c r="AA24" s="7"/>
      <c r="AB24" s="7"/>
      <c r="AC24" s="7"/>
    </row>
    <row r="25" spans="1:29" ht="16.5" customHeight="1" x14ac:dyDescent="0.25">
      <c r="A25" s="7"/>
      <c r="B25" s="6" t="s">
        <v>57</v>
      </c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12" t="str">
        <f>IF('Biên bản'!U23="Có",IF(MID('Biên bản'!W22,4,2)="02","28",IF(OR(MID('Biên bản'!W22,4,2)="04",MID('Biên bản'!W22,4,2)="06",MID('Biên bản'!W22,4,2)="09",MID('Biên bản'!W22,4,2)="11"),"30","31"))&amp;" - "&amp;MID('Biên bản'!W22,4,2)&amp;" - "&amp;RIGHT('Biên bản'!W22,2)+1,IF('Biên bản'!U23="Không","Không áp dụng",LEFT('Biên bản'!W22,2)&amp;" - "&amp;MID('Biên bản'!W22,4,2)&amp;" - "&amp;RIGHT('Biên bản'!W22,2)+1))</f>
        <v>Không áp dụng</v>
      </c>
      <c r="U25" s="12"/>
      <c r="V25" s="12"/>
      <c r="W25" s="107" t="str">
        <f>IF(R25="Không áp dụng","(Non applicable)"," ")</f>
        <v>(Non applicable)</v>
      </c>
      <c r="X25" s="7"/>
      <c r="Y25" s="7"/>
      <c r="Z25" s="7"/>
      <c r="AA25" s="7"/>
      <c r="AB25" s="7"/>
      <c r="AC25" s="7"/>
    </row>
    <row r="26" spans="1:29" ht="28.5" customHeight="1" x14ac:dyDescent="0.25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</row>
    <row r="27" spans="1:29" ht="16.5" customHeight="1" x14ac:dyDescent="0.25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7"/>
      <c r="R27" s="13"/>
      <c r="S27" s="13" t="str">
        <f>CONCATENATE("Hà Nội, ngày ",LEFT('Biên bản'!W22,2)," tháng ",MID('Biên bản'!W22,4,2)," năm ",RIGHT('Biên bản'!W22,4))</f>
        <v>Hà Nội, ngày 15 tháng 06 năm 2025</v>
      </c>
      <c r="T27" s="13"/>
      <c r="U27" s="13"/>
      <c r="V27" s="13"/>
      <c r="W27" s="13"/>
      <c r="X27" s="13"/>
      <c r="Y27" s="13"/>
      <c r="Z27" s="13"/>
      <c r="AA27" s="13"/>
      <c r="AB27" s="6"/>
    </row>
    <row r="28" spans="1:29" ht="16.5" customHeight="1" x14ac:dyDescent="0.25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7"/>
      <c r="Q28" s="14"/>
      <c r="R28" s="14"/>
      <c r="S28" s="14"/>
      <c r="T28" s="14"/>
      <c r="W28" s="14" t="s">
        <v>18</v>
      </c>
      <c r="X28" s="14"/>
      <c r="Y28" s="14"/>
      <c r="Z28" s="14"/>
      <c r="AA28" s="14"/>
      <c r="AB28" s="14"/>
      <c r="AC28" s="6"/>
    </row>
    <row r="29" spans="1:29" ht="16.5" customHeight="1" x14ac:dyDescent="0.25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</row>
    <row r="30" spans="1:29" ht="16.5" customHeight="1" x14ac:dyDescent="0.25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</row>
    <row r="31" spans="1:29" ht="16.5" customHeight="1" x14ac:dyDescent="0.25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</row>
    <row r="32" spans="1:29" ht="16.5" customHeight="1" x14ac:dyDescent="0.25">
      <c r="A32" s="6"/>
      <c r="B32" s="6"/>
      <c r="C32" s="7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</row>
    <row r="33" spans="1:29" ht="16.5" customHeight="1" x14ac:dyDescent="0.25">
      <c r="A33" s="15"/>
      <c r="B33" s="15"/>
      <c r="C33" s="7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</row>
    <row r="34" spans="1:29" ht="17.25" customHeight="1" x14ac:dyDescent="0.25">
      <c r="A34" s="15"/>
      <c r="B34" s="15"/>
      <c r="C34" s="7"/>
      <c r="D34" s="172" t="s">
        <v>34</v>
      </c>
      <c r="E34" s="172"/>
      <c r="F34" s="172"/>
      <c r="G34" s="172"/>
      <c r="H34" s="172"/>
      <c r="I34" s="172"/>
      <c r="J34" s="172"/>
      <c r="K34" s="172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</row>
    <row r="35" spans="1:29" ht="16.5" customHeight="1" x14ac:dyDescent="0.25">
      <c r="A35" s="15"/>
      <c r="B35" s="15"/>
      <c r="C35" s="7"/>
      <c r="D35" s="86"/>
      <c r="E35" s="86"/>
      <c r="F35" s="86"/>
      <c r="G35" s="86"/>
      <c r="H35" s="86"/>
      <c r="I35" s="86"/>
      <c r="J35" s="86"/>
      <c r="K35" s="86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</row>
    <row r="36" spans="1:29" ht="25.5" customHeight="1" x14ac:dyDescent="0.25">
      <c r="A36" s="15"/>
      <c r="B36" s="15"/>
      <c r="C36" s="7"/>
      <c r="D36" s="86"/>
      <c r="E36" s="86"/>
      <c r="F36" s="86"/>
      <c r="G36" s="86"/>
      <c r="H36" s="86"/>
      <c r="I36" s="86"/>
      <c r="J36" s="86"/>
      <c r="K36" s="86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</row>
    <row r="37" spans="1:29" ht="18.75" customHeight="1" x14ac:dyDescent="0.25">
      <c r="A37" s="15"/>
      <c r="B37" s="15"/>
      <c r="C37" s="31" t="s">
        <v>110</v>
      </c>
      <c r="D37" s="7"/>
      <c r="E37" s="86"/>
      <c r="F37" s="86"/>
      <c r="G37" s="86"/>
      <c r="H37" s="86"/>
      <c r="I37" s="86"/>
      <c r="J37" s="86"/>
      <c r="K37" s="86"/>
      <c r="L37" s="86"/>
      <c r="N37" s="15"/>
      <c r="O37" s="15"/>
      <c r="P37" s="15"/>
      <c r="Q37" s="15"/>
      <c r="R37" s="15"/>
      <c r="S37" s="15"/>
      <c r="T37" s="15"/>
      <c r="U37" s="15"/>
      <c r="V37" s="15"/>
      <c r="W37" s="94" t="str">
        <f>CONCATENATE(N5)</f>
        <v>V01.CN5.1400.25</v>
      </c>
      <c r="X37" s="15"/>
      <c r="Z37" s="15"/>
      <c r="AA37" s="15"/>
      <c r="AB37" s="15"/>
      <c r="AC37" s="15"/>
    </row>
    <row r="38" spans="1:29" ht="18.75" customHeight="1" x14ac:dyDescent="0.25">
      <c r="A38" s="15"/>
      <c r="B38" s="15"/>
      <c r="C38" s="31"/>
      <c r="D38" s="7"/>
      <c r="E38" s="86"/>
      <c r="F38" s="86"/>
      <c r="G38" s="86"/>
      <c r="H38" s="86"/>
      <c r="I38" s="86"/>
      <c r="J38" s="86"/>
      <c r="K38" s="86"/>
      <c r="L38" s="86"/>
      <c r="N38" s="15"/>
      <c r="O38" s="15"/>
      <c r="P38" s="15"/>
      <c r="Q38" s="15"/>
      <c r="R38" s="15"/>
      <c r="S38" s="15"/>
      <c r="T38" s="15"/>
      <c r="U38" s="15"/>
      <c r="V38" s="15"/>
      <c r="W38" s="94"/>
      <c r="X38" s="15"/>
      <c r="Z38" s="15"/>
      <c r="AA38" s="15"/>
      <c r="AB38" s="15"/>
      <c r="AC38" s="15"/>
    </row>
    <row r="39" spans="1:29" ht="18.75" customHeight="1" x14ac:dyDescent="0.25">
      <c r="A39" s="15"/>
      <c r="B39" s="15"/>
      <c r="C39" s="208" t="s">
        <v>144</v>
      </c>
      <c r="D39" s="209"/>
      <c r="E39" s="210"/>
      <c r="F39" s="223" t="s">
        <v>111</v>
      </c>
      <c r="G39" s="224"/>
      <c r="H39" s="224"/>
      <c r="I39" s="224"/>
      <c r="J39" s="224"/>
      <c r="K39" s="225"/>
      <c r="L39" s="232" t="s">
        <v>113</v>
      </c>
      <c r="M39" s="233"/>
      <c r="N39" s="233"/>
      <c r="O39" s="234"/>
      <c r="P39" s="208" t="s">
        <v>144</v>
      </c>
      <c r="Q39" s="209"/>
      <c r="R39" s="210"/>
      <c r="S39" s="223" t="s">
        <v>111</v>
      </c>
      <c r="T39" s="224"/>
      <c r="U39" s="224"/>
      <c r="V39" s="224"/>
      <c r="W39" s="224"/>
      <c r="X39" s="225"/>
      <c r="Y39" s="232" t="s">
        <v>113</v>
      </c>
      <c r="Z39" s="233"/>
      <c r="AA39" s="233"/>
      <c r="AB39" s="234"/>
      <c r="AC39" s="15"/>
    </row>
    <row r="40" spans="1:29" ht="18.75" customHeight="1" x14ac:dyDescent="0.25">
      <c r="A40" s="15"/>
      <c r="B40" s="15"/>
      <c r="C40" s="211"/>
      <c r="D40" s="212"/>
      <c r="E40" s="213"/>
      <c r="F40" s="220" t="s">
        <v>112</v>
      </c>
      <c r="G40" s="221"/>
      <c r="H40" s="221"/>
      <c r="I40" s="221"/>
      <c r="J40" s="221"/>
      <c r="K40" s="222"/>
      <c r="L40" s="235" t="s">
        <v>114</v>
      </c>
      <c r="M40" s="236"/>
      <c r="N40" s="236"/>
      <c r="O40" s="237"/>
      <c r="P40" s="211"/>
      <c r="Q40" s="212"/>
      <c r="R40" s="213"/>
      <c r="S40" s="220" t="s">
        <v>112</v>
      </c>
      <c r="T40" s="221"/>
      <c r="U40" s="221"/>
      <c r="V40" s="221"/>
      <c r="W40" s="221"/>
      <c r="X40" s="222"/>
      <c r="Y40" s="235" t="s">
        <v>114</v>
      </c>
      <c r="Z40" s="236"/>
      <c r="AA40" s="236"/>
      <c r="AB40" s="237"/>
      <c r="AC40" s="15"/>
    </row>
    <row r="41" spans="1:29" ht="18.75" customHeight="1" x14ac:dyDescent="0.25">
      <c r="A41" s="15"/>
      <c r="B41" s="15"/>
      <c r="C41" s="214"/>
      <c r="D41" s="215"/>
      <c r="E41" s="216"/>
      <c r="F41" s="217" t="s">
        <v>33</v>
      </c>
      <c r="G41" s="218"/>
      <c r="H41" s="218"/>
      <c r="I41" s="218"/>
      <c r="J41" s="218"/>
      <c r="K41" s="219"/>
      <c r="L41" s="217" t="s">
        <v>33</v>
      </c>
      <c r="M41" s="218"/>
      <c r="N41" s="218"/>
      <c r="O41" s="219"/>
      <c r="P41" s="214"/>
      <c r="Q41" s="215"/>
      <c r="R41" s="216"/>
      <c r="S41" s="217" t="s">
        <v>33</v>
      </c>
      <c r="T41" s="218"/>
      <c r="U41" s="218"/>
      <c r="V41" s="218"/>
      <c r="W41" s="218"/>
      <c r="X41" s="219"/>
      <c r="Y41" s="217" t="s">
        <v>33</v>
      </c>
      <c r="Z41" s="218"/>
      <c r="AA41" s="218"/>
      <c r="AB41" s="219"/>
      <c r="AC41" s="15"/>
    </row>
    <row r="42" spans="1:29" ht="18" customHeight="1" x14ac:dyDescent="0.25">
      <c r="A42" s="15"/>
      <c r="B42" s="15"/>
      <c r="C42" s="229"/>
      <c r="D42" s="230"/>
      <c r="E42" s="231"/>
      <c r="F42" s="226"/>
      <c r="G42" s="227"/>
      <c r="H42" s="227"/>
      <c r="I42" s="227"/>
      <c r="J42" s="227"/>
      <c r="K42" s="228"/>
      <c r="L42" s="238"/>
      <c r="M42" s="239"/>
      <c r="N42" s="239"/>
      <c r="O42" s="240"/>
      <c r="P42" s="229"/>
      <c r="Q42" s="230"/>
      <c r="R42" s="231"/>
      <c r="S42" s="217"/>
      <c r="T42" s="218"/>
      <c r="U42" s="218"/>
      <c r="V42" s="218"/>
      <c r="W42" s="218"/>
      <c r="X42" s="219"/>
      <c r="Y42" s="238"/>
      <c r="Z42" s="239"/>
      <c r="AA42" s="239"/>
      <c r="AB42" s="240"/>
      <c r="AC42" s="15"/>
    </row>
    <row r="43" spans="1:29" ht="18" customHeight="1" x14ac:dyDescent="0.25">
      <c r="A43" s="15"/>
      <c r="B43" s="15"/>
      <c r="C43" s="241"/>
      <c r="D43" s="241"/>
      <c r="E43" s="241"/>
      <c r="F43" s="242"/>
      <c r="G43" s="242"/>
      <c r="H43" s="242"/>
      <c r="I43" s="242"/>
      <c r="J43" s="242"/>
      <c r="K43" s="242"/>
      <c r="L43" s="243"/>
      <c r="M43" s="243"/>
      <c r="N43" s="243"/>
      <c r="O43" s="243"/>
      <c r="P43" s="241"/>
      <c r="Q43" s="241"/>
      <c r="R43" s="241"/>
      <c r="S43" s="244"/>
      <c r="T43" s="244"/>
      <c r="U43" s="244"/>
      <c r="V43" s="244"/>
      <c r="W43" s="244"/>
      <c r="X43" s="244"/>
      <c r="Y43" s="243"/>
      <c r="Z43" s="243"/>
      <c r="AA43" s="243"/>
      <c r="AB43" s="243"/>
      <c r="AC43" s="15"/>
    </row>
    <row r="44" spans="1:29" ht="18" customHeight="1" x14ac:dyDescent="0.25">
      <c r="A44" s="15"/>
      <c r="B44" s="15"/>
      <c r="C44" s="241"/>
      <c r="D44" s="241"/>
      <c r="E44" s="241"/>
      <c r="F44" s="242"/>
      <c r="G44" s="242"/>
      <c r="H44" s="242"/>
      <c r="I44" s="242"/>
      <c r="J44" s="242"/>
      <c r="K44" s="242"/>
      <c r="L44" s="243"/>
      <c r="M44" s="243"/>
      <c r="N44" s="243"/>
      <c r="O44" s="243"/>
      <c r="P44" s="241"/>
      <c r="Q44" s="241"/>
      <c r="R44" s="241"/>
      <c r="S44" s="244"/>
      <c r="T44" s="244"/>
      <c r="U44" s="244"/>
      <c r="V44" s="244"/>
      <c r="W44" s="244"/>
      <c r="X44" s="244"/>
      <c r="Y44" s="243"/>
      <c r="Z44" s="243"/>
      <c r="AA44" s="243"/>
      <c r="AB44" s="243"/>
      <c r="AC44" s="15"/>
    </row>
    <row r="45" spans="1:29" ht="18" customHeight="1" x14ac:dyDescent="0.25">
      <c r="A45" s="15"/>
      <c r="B45" s="15"/>
      <c r="C45" s="241"/>
      <c r="D45" s="241"/>
      <c r="E45" s="241"/>
      <c r="F45" s="242"/>
      <c r="G45" s="242"/>
      <c r="H45" s="242"/>
      <c r="I45" s="242"/>
      <c r="J45" s="242"/>
      <c r="K45" s="242"/>
      <c r="L45" s="243"/>
      <c r="M45" s="243"/>
      <c r="N45" s="243"/>
      <c r="O45" s="243"/>
      <c r="P45" s="241"/>
      <c r="Q45" s="241"/>
      <c r="R45" s="241"/>
      <c r="S45" s="244"/>
      <c r="T45" s="244"/>
      <c r="U45" s="244"/>
      <c r="V45" s="244"/>
      <c r="W45" s="244"/>
      <c r="X45" s="244"/>
      <c r="Y45" s="243"/>
      <c r="Z45" s="243"/>
      <c r="AA45" s="243"/>
      <c r="AB45" s="243"/>
      <c r="AC45" s="15"/>
    </row>
    <row r="46" spans="1:29" ht="18" customHeight="1" x14ac:dyDescent="0.25">
      <c r="A46" s="15"/>
      <c r="B46" s="15"/>
      <c r="C46" s="241"/>
      <c r="D46" s="241"/>
      <c r="E46" s="241"/>
      <c r="F46" s="242"/>
      <c r="G46" s="242"/>
      <c r="H46" s="242"/>
      <c r="I46" s="242"/>
      <c r="J46" s="242"/>
      <c r="K46" s="242"/>
      <c r="L46" s="243"/>
      <c r="M46" s="243"/>
      <c r="N46" s="243"/>
      <c r="O46" s="243"/>
      <c r="P46" s="241"/>
      <c r="Q46" s="241"/>
      <c r="R46" s="241"/>
      <c r="S46" s="244"/>
      <c r="T46" s="244"/>
      <c r="U46" s="244"/>
      <c r="V46" s="244"/>
      <c r="W46" s="244"/>
      <c r="X46" s="244"/>
      <c r="Y46" s="243"/>
      <c r="Z46" s="243"/>
      <c r="AA46" s="243"/>
      <c r="AB46" s="243"/>
      <c r="AC46" s="15"/>
    </row>
    <row r="47" spans="1:29" ht="18" customHeight="1" x14ac:dyDescent="0.25">
      <c r="A47" s="15"/>
      <c r="B47" s="15"/>
      <c r="C47" s="241"/>
      <c r="D47" s="241"/>
      <c r="E47" s="241"/>
      <c r="F47" s="242"/>
      <c r="G47" s="242"/>
      <c r="H47" s="242"/>
      <c r="I47" s="242"/>
      <c r="J47" s="242"/>
      <c r="K47" s="242"/>
      <c r="L47" s="243"/>
      <c r="M47" s="243"/>
      <c r="N47" s="243"/>
      <c r="O47" s="243"/>
      <c r="P47" s="241"/>
      <c r="Q47" s="241"/>
      <c r="R47" s="241"/>
      <c r="S47" s="244"/>
      <c r="T47" s="244"/>
      <c r="U47" s="244"/>
      <c r="V47" s="244"/>
      <c r="W47" s="244"/>
      <c r="X47" s="244"/>
      <c r="Y47" s="243"/>
      <c r="Z47" s="243"/>
      <c r="AA47" s="243"/>
      <c r="AB47" s="243"/>
      <c r="AC47" s="15"/>
    </row>
    <row r="48" spans="1:29" ht="18" customHeight="1" x14ac:dyDescent="0.25">
      <c r="A48" s="15"/>
      <c r="B48" s="15"/>
      <c r="C48" s="241"/>
      <c r="D48" s="241"/>
      <c r="E48" s="241"/>
      <c r="F48" s="242"/>
      <c r="G48" s="242"/>
      <c r="H48" s="242"/>
      <c r="I48" s="242"/>
      <c r="J48" s="242"/>
      <c r="K48" s="242"/>
      <c r="L48" s="243"/>
      <c r="M48" s="243"/>
      <c r="N48" s="243"/>
      <c r="O48" s="243"/>
      <c r="P48" s="241"/>
      <c r="Q48" s="241"/>
      <c r="R48" s="241"/>
      <c r="S48" s="244"/>
      <c r="T48" s="244"/>
      <c r="U48" s="244"/>
      <c r="V48" s="244"/>
      <c r="W48" s="244"/>
      <c r="X48" s="244"/>
      <c r="Y48" s="243"/>
      <c r="Z48" s="243"/>
      <c r="AA48" s="243"/>
      <c r="AB48" s="243"/>
      <c r="AC48" s="15"/>
    </row>
    <row r="49" spans="1:54" ht="18" customHeight="1" x14ac:dyDescent="0.25">
      <c r="A49" s="15"/>
      <c r="B49" s="15"/>
      <c r="C49" s="241"/>
      <c r="D49" s="241"/>
      <c r="E49" s="241"/>
      <c r="F49" s="242"/>
      <c r="G49" s="242"/>
      <c r="H49" s="242"/>
      <c r="I49" s="242"/>
      <c r="J49" s="242"/>
      <c r="K49" s="242"/>
      <c r="L49" s="243"/>
      <c r="M49" s="243"/>
      <c r="N49" s="243"/>
      <c r="O49" s="243"/>
      <c r="P49" s="241"/>
      <c r="Q49" s="241"/>
      <c r="R49" s="241"/>
      <c r="S49" s="244"/>
      <c r="T49" s="244"/>
      <c r="U49" s="244"/>
      <c r="V49" s="244"/>
      <c r="W49" s="244"/>
      <c r="X49" s="244"/>
      <c r="Y49" s="243"/>
      <c r="Z49" s="243"/>
      <c r="AA49" s="243"/>
      <c r="AB49" s="243"/>
      <c r="AC49" s="15"/>
    </row>
    <row r="50" spans="1:54" ht="18" customHeight="1" x14ac:dyDescent="0.25">
      <c r="A50" s="15"/>
      <c r="B50" s="15"/>
      <c r="C50" s="241"/>
      <c r="D50" s="241"/>
      <c r="E50" s="241"/>
      <c r="F50" s="242"/>
      <c r="G50" s="242"/>
      <c r="H50" s="242"/>
      <c r="I50" s="242"/>
      <c r="J50" s="242"/>
      <c r="K50" s="242"/>
      <c r="L50" s="243"/>
      <c r="M50" s="243"/>
      <c r="N50" s="243"/>
      <c r="O50" s="243"/>
      <c r="P50" s="241"/>
      <c r="Q50" s="241"/>
      <c r="R50" s="241"/>
      <c r="S50" s="244"/>
      <c r="T50" s="244"/>
      <c r="U50" s="244"/>
      <c r="V50" s="244"/>
      <c r="W50" s="244"/>
      <c r="X50" s="244"/>
      <c r="Y50" s="243"/>
      <c r="Z50" s="243"/>
      <c r="AA50" s="243"/>
      <c r="AB50" s="243"/>
      <c r="AC50" s="15"/>
    </row>
    <row r="51" spans="1:54" ht="18" customHeight="1" x14ac:dyDescent="0.25">
      <c r="A51" s="15"/>
      <c r="B51" s="15"/>
      <c r="C51" s="241"/>
      <c r="D51" s="241"/>
      <c r="E51" s="241"/>
      <c r="F51" s="242"/>
      <c r="G51" s="242"/>
      <c r="H51" s="242"/>
      <c r="I51" s="242"/>
      <c r="J51" s="242"/>
      <c r="K51" s="242"/>
      <c r="L51" s="243"/>
      <c r="M51" s="243"/>
      <c r="N51" s="243"/>
      <c r="O51" s="243"/>
      <c r="P51" s="241"/>
      <c r="Q51" s="241"/>
      <c r="R51" s="241"/>
      <c r="S51" s="244"/>
      <c r="T51" s="244"/>
      <c r="U51" s="244"/>
      <c r="V51" s="244"/>
      <c r="W51" s="244"/>
      <c r="X51" s="244"/>
      <c r="Y51" s="243"/>
      <c r="Z51" s="243"/>
      <c r="AA51" s="243"/>
      <c r="AB51" s="243"/>
      <c r="AC51" s="15"/>
    </row>
    <row r="52" spans="1:54" ht="18" customHeight="1" x14ac:dyDescent="0.25">
      <c r="A52" s="15"/>
      <c r="B52" s="15"/>
      <c r="C52" s="241"/>
      <c r="D52" s="241"/>
      <c r="E52" s="241"/>
      <c r="F52" s="242"/>
      <c r="G52" s="242"/>
      <c r="H52" s="242"/>
      <c r="I52" s="242"/>
      <c r="J52" s="242"/>
      <c r="K52" s="242"/>
      <c r="L52" s="243"/>
      <c r="M52" s="243"/>
      <c r="N52" s="243"/>
      <c r="O52" s="243"/>
      <c r="P52" s="241"/>
      <c r="Q52" s="241"/>
      <c r="R52" s="241"/>
      <c r="S52" s="244"/>
      <c r="T52" s="244"/>
      <c r="U52" s="244"/>
      <c r="V52" s="244"/>
      <c r="W52" s="244"/>
      <c r="X52" s="244"/>
      <c r="Y52" s="243"/>
      <c r="Z52" s="243"/>
      <c r="AA52" s="243"/>
      <c r="AB52" s="243"/>
      <c r="AC52" s="15"/>
    </row>
    <row r="53" spans="1:54" ht="18" customHeight="1" x14ac:dyDescent="0.25">
      <c r="A53" s="15"/>
      <c r="B53" s="15"/>
      <c r="C53" s="241"/>
      <c r="D53" s="241"/>
      <c r="E53" s="241"/>
      <c r="F53" s="242"/>
      <c r="G53" s="242"/>
      <c r="H53" s="242"/>
      <c r="I53" s="242"/>
      <c r="J53" s="242"/>
      <c r="K53" s="242"/>
      <c r="L53" s="243"/>
      <c r="M53" s="243"/>
      <c r="N53" s="243"/>
      <c r="O53" s="243"/>
      <c r="P53" s="241"/>
      <c r="Q53" s="241"/>
      <c r="R53" s="241"/>
      <c r="S53" s="244"/>
      <c r="T53" s="244"/>
      <c r="U53" s="244"/>
      <c r="V53" s="244"/>
      <c r="W53" s="244"/>
      <c r="X53" s="244"/>
      <c r="Y53" s="243"/>
      <c r="Z53" s="243"/>
      <c r="AA53" s="243"/>
      <c r="AB53" s="243"/>
      <c r="AC53" s="15"/>
    </row>
    <row r="54" spans="1:54" ht="18" customHeight="1" x14ac:dyDescent="0.25">
      <c r="A54" s="15"/>
      <c r="B54" s="15"/>
      <c r="C54" s="241"/>
      <c r="D54" s="241"/>
      <c r="E54" s="241"/>
      <c r="F54" s="242"/>
      <c r="G54" s="242"/>
      <c r="H54" s="242"/>
      <c r="I54" s="242"/>
      <c r="J54" s="242"/>
      <c r="K54" s="242"/>
      <c r="L54" s="243"/>
      <c r="M54" s="243"/>
      <c r="N54" s="243"/>
      <c r="O54" s="243"/>
      <c r="P54" s="241"/>
      <c r="Q54" s="241"/>
      <c r="R54" s="241"/>
      <c r="S54" s="244"/>
      <c r="T54" s="244"/>
      <c r="U54" s="244"/>
      <c r="V54" s="244"/>
      <c r="W54" s="244"/>
      <c r="X54" s="244"/>
      <c r="Y54" s="243"/>
      <c r="Z54" s="243"/>
      <c r="AA54" s="243"/>
      <c r="AB54" s="243"/>
      <c r="AC54" s="15"/>
    </row>
    <row r="55" spans="1:54" ht="18" customHeight="1" x14ac:dyDescent="0.25">
      <c r="A55" s="15"/>
      <c r="B55" s="15"/>
      <c r="C55" s="241"/>
      <c r="D55" s="241"/>
      <c r="E55" s="241"/>
      <c r="F55" s="242"/>
      <c r="G55" s="242"/>
      <c r="H55" s="242"/>
      <c r="I55" s="242"/>
      <c r="J55" s="242"/>
      <c r="K55" s="242"/>
      <c r="L55" s="243"/>
      <c r="M55" s="243"/>
      <c r="N55" s="243"/>
      <c r="O55" s="243"/>
      <c r="P55" s="241"/>
      <c r="Q55" s="241"/>
      <c r="R55" s="241"/>
      <c r="S55" s="244"/>
      <c r="T55" s="244"/>
      <c r="U55" s="244"/>
      <c r="V55" s="244"/>
      <c r="W55" s="244"/>
      <c r="X55" s="244"/>
      <c r="Y55" s="243"/>
      <c r="Z55" s="243"/>
      <c r="AA55" s="243"/>
      <c r="AB55" s="243"/>
      <c r="AC55" s="15"/>
    </row>
    <row r="56" spans="1:54" ht="18" customHeight="1" x14ac:dyDescent="0.3">
      <c r="A56" s="1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X56" s="6"/>
      <c r="Y56" s="6"/>
      <c r="Z56" s="6"/>
      <c r="AA56" s="44"/>
      <c r="AB56" s="44"/>
      <c r="AC56" s="1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</row>
    <row r="57" spans="1:54" ht="18" customHeight="1" x14ac:dyDescent="0.25">
      <c r="A57" s="1"/>
      <c r="B57" s="6" t="s">
        <v>121</v>
      </c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95" t="str">
        <f>'Biên bản'!L43</f>
        <v>U = (0,007+0,004L) mm; [L]:m</v>
      </c>
      <c r="U57" s="95"/>
      <c r="V57" s="95"/>
      <c r="W57" s="95"/>
      <c r="X57" s="95"/>
      <c r="Y57" s="95"/>
      <c r="Z57" s="95"/>
      <c r="AA57" s="95"/>
      <c r="AB57" s="95"/>
      <c r="AC57" s="95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</row>
    <row r="58" spans="1:54" ht="18" customHeight="1" x14ac:dyDescent="0.25">
      <c r="B58" s="6" t="s">
        <v>122</v>
      </c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</row>
    <row r="59" spans="1:54" ht="18" customHeight="1" x14ac:dyDescent="0.25">
      <c r="B59" s="6" t="s">
        <v>58</v>
      </c>
      <c r="C59" s="6"/>
      <c r="D59" s="6"/>
      <c r="E59" s="6"/>
      <c r="F59" s="6"/>
      <c r="G59" s="6"/>
      <c r="H59" s="6"/>
      <c r="I59" s="6"/>
      <c r="J59" s="6"/>
      <c r="K59" s="6" t="str">
        <f>IF('Biên bản'!I23="","","Khu CNC Hòa Lạc, Phòng ĐL Độ dài - Viện Đo lường Việt Nam")</f>
        <v>Khu CNC Hòa Lạc, Phòng ĐL Độ dài - Viện Đo lường Việt Nam</v>
      </c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</row>
    <row r="60" spans="1:54" ht="18" customHeight="1" x14ac:dyDescent="0.25">
      <c r="A60" s="25"/>
      <c r="B60" s="110" t="str">
        <f>IF('Biên bản'!I23="","","      (Calibrated at: Hoa Lac Hitech, Laboratory of Length - Vietnam Metrology Institute)")</f>
        <v xml:space="preserve">      (Calibrated at: Hoa Lac Hitech, Laboratory of Length - Vietnam Metrology Institute)</v>
      </c>
      <c r="C60" s="110"/>
      <c r="D60" s="110"/>
      <c r="E60" s="110"/>
      <c r="F60" s="110"/>
      <c r="G60" s="110"/>
      <c r="H60" s="110"/>
      <c r="I60" s="110"/>
      <c r="J60" s="110"/>
      <c r="K60" s="110"/>
      <c r="L60" s="110"/>
      <c r="M60" s="110"/>
      <c r="N60" s="110"/>
      <c r="O60" s="110"/>
      <c r="P60" s="110"/>
      <c r="Q60" s="110"/>
      <c r="R60" s="110"/>
      <c r="S60" s="110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</row>
    <row r="61" spans="1:54" ht="18" customHeight="1" x14ac:dyDescent="0.25">
      <c r="B61" s="6" t="s">
        <v>118</v>
      </c>
      <c r="C61" s="96"/>
      <c r="D61" s="96"/>
      <c r="E61" s="96"/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  <c r="V61" s="96"/>
      <c r="W61" s="96"/>
      <c r="X61" s="96"/>
      <c r="Y61" s="96"/>
      <c r="Z61" s="96"/>
      <c r="AA61" s="96"/>
      <c r="AB61" s="96"/>
      <c r="AC61" s="1"/>
    </row>
    <row r="62" spans="1:54" ht="18" customHeight="1" x14ac:dyDescent="0.25">
      <c r="A62" s="25"/>
      <c r="C62" s="6"/>
      <c r="D62" s="6"/>
      <c r="E62" s="16" t="s">
        <v>119</v>
      </c>
      <c r="F62" s="1"/>
      <c r="G62" s="1"/>
      <c r="H62" s="1"/>
      <c r="M62" s="1" t="str">
        <f>MID('Biên bản'!D21,25,5)&amp;" "&amp;'Biên bản'!L21&amp;" "&amp;'Biên bản'!M21</f>
        <v>(20 ± 1 ) °C</v>
      </c>
      <c r="N62" s="1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1"/>
    </row>
    <row r="63" spans="1:54" ht="18" customHeight="1" x14ac:dyDescent="0.25">
      <c r="A63" s="25"/>
      <c r="B63" s="6"/>
      <c r="C63" s="6"/>
      <c r="D63" s="6"/>
      <c r="E63" s="82" t="s">
        <v>120</v>
      </c>
      <c r="F63" s="82"/>
      <c r="G63" s="82"/>
      <c r="H63" s="82"/>
      <c r="I63" s="82"/>
      <c r="J63" s="82"/>
      <c r="K63" s="85"/>
      <c r="L63" s="82"/>
      <c r="M63" s="26" t="str">
        <f>MID('Biên bản'!Q21,19,5)&amp;" "&amp;'Biên bản'!X21&amp;" "&amp;'Biên bản'!Y21</f>
        <v>(60 ± 10) %RH</v>
      </c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1"/>
    </row>
    <row r="64" spans="1:54" ht="18" customHeight="1" x14ac:dyDescent="0.25">
      <c r="C64" s="1"/>
      <c r="D64" s="1"/>
      <c r="P64" s="1"/>
      <c r="Q64" s="1"/>
      <c r="R64" s="1"/>
      <c r="S64" s="1"/>
      <c r="T64" s="135" t="s">
        <v>19</v>
      </c>
      <c r="U64" s="135"/>
      <c r="V64" s="135"/>
      <c r="W64" s="135"/>
      <c r="X64" s="135"/>
      <c r="Y64" s="135"/>
      <c r="Z64" s="135"/>
      <c r="AA64" s="1"/>
      <c r="AB64" s="1"/>
      <c r="AC64" s="1"/>
    </row>
    <row r="65" spans="3:28" ht="18" customHeight="1" x14ac:dyDescent="0.25">
      <c r="C65" s="1"/>
      <c r="D65" s="1"/>
      <c r="F65" s="82"/>
      <c r="G65" s="82"/>
      <c r="H65" s="82"/>
      <c r="I65" s="82"/>
      <c r="J65" s="82"/>
      <c r="K65" s="82"/>
      <c r="L65" s="82"/>
      <c r="O65" s="6"/>
      <c r="P65" s="6"/>
      <c r="Q65" s="6"/>
      <c r="R65" s="6"/>
      <c r="S65" s="1"/>
      <c r="T65" s="181" t="s">
        <v>99</v>
      </c>
      <c r="U65" s="181"/>
      <c r="V65" s="181"/>
      <c r="W65" s="181"/>
      <c r="X65" s="181"/>
      <c r="Y65" s="181"/>
      <c r="Z65" s="181"/>
      <c r="AA65" s="1"/>
      <c r="AB65" s="1"/>
    </row>
    <row r="66" spans="3:28" ht="18" customHeight="1" x14ac:dyDescent="0.25">
      <c r="C66" s="1"/>
      <c r="D66" s="1"/>
      <c r="O66" s="6"/>
      <c r="P66" s="6"/>
      <c r="Q66" s="6"/>
      <c r="R66" s="6"/>
      <c r="S66" s="1"/>
      <c r="AA66" s="1"/>
      <c r="AB66" s="1"/>
    </row>
    <row r="67" spans="3:28" ht="18" customHeight="1" x14ac:dyDescent="0.25"/>
    <row r="68" spans="3:28" ht="18" customHeight="1" x14ac:dyDescent="0.25"/>
    <row r="69" spans="3:28" ht="18" customHeight="1" x14ac:dyDescent="0.25">
      <c r="T69" s="131" t="str">
        <f>'Biên bản'!J22</f>
        <v>Trần Nam Anh</v>
      </c>
      <c r="U69" s="131"/>
      <c r="V69" s="131"/>
      <c r="W69" s="131"/>
      <c r="X69" s="131"/>
      <c r="Y69" s="131"/>
      <c r="Z69" s="131"/>
    </row>
    <row r="70" spans="3:28" ht="18" customHeight="1" x14ac:dyDescent="0.25"/>
    <row r="71" spans="3:28" ht="18" customHeight="1" x14ac:dyDescent="0.25"/>
    <row r="72" spans="3:28" ht="18" customHeight="1" x14ac:dyDescent="0.25"/>
    <row r="73" spans="3:28" ht="17.100000000000001" customHeight="1" x14ac:dyDescent="0.25"/>
    <row r="74" spans="3:28" ht="17.100000000000001" customHeight="1" x14ac:dyDescent="0.25"/>
    <row r="75" spans="3:28" ht="17.100000000000001" customHeight="1" x14ac:dyDescent="0.25"/>
    <row r="76" spans="3:28" ht="17.100000000000001" customHeight="1" x14ac:dyDescent="0.25"/>
    <row r="77" spans="3:28" ht="17.100000000000001" customHeight="1" x14ac:dyDescent="0.25"/>
    <row r="78" spans="3:28" ht="17.100000000000001" customHeight="1" x14ac:dyDescent="0.25"/>
    <row r="79" spans="3:28" ht="17.100000000000001" customHeight="1" x14ac:dyDescent="0.25"/>
    <row r="80" spans="3:28" ht="17.100000000000001" customHeight="1" x14ac:dyDescent="0.25"/>
    <row r="81" ht="17.100000000000001" customHeight="1" x14ac:dyDescent="0.25"/>
    <row r="82" ht="17.100000000000001" customHeight="1" x14ac:dyDescent="0.25"/>
    <row r="83" ht="17.100000000000001" customHeight="1" x14ac:dyDescent="0.25"/>
    <row r="84" ht="17.100000000000001" customHeight="1" x14ac:dyDescent="0.25"/>
    <row r="85" ht="17.100000000000001" customHeight="1" x14ac:dyDescent="0.25"/>
    <row r="86" ht="15" x14ac:dyDescent="0.25"/>
    <row r="87" ht="17.100000000000001" customHeight="1" x14ac:dyDescent="0.25"/>
    <row r="88" ht="17.100000000000001" customHeight="1" x14ac:dyDescent="0.25"/>
    <row r="89" ht="17.100000000000001" customHeight="1" x14ac:dyDescent="0.25"/>
    <row r="90" ht="17.100000000000001" customHeight="1" x14ac:dyDescent="0.25"/>
    <row r="91" ht="17.100000000000001" customHeight="1" x14ac:dyDescent="0.25"/>
    <row r="92" ht="17.100000000000001" customHeight="1" x14ac:dyDescent="0.25"/>
    <row r="93" ht="17.100000000000001" customHeight="1" x14ac:dyDescent="0.25"/>
    <row r="94" ht="17.100000000000001" customHeight="1" x14ac:dyDescent="0.25"/>
    <row r="95" ht="17.100000000000001" customHeight="1" x14ac:dyDescent="0.25"/>
    <row r="96" ht="17.100000000000001" customHeight="1" x14ac:dyDescent="0.25"/>
    <row r="97" ht="17.100000000000001" customHeight="1" x14ac:dyDescent="0.25"/>
    <row r="98" ht="17.100000000000001" customHeight="1" x14ac:dyDescent="0.25"/>
    <row r="99" ht="17.100000000000001" customHeight="1" x14ac:dyDescent="0.25"/>
    <row r="100" ht="17.100000000000001" customHeight="1" x14ac:dyDescent="0.25"/>
    <row r="101" ht="17.100000000000001" customHeight="1" x14ac:dyDescent="0.25"/>
    <row r="102" ht="17.100000000000001" customHeight="1" x14ac:dyDescent="0.25"/>
    <row r="103" ht="17.100000000000001" customHeight="1" x14ac:dyDescent="0.25"/>
    <row r="104" ht="17.100000000000001" customHeight="1" x14ac:dyDescent="0.25"/>
    <row r="105" ht="17.100000000000001" customHeight="1" x14ac:dyDescent="0.25"/>
    <row r="106" ht="17.100000000000001" customHeight="1" x14ac:dyDescent="0.25"/>
    <row r="107" ht="17.100000000000001" customHeight="1" x14ac:dyDescent="0.25"/>
    <row r="108" ht="17.100000000000001" customHeight="1" x14ac:dyDescent="0.25"/>
    <row r="109" ht="17.100000000000001" customHeight="1" x14ac:dyDescent="0.25"/>
    <row r="110" ht="17.100000000000001" customHeight="1" x14ac:dyDescent="0.25"/>
    <row r="111" ht="17.100000000000001" customHeight="1" x14ac:dyDescent="0.25"/>
    <row r="112" ht="17.100000000000001" customHeight="1" x14ac:dyDescent="0.25"/>
    <row r="113" ht="17.100000000000001" customHeight="1" x14ac:dyDescent="0.25"/>
    <row r="114" ht="17.100000000000001" customHeight="1" x14ac:dyDescent="0.25"/>
    <row r="115" ht="17.100000000000001" customHeight="1" x14ac:dyDescent="0.25"/>
    <row r="116" ht="17.100000000000001" customHeight="1" x14ac:dyDescent="0.25"/>
    <row r="117" ht="17.100000000000001" customHeight="1" x14ac:dyDescent="0.25"/>
    <row r="118" ht="17.100000000000001" customHeight="1" x14ac:dyDescent="0.25"/>
    <row r="119" ht="17.100000000000001" customHeight="1" x14ac:dyDescent="0.25"/>
    <row r="120" ht="17.100000000000001" customHeight="1" x14ac:dyDescent="0.25"/>
    <row r="121" ht="17.100000000000001" customHeight="1" x14ac:dyDescent="0.25"/>
    <row r="122" ht="17.100000000000001" customHeight="1" x14ac:dyDescent="0.25"/>
    <row r="123" ht="17.100000000000001" customHeight="1" x14ac:dyDescent="0.25"/>
    <row r="124" ht="67.349999999999994" customHeight="1" x14ac:dyDescent="0.25"/>
    <row r="125" ht="17.100000000000001" customHeight="1" x14ac:dyDescent="0.25"/>
    <row r="126" ht="17.100000000000001" customHeight="1" x14ac:dyDescent="0.25"/>
    <row r="127" ht="17.100000000000001" customHeight="1" x14ac:dyDescent="0.25"/>
    <row r="128" ht="17.100000000000001" customHeight="1" x14ac:dyDescent="0.25"/>
    <row r="129" ht="17.100000000000001" customHeight="1" x14ac:dyDescent="0.25"/>
    <row r="130" ht="17.100000000000001" customHeight="1" x14ac:dyDescent="0.25"/>
    <row r="131" ht="17.100000000000001" customHeight="1" x14ac:dyDescent="0.25"/>
    <row r="132" ht="17.100000000000001" customHeight="1" x14ac:dyDescent="0.25"/>
    <row r="133" ht="17.100000000000001" customHeight="1" x14ac:dyDescent="0.25"/>
    <row r="134" ht="17.100000000000001" customHeight="1" x14ac:dyDescent="0.25"/>
    <row r="135" ht="17.100000000000001" customHeight="1" x14ac:dyDescent="0.25"/>
    <row r="136" ht="17.100000000000001" customHeight="1" x14ac:dyDescent="0.25"/>
    <row r="137" ht="17.100000000000001" customHeight="1" x14ac:dyDescent="0.25"/>
    <row r="138" ht="17.100000000000001" customHeight="1" x14ac:dyDescent="0.25"/>
    <row r="139" ht="17.100000000000001" customHeight="1" x14ac:dyDescent="0.25"/>
    <row r="140" ht="17.100000000000001" customHeight="1" x14ac:dyDescent="0.25"/>
    <row r="141" ht="17.100000000000001" customHeight="1" x14ac:dyDescent="0.25"/>
    <row r="142" ht="17.100000000000001" customHeight="1" x14ac:dyDescent="0.25"/>
    <row r="143" ht="17.100000000000001" customHeight="1" x14ac:dyDescent="0.25"/>
    <row r="144" ht="17.100000000000001" customHeight="1" x14ac:dyDescent="0.25"/>
    <row r="145" ht="17.100000000000001" customHeight="1" x14ac:dyDescent="0.25"/>
    <row r="146" ht="17.100000000000001" customHeight="1" x14ac:dyDescent="0.25"/>
    <row r="147" ht="17.100000000000001" customHeight="1" x14ac:dyDescent="0.25"/>
    <row r="148" ht="17.100000000000001" customHeight="1" x14ac:dyDescent="0.25"/>
    <row r="149" ht="17.100000000000001" customHeight="1" x14ac:dyDescent="0.25"/>
    <row r="150" ht="17.100000000000001" customHeight="1" x14ac:dyDescent="0.25"/>
    <row r="151" ht="17.100000000000001" customHeight="1" x14ac:dyDescent="0.25"/>
    <row r="152" ht="17.100000000000001" customHeight="1" x14ac:dyDescent="0.25"/>
    <row r="153" ht="17.100000000000001" customHeight="1" x14ac:dyDescent="0.25"/>
    <row r="154" ht="17.100000000000001" customHeight="1" x14ac:dyDescent="0.25"/>
    <row r="155" ht="17.100000000000001" customHeight="1" x14ac:dyDescent="0.25"/>
    <row r="156" ht="17.100000000000001" customHeight="1" x14ac:dyDescent="0.25"/>
    <row r="157" ht="17.100000000000001" customHeight="1" x14ac:dyDescent="0.25"/>
    <row r="158" ht="17.100000000000001" customHeight="1" x14ac:dyDescent="0.25"/>
    <row r="159" ht="17.100000000000001" customHeight="1" x14ac:dyDescent="0.25"/>
    <row r="160" ht="17.100000000000001" customHeight="1" x14ac:dyDescent="0.25"/>
    <row r="161" ht="17.100000000000001" customHeight="1" x14ac:dyDescent="0.25"/>
    <row r="162" ht="67.349999999999994" customHeight="1" x14ac:dyDescent="0.25"/>
    <row r="163" ht="17.100000000000001" customHeight="1" x14ac:dyDescent="0.25"/>
    <row r="164" ht="17.100000000000001" customHeight="1" x14ac:dyDescent="0.25"/>
    <row r="165" ht="17.100000000000001" customHeight="1" x14ac:dyDescent="0.25"/>
    <row r="166" ht="17.100000000000001" customHeight="1" x14ac:dyDescent="0.25"/>
    <row r="167" ht="17.100000000000001" customHeight="1" x14ac:dyDescent="0.25"/>
    <row r="168" ht="17.100000000000001" customHeight="1" x14ac:dyDescent="0.25"/>
    <row r="169" ht="17.100000000000001" customHeight="1" x14ac:dyDescent="0.25"/>
    <row r="170" ht="17.100000000000001" customHeight="1" x14ac:dyDescent="0.25"/>
    <row r="171" ht="17.100000000000001" customHeight="1" x14ac:dyDescent="0.25"/>
    <row r="172" ht="17.100000000000001" customHeight="1" x14ac:dyDescent="0.25"/>
    <row r="173" ht="17.100000000000001" customHeight="1" x14ac:dyDescent="0.25"/>
    <row r="174" ht="17.100000000000001" customHeight="1" x14ac:dyDescent="0.25"/>
    <row r="175" ht="17.100000000000001" customHeight="1" x14ac:dyDescent="0.25"/>
    <row r="176" ht="17.100000000000001" customHeight="1" x14ac:dyDescent="0.25"/>
    <row r="177" ht="17.100000000000001" customHeight="1" x14ac:dyDescent="0.25"/>
    <row r="178" ht="17.100000000000001" customHeight="1" x14ac:dyDescent="0.25"/>
    <row r="179" ht="17.100000000000001" customHeight="1" x14ac:dyDescent="0.25"/>
    <row r="180" ht="17.100000000000001" customHeight="1" x14ac:dyDescent="0.25"/>
    <row r="181" ht="17.100000000000001" customHeight="1" x14ac:dyDescent="0.25"/>
    <row r="182" ht="17.100000000000001" customHeight="1" x14ac:dyDescent="0.25"/>
    <row r="183" ht="17.100000000000001" customHeight="1" x14ac:dyDescent="0.25"/>
    <row r="184" ht="17.100000000000001" customHeight="1" x14ac:dyDescent="0.25"/>
    <row r="185" ht="17.100000000000001" customHeight="1" x14ac:dyDescent="0.25"/>
    <row r="186" ht="17.100000000000001" customHeight="1" x14ac:dyDescent="0.25"/>
    <row r="187" ht="17.100000000000001" customHeight="1" x14ac:dyDescent="0.25"/>
    <row r="188" ht="17.100000000000001" customHeight="1" x14ac:dyDescent="0.25"/>
    <row r="189" ht="17.100000000000001" customHeight="1" x14ac:dyDescent="0.25"/>
    <row r="190" ht="17.100000000000001" customHeight="1" x14ac:dyDescent="0.25"/>
    <row r="191" ht="17.100000000000001" customHeight="1" x14ac:dyDescent="0.25"/>
    <row r="192" ht="17.100000000000001" customHeight="1" x14ac:dyDescent="0.25"/>
    <row r="193" ht="17.100000000000001" customHeight="1" x14ac:dyDescent="0.25"/>
    <row r="194" ht="17.100000000000001" customHeight="1" x14ac:dyDescent="0.25"/>
    <row r="195" ht="17.100000000000001" customHeight="1" x14ac:dyDescent="0.25"/>
    <row r="196" ht="17.100000000000001" customHeight="1" x14ac:dyDescent="0.25"/>
    <row r="197" ht="17.100000000000001" customHeight="1" x14ac:dyDescent="0.25"/>
    <row r="198" ht="17.100000000000001" customHeight="1" x14ac:dyDescent="0.25"/>
    <row r="199" ht="17.100000000000001" customHeight="1" x14ac:dyDescent="0.25"/>
    <row r="200" ht="67.349999999999994" customHeight="1" x14ac:dyDescent="0.25"/>
    <row r="201" ht="17.100000000000001" customHeight="1" x14ac:dyDescent="0.25"/>
    <row r="202" ht="17.100000000000001" customHeight="1" x14ac:dyDescent="0.25"/>
    <row r="203" ht="17.100000000000001" customHeight="1" x14ac:dyDescent="0.25"/>
    <row r="204" ht="17.100000000000001" customHeight="1" x14ac:dyDescent="0.25"/>
    <row r="205" ht="17.100000000000001" customHeight="1" x14ac:dyDescent="0.25"/>
    <row r="206" ht="17.100000000000001" customHeight="1" x14ac:dyDescent="0.25"/>
    <row r="207" ht="17.100000000000001" customHeight="1" x14ac:dyDescent="0.25"/>
    <row r="208" ht="17.100000000000001" customHeight="1" x14ac:dyDescent="0.25"/>
    <row r="209" ht="17.100000000000001" customHeight="1" x14ac:dyDescent="0.25"/>
    <row r="210" ht="17.100000000000001" customHeight="1" x14ac:dyDescent="0.25"/>
    <row r="211" ht="17.100000000000001" customHeight="1" x14ac:dyDescent="0.25"/>
    <row r="212" ht="17.100000000000001" customHeight="1" x14ac:dyDescent="0.25"/>
    <row r="213" ht="17.100000000000001" customHeight="1" x14ac:dyDescent="0.25"/>
    <row r="214" ht="17.100000000000001" customHeight="1" x14ac:dyDescent="0.25"/>
    <row r="215" ht="17.100000000000001" customHeight="1" x14ac:dyDescent="0.25"/>
    <row r="216" ht="17.100000000000001" customHeight="1" x14ac:dyDescent="0.25"/>
    <row r="217" ht="17.100000000000001" customHeight="1" x14ac:dyDescent="0.25"/>
    <row r="218" ht="17.100000000000001" customHeight="1" x14ac:dyDescent="0.25"/>
    <row r="219" ht="17.100000000000001" customHeight="1" x14ac:dyDescent="0.25"/>
    <row r="220" ht="17.100000000000001" customHeight="1" x14ac:dyDescent="0.25"/>
    <row r="221" ht="17.100000000000001" customHeight="1" x14ac:dyDescent="0.25"/>
    <row r="222" ht="17.100000000000001" customHeight="1" x14ac:dyDescent="0.25"/>
    <row r="223" ht="17.100000000000001" customHeight="1" x14ac:dyDescent="0.25"/>
    <row r="224" ht="17.100000000000001" customHeight="1" x14ac:dyDescent="0.25"/>
    <row r="225" ht="17.100000000000001" customHeight="1" x14ac:dyDescent="0.25"/>
    <row r="226" ht="17.100000000000001" customHeight="1" x14ac:dyDescent="0.25"/>
    <row r="227" ht="17.100000000000001" customHeight="1" x14ac:dyDescent="0.25"/>
    <row r="228" ht="17.100000000000001" customHeight="1" x14ac:dyDescent="0.25"/>
    <row r="229" ht="17.100000000000001" customHeight="1" x14ac:dyDescent="0.25"/>
    <row r="230" ht="17.100000000000001" customHeight="1" x14ac:dyDescent="0.25"/>
    <row r="231" ht="17.100000000000001" customHeight="1" x14ac:dyDescent="0.25"/>
    <row r="232" ht="17.100000000000001" customHeight="1" x14ac:dyDescent="0.25"/>
    <row r="233" ht="17.100000000000001" customHeight="1" x14ac:dyDescent="0.25"/>
    <row r="234" ht="17.100000000000001" customHeight="1" x14ac:dyDescent="0.25"/>
    <row r="235" ht="17.100000000000001" customHeight="1" x14ac:dyDescent="0.25"/>
    <row r="236" ht="17.100000000000001" customHeight="1" x14ac:dyDescent="0.25"/>
    <row r="237" ht="17.100000000000001" customHeight="1" x14ac:dyDescent="0.25"/>
    <row r="238" ht="67.349999999999994" customHeight="1" x14ac:dyDescent="0.25"/>
    <row r="239" ht="17.100000000000001" customHeight="1" x14ac:dyDescent="0.25"/>
    <row r="240" ht="17.100000000000001" customHeight="1" x14ac:dyDescent="0.25"/>
    <row r="241" ht="17.100000000000001" customHeight="1" x14ac:dyDescent="0.25"/>
    <row r="242" ht="17.100000000000001" customHeight="1" x14ac:dyDescent="0.25"/>
    <row r="243" ht="17.100000000000001" customHeight="1" x14ac:dyDescent="0.25"/>
    <row r="244" ht="17.100000000000001" customHeight="1" x14ac:dyDescent="0.25"/>
    <row r="245" ht="17.100000000000001" customHeight="1" x14ac:dyDescent="0.25"/>
    <row r="246" ht="17.100000000000001" customHeight="1" x14ac:dyDescent="0.25"/>
    <row r="247" ht="17.100000000000001" customHeight="1" x14ac:dyDescent="0.25"/>
    <row r="248" ht="17.100000000000001" customHeight="1" x14ac:dyDescent="0.25"/>
    <row r="249" ht="17.100000000000001" customHeight="1" x14ac:dyDescent="0.25"/>
    <row r="250" ht="17.100000000000001" customHeight="1" x14ac:dyDescent="0.25"/>
    <row r="251" ht="17.100000000000001" customHeight="1" x14ac:dyDescent="0.25"/>
    <row r="252" ht="17.100000000000001" customHeight="1" x14ac:dyDescent="0.25"/>
    <row r="253" ht="17.100000000000001" customHeight="1" x14ac:dyDescent="0.25"/>
    <row r="254" ht="17.100000000000001" customHeight="1" x14ac:dyDescent="0.25"/>
    <row r="255" ht="17.100000000000001" customHeight="1" x14ac:dyDescent="0.25"/>
    <row r="256" ht="17.100000000000001" customHeight="1" x14ac:dyDescent="0.25"/>
    <row r="257" ht="17.100000000000001" customHeight="1" x14ac:dyDescent="0.25"/>
    <row r="258" ht="17.100000000000001" customHeight="1" x14ac:dyDescent="0.25"/>
    <row r="259" ht="17.100000000000001" customHeight="1" x14ac:dyDescent="0.25"/>
    <row r="260" ht="17.100000000000001" customHeight="1" x14ac:dyDescent="0.25"/>
    <row r="261" ht="17.100000000000001" customHeight="1" x14ac:dyDescent="0.25"/>
    <row r="262" ht="17.100000000000001" customHeight="1" x14ac:dyDescent="0.25"/>
    <row r="263" ht="17.100000000000001" customHeight="1" x14ac:dyDescent="0.25"/>
    <row r="264" ht="17.100000000000001" customHeight="1" x14ac:dyDescent="0.25"/>
    <row r="265" ht="17.100000000000001" customHeight="1" x14ac:dyDescent="0.25"/>
    <row r="266" ht="17.100000000000001" customHeight="1" x14ac:dyDescent="0.25"/>
    <row r="267" ht="17.100000000000001" customHeight="1" x14ac:dyDescent="0.25"/>
    <row r="268" ht="17.100000000000001" customHeight="1" x14ac:dyDescent="0.25"/>
    <row r="269" ht="17.100000000000001" customHeight="1" x14ac:dyDescent="0.25"/>
    <row r="270" ht="17.100000000000001" customHeight="1" x14ac:dyDescent="0.25"/>
    <row r="271" ht="17.100000000000001" customHeight="1" x14ac:dyDescent="0.25"/>
    <row r="272" ht="17.100000000000001" customHeight="1" x14ac:dyDescent="0.25"/>
    <row r="273" ht="17.100000000000001" customHeight="1" x14ac:dyDescent="0.25"/>
    <row r="274" ht="17.100000000000001" customHeight="1" x14ac:dyDescent="0.25"/>
    <row r="275" ht="17.100000000000001" customHeight="1" x14ac:dyDescent="0.25"/>
    <row r="276" ht="17.100000000000001" customHeight="1" x14ac:dyDescent="0.25"/>
    <row r="277" ht="17.100000000000001" customHeight="1" x14ac:dyDescent="0.25"/>
    <row r="278" ht="17.100000000000001" customHeight="1" x14ac:dyDescent="0.25"/>
    <row r="279" ht="17.100000000000001" customHeight="1" x14ac:dyDescent="0.25"/>
    <row r="280" ht="17.100000000000001" customHeight="1" x14ac:dyDescent="0.25"/>
    <row r="281" ht="17.100000000000001" customHeight="1" x14ac:dyDescent="0.25"/>
    <row r="282" ht="17.100000000000001" customHeight="1" x14ac:dyDescent="0.25"/>
    <row r="283" ht="17.100000000000001" customHeight="1" x14ac:dyDescent="0.25"/>
    <row r="284" ht="17.100000000000001" customHeight="1" x14ac:dyDescent="0.25"/>
    <row r="285" ht="17.100000000000001" customHeight="1" x14ac:dyDescent="0.25"/>
    <row r="286" ht="17.100000000000001" customHeight="1" x14ac:dyDescent="0.25"/>
    <row r="287" ht="17.100000000000001" customHeight="1" x14ac:dyDescent="0.25"/>
    <row r="288" ht="17.100000000000001" customHeight="1" x14ac:dyDescent="0.25"/>
    <row r="289" ht="17.100000000000001" customHeight="1" x14ac:dyDescent="0.25"/>
    <row r="290" ht="17.100000000000001" customHeight="1" x14ac:dyDescent="0.25"/>
    <row r="291" ht="17.100000000000001" customHeight="1" x14ac:dyDescent="0.25"/>
    <row r="292" ht="17.100000000000001" customHeight="1" x14ac:dyDescent="0.25"/>
    <row r="293" ht="17.100000000000001" customHeight="1" x14ac:dyDescent="0.25"/>
    <row r="294" ht="17.100000000000001" customHeight="1" x14ac:dyDescent="0.25"/>
    <row r="295" ht="17.100000000000001" customHeight="1" x14ac:dyDescent="0.25"/>
    <row r="296" ht="17.100000000000001" customHeight="1" x14ac:dyDescent="0.25"/>
    <row r="297" ht="17.100000000000001" customHeight="1" x14ac:dyDescent="0.25"/>
    <row r="298" ht="17.100000000000001" customHeight="1" x14ac:dyDescent="0.25"/>
    <row r="299" ht="17.100000000000001" customHeight="1" x14ac:dyDescent="0.25"/>
    <row r="300" ht="17.100000000000001" customHeight="1" x14ac:dyDescent="0.25"/>
    <row r="301" ht="17.100000000000001" customHeight="1" x14ac:dyDescent="0.25"/>
    <row r="302" ht="17.100000000000001" customHeight="1" x14ac:dyDescent="0.25"/>
    <row r="303" ht="17.100000000000001" customHeight="1" x14ac:dyDescent="0.25"/>
    <row r="304" ht="17.100000000000001" customHeight="1" x14ac:dyDescent="0.25"/>
    <row r="305" ht="17.100000000000001" customHeight="1" x14ac:dyDescent="0.25"/>
    <row r="306" ht="17.100000000000001" customHeight="1" x14ac:dyDescent="0.25"/>
    <row r="307" ht="17.100000000000001" customHeight="1" x14ac:dyDescent="0.25"/>
    <row r="308" ht="17.100000000000001" customHeight="1" x14ac:dyDescent="0.25"/>
    <row r="309" ht="17.100000000000001" customHeight="1" x14ac:dyDescent="0.25"/>
    <row r="310" ht="17.100000000000001" customHeight="1" x14ac:dyDescent="0.25"/>
    <row r="311" ht="17.100000000000001" customHeight="1" x14ac:dyDescent="0.25"/>
    <row r="312" ht="17.100000000000001" customHeight="1" x14ac:dyDescent="0.25"/>
    <row r="313" ht="17.100000000000001" customHeight="1" x14ac:dyDescent="0.25"/>
    <row r="314" ht="17.100000000000001" customHeight="1" x14ac:dyDescent="0.25"/>
    <row r="315" ht="17.100000000000001" customHeight="1" x14ac:dyDescent="0.25"/>
    <row r="316" ht="17.100000000000001" customHeight="1" x14ac:dyDescent="0.25"/>
    <row r="317" ht="17.100000000000001" customHeight="1" x14ac:dyDescent="0.25"/>
    <row r="318" ht="17.100000000000001" customHeight="1" x14ac:dyDescent="0.25"/>
    <row r="319" ht="17.100000000000001" customHeight="1" x14ac:dyDescent="0.25"/>
    <row r="320" ht="17.100000000000001" customHeight="1" x14ac:dyDescent="0.25"/>
    <row r="321" ht="17.100000000000001" customHeight="1" x14ac:dyDescent="0.25"/>
    <row r="322" ht="17.100000000000001" customHeight="1" x14ac:dyDescent="0.25"/>
    <row r="323" ht="17.100000000000001" customHeight="1" x14ac:dyDescent="0.25"/>
    <row r="324" ht="17.100000000000001" customHeight="1" x14ac:dyDescent="0.25"/>
    <row r="325" ht="17.100000000000001" customHeight="1" x14ac:dyDescent="0.25"/>
    <row r="326" ht="17.100000000000001" customHeight="1" x14ac:dyDescent="0.25"/>
    <row r="327" ht="17.100000000000001" customHeight="1" x14ac:dyDescent="0.25"/>
    <row r="328" ht="17.100000000000001" customHeight="1" x14ac:dyDescent="0.25"/>
    <row r="329" ht="17.100000000000001" customHeight="1" x14ac:dyDescent="0.25"/>
    <row r="330" ht="17.100000000000001" customHeight="1" x14ac:dyDescent="0.25"/>
    <row r="331" ht="17.100000000000001" customHeight="1" x14ac:dyDescent="0.25"/>
    <row r="332" ht="17.100000000000001" customHeight="1" x14ac:dyDescent="0.25"/>
    <row r="333" ht="17.100000000000001" customHeight="1" x14ac:dyDescent="0.25"/>
    <row r="334" ht="17.100000000000001" customHeight="1" x14ac:dyDescent="0.25"/>
    <row r="335" ht="17.100000000000001" customHeight="1" x14ac:dyDescent="0.25"/>
    <row r="336" ht="17.100000000000001" customHeight="1" x14ac:dyDescent="0.25"/>
    <row r="337" ht="17.100000000000001" customHeight="1" x14ac:dyDescent="0.25"/>
    <row r="338" ht="17.100000000000001" customHeight="1" x14ac:dyDescent="0.25"/>
    <row r="339" ht="17.100000000000001" customHeight="1" x14ac:dyDescent="0.25"/>
    <row r="340" ht="17.100000000000001" customHeight="1" x14ac:dyDescent="0.25"/>
    <row r="341" ht="17.100000000000001" customHeight="1" x14ac:dyDescent="0.25"/>
    <row r="342" ht="17.100000000000001" customHeight="1" x14ac:dyDescent="0.25"/>
    <row r="343" ht="17.100000000000001" customHeight="1" x14ac:dyDescent="0.25"/>
    <row r="344" ht="17.100000000000001" customHeight="1" x14ac:dyDescent="0.25"/>
    <row r="345" ht="17.100000000000001" customHeight="1" x14ac:dyDescent="0.25"/>
    <row r="346" ht="17.100000000000001" customHeight="1" x14ac:dyDescent="0.25"/>
    <row r="347" ht="17.100000000000001" customHeight="1" x14ac:dyDescent="0.25"/>
    <row r="348" ht="17.100000000000001" customHeight="1" x14ac:dyDescent="0.25"/>
    <row r="349" ht="17.100000000000001" customHeight="1" x14ac:dyDescent="0.25"/>
    <row r="350" ht="17.100000000000001" customHeight="1" x14ac:dyDescent="0.25"/>
    <row r="351" ht="17.100000000000001" customHeight="1" x14ac:dyDescent="0.25"/>
    <row r="352" ht="17.100000000000001" customHeight="1" x14ac:dyDescent="0.25"/>
    <row r="353" ht="17.100000000000001" customHeight="1" x14ac:dyDescent="0.25"/>
    <row r="354" ht="17.100000000000001" customHeight="1" x14ac:dyDescent="0.25"/>
    <row r="355" ht="17.100000000000001" customHeight="1" x14ac:dyDescent="0.25"/>
    <row r="356" ht="17.100000000000001" customHeight="1" x14ac:dyDescent="0.25"/>
    <row r="357" ht="17.100000000000001" customHeight="1" x14ac:dyDescent="0.25"/>
    <row r="358" ht="17.100000000000001" customHeight="1" x14ac:dyDescent="0.25"/>
    <row r="359" ht="17.100000000000001" customHeight="1" x14ac:dyDescent="0.25"/>
    <row r="360" ht="17.100000000000001" customHeight="1" x14ac:dyDescent="0.25"/>
    <row r="361" ht="17.100000000000001" customHeight="1" x14ac:dyDescent="0.25"/>
    <row r="362" ht="17.100000000000001" customHeight="1" x14ac:dyDescent="0.25"/>
    <row r="363" ht="17.100000000000001" customHeight="1" x14ac:dyDescent="0.25"/>
    <row r="364" ht="17.100000000000001" customHeight="1" x14ac:dyDescent="0.25"/>
    <row r="365" ht="17.100000000000001" customHeight="1" x14ac:dyDescent="0.25"/>
    <row r="366" ht="17.100000000000001" customHeight="1" x14ac:dyDescent="0.25"/>
    <row r="367" ht="17.100000000000001" customHeight="1" x14ac:dyDescent="0.25"/>
    <row r="368" ht="17.100000000000001" customHeight="1" x14ac:dyDescent="0.25"/>
    <row r="369" ht="17.100000000000001" customHeight="1" x14ac:dyDescent="0.25"/>
    <row r="370" ht="17.100000000000001" customHeight="1" x14ac:dyDescent="0.25"/>
    <row r="371" ht="17.100000000000001" customHeight="1" x14ac:dyDescent="0.25"/>
    <row r="372" ht="17.100000000000001" customHeight="1" x14ac:dyDescent="0.25"/>
    <row r="373" ht="17.100000000000001" customHeight="1" x14ac:dyDescent="0.25"/>
    <row r="374" ht="17.100000000000001" customHeight="1" x14ac:dyDescent="0.25"/>
    <row r="375" ht="17.100000000000001" customHeight="1" x14ac:dyDescent="0.25"/>
    <row r="376" ht="17.100000000000001" customHeight="1" x14ac:dyDescent="0.25"/>
    <row r="377" ht="17.100000000000001" customHeight="1" x14ac:dyDescent="0.25"/>
    <row r="378" ht="17.100000000000001" customHeight="1" x14ac:dyDescent="0.25"/>
    <row r="379" ht="17.100000000000001" customHeight="1" x14ac:dyDescent="0.25"/>
    <row r="380" ht="17.100000000000001" customHeight="1" x14ac:dyDescent="0.25"/>
    <row r="381" ht="17.100000000000001" customHeight="1" x14ac:dyDescent="0.25"/>
    <row r="382" ht="17.100000000000001" customHeight="1" x14ac:dyDescent="0.25"/>
    <row r="383" ht="17.100000000000001" customHeight="1" x14ac:dyDescent="0.25"/>
    <row r="384" ht="17.100000000000001" customHeight="1" x14ac:dyDescent="0.25"/>
    <row r="385" ht="17.100000000000001" customHeight="1" x14ac:dyDescent="0.25"/>
    <row r="386" ht="17.100000000000001" customHeight="1" x14ac:dyDescent="0.25"/>
    <row r="387" ht="17.100000000000001" customHeight="1" x14ac:dyDescent="0.25"/>
    <row r="388" ht="17.100000000000001" customHeight="1" x14ac:dyDescent="0.25"/>
    <row r="389" ht="17.100000000000001" customHeight="1" x14ac:dyDescent="0.25"/>
    <row r="390" ht="17.100000000000001" customHeight="1" x14ac:dyDescent="0.25"/>
    <row r="391" ht="17.100000000000001" customHeight="1" x14ac:dyDescent="0.25"/>
    <row r="392" ht="17.100000000000001" customHeight="1" x14ac:dyDescent="0.25"/>
    <row r="393" ht="17.100000000000001" customHeight="1" x14ac:dyDescent="0.25"/>
    <row r="394" ht="17.100000000000001" customHeight="1" x14ac:dyDescent="0.25"/>
    <row r="395" ht="17.100000000000001" customHeight="1" x14ac:dyDescent="0.25"/>
    <row r="396" ht="17.100000000000001" customHeight="1" x14ac:dyDescent="0.25"/>
    <row r="397" ht="17.100000000000001" customHeight="1" x14ac:dyDescent="0.25"/>
    <row r="398" ht="17.100000000000001" customHeight="1" x14ac:dyDescent="0.25"/>
    <row r="399" ht="17.100000000000001" customHeight="1" x14ac:dyDescent="0.25"/>
    <row r="400" ht="17.100000000000001" customHeight="1" x14ac:dyDescent="0.25"/>
    <row r="401" ht="17.100000000000001" customHeight="1" x14ac:dyDescent="0.25"/>
    <row r="402" ht="17.100000000000001" customHeight="1" x14ac:dyDescent="0.25"/>
    <row r="403" ht="17.100000000000001" customHeight="1" x14ac:dyDescent="0.25"/>
    <row r="404" ht="17.100000000000001" customHeight="1" x14ac:dyDescent="0.25"/>
    <row r="405" ht="17.100000000000001" customHeight="1" x14ac:dyDescent="0.25"/>
    <row r="406" ht="17.100000000000001" customHeight="1" x14ac:dyDescent="0.25"/>
    <row r="407" ht="17.100000000000001" customHeight="1" x14ac:dyDescent="0.25"/>
    <row r="408" ht="17.100000000000001" customHeight="1" x14ac:dyDescent="0.25"/>
    <row r="409" ht="17.100000000000001" customHeight="1" x14ac:dyDescent="0.25"/>
    <row r="410" ht="17.100000000000001" customHeight="1" x14ac:dyDescent="0.25"/>
    <row r="411" ht="17.100000000000001" customHeight="1" x14ac:dyDescent="0.25"/>
    <row r="412" ht="17.100000000000001" customHeight="1" x14ac:dyDescent="0.25"/>
    <row r="413" ht="17.100000000000001" customHeight="1" x14ac:dyDescent="0.25"/>
    <row r="414" ht="17.100000000000001" customHeight="1" x14ac:dyDescent="0.25"/>
    <row r="415" ht="17.100000000000001" customHeight="1" x14ac:dyDescent="0.25"/>
    <row r="416" ht="17.100000000000001" customHeight="1" x14ac:dyDescent="0.25"/>
    <row r="417" ht="17.100000000000001" customHeight="1" x14ac:dyDescent="0.25"/>
    <row r="418" ht="17.100000000000001" customHeight="1" x14ac:dyDescent="0.25"/>
    <row r="419" ht="17.100000000000001" customHeight="1" x14ac:dyDescent="0.25"/>
    <row r="420" ht="17.100000000000001" customHeight="1" x14ac:dyDescent="0.25"/>
    <row r="421" ht="17.100000000000001" customHeight="1" x14ac:dyDescent="0.25"/>
    <row r="422" ht="17.100000000000001" customHeight="1" x14ac:dyDescent="0.25"/>
    <row r="423" ht="17.100000000000001" customHeight="1" x14ac:dyDescent="0.25"/>
    <row r="424" ht="17.100000000000001" customHeight="1" x14ac:dyDescent="0.25"/>
    <row r="425" ht="17.100000000000001" customHeight="1" x14ac:dyDescent="0.25"/>
    <row r="426" ht="17.100000000000001" customHeight="1" x14ac:dyDescent="0.25"/>
    <row r="427" ht="17.100000000000001" customHeight="1" x14ac:dyDescent="0.25"/>
    <row r="428" ht="17.100000000000001" customHeight="1" x14ac:dyDescent="0.25"/>
    <row r="429" ht="17.100000000000001" customHeight="1" x14ac:dyDescent="0.25"/>
    <row r="430" ht="17.100000000000001" customHeight="1" x14ac:dyDescent="0.25"/>
    <row r="431" ht="17.100000000000001" customHeight="1" x14ac:dyDescent="0.25"/>
    <row r="432" ht="17.100000000000001" customHeight="1" x14ac:dyDescent="0.25"/>
    <row r="433" ht="17.100000000000001" customHeight="1" x14ac:dyDescent="0.25"/>
    <row r="434" ht="17.100000000000001" customHeight="1" x14ac:dyDescent="0.25"/>
    <row r="435" ht="17.100000000000001" customHeight="1" x14ac:dyDescent="0.25"/>
    <row r="436" ht="17.100000000000001" customHeight="1" x14ac:dyDescent="0.25"/>
    <row r="437" ht="17.100000000000001" customHeight="1" x14ac:dyDescent="0.25"/>
    <row r="438" ht="17.100000000000001" customHeight="1" x14ac:dyDescent="0.25"/>
    <row r="439" ht="17.100000000000001" customHeight="1" x14ac:dyDescent="0.25"/>
    <row r="440" ht="17.100000000000001" customHeight="1" x14ac:dyDescent="0.25"/>
    <row r="441" ht="17.100000000000001" customHeight="1" x14ac:dyDescent="0.25"/>
    <row r="442" ht="17.100000000000001" customHeight="1" x14ac:dyDescent="0.25"/>
    <row r="443" ht="17.100000000000001" customHeight="1" x14ac:dyDescent="0.25"/>
    <row r="444" ht="17.100000000000001" customHeight="1" x14ac:dyDescent="0.25"/>
    <row r="445" ht="17.100000000000001" customHeight="1" x14ac:dyDescent="0.25"/>
    <row r="446" ht="17.100000000000001" customHeight="1" x14ac:dyDescent="0.25"/>
    <row r="447" ht="17.100000000000001" customHeight="1" x14ac:dyDescent="0.25"/>
    <row r="448" ht="17.100000000000001" customHeight="1" x14ac:dyDescent="0.25"/>
    <row r="449" ht="17.100000000000001" customHeight="1" x14ac:dyDescent="0.25"/>
    <row r="450" ht="17.100000000000001" customHeight="1" x14ac:dyDescent="0.25"/>
    <row r="451" ht="17.100000000000001" customHeight="1" x14ac:dyDescent="0.25"/>
    <row r="452" ht="17.100000000000001" customHeight="1" x14ac:dyDescent="0.25"/>
    <row r="453" ht="17.100000000000001" customHeight="1" x14ac:dyDescent="0.25"/>
    <row r="454" ht="17.100000000000001" customHeight="1" x14ac:dyDescent="0.25"/>
    <row r="455" ht="17.100000000000001" customHeight="1" x14ac:dyDescent="0.25"/>
    <row r="456" ht="17.100000000000001" customHeight="1" x14ac:dyDescent="0.25"/>
    <row r="457" ht="17.100000000000001" customHeight="1" x14ac:dyDescent="0.25"/>
    <row r="458" ht="17.100000000000001" customHeight="1" x14ac:dyDescent="0.25"/>
    <row r="459" ht="17.100000000000001" customHeight="1" x14ac:dyDescent="0.25"/>
    <row r="460" ht="17.100000000000001" customHeight="1" x14ac:dyDescent="0.25"/>
    <row r="461" ht="17.100000000000001" customHeight="1" x14ac:dyDescent="0.25"/>
    <row r="462" ht="17.100000000000001" customHeight="1" x14ac:dyDescent="0.25"/>
    <row r="463" ht="17.100000000000001" customHeight="1" x14ac:dyDescent="0.25"/>
    <row r="464" ht="17.100000000000001" customHeight="1" x14ac:dyDescent="0.25"/>
    <row r="465" ht="17.100000000000001" customHeight="1" x14ac:dyDescent="0.25"/>
    <row r="466" ht="17.100000000000001" customHeight="1" x14ac:dyDescent="0.25"/>
    <row r="467" ht="17.100000000000001" customHeight="1" x14ac:dyDescent="0.25"/>
    <row r="468" ht="17.100000000000001" customHeight="1" x14ac:dyDescent="0.25"/>
    <row r="469" ht="17.100000000000001" customHeight="1" x14ac:dyDescent="0.25"/>
    <row r="470" ht="17.100000000000001" customHeight="1" x14ac:dyDescent="0.25"/>
    <row r="471" ht="17.100000000000001" customHeight="1" x14ac:dyDescent="0.25"/>
    <row r="472" ht="17.100000000000001" customHeight="1" x14ac:dyDescent="0.25"/>
    <row r="473" ht="17.100000000000001" customHeight="1" x14ac:dyDescent="0.25"/>
    <row r="474" ht="17.100000000000001" customHeight="1" x14ac:dyDescent="0.25"/>
    <row r="475" ht="17.100000000000001" customHeight="1" x14ac:dyDescent="0.25"/>
    <row r="476" ht="17.100000000000001" customHeight="1" x14ac:dyDescent="0.25"/>
    <row r="477" ht="17.100000000000001" customHeight="1" x14ac:dyDescent="0.25"/>
    <row r="478" ht="17.100000000000001" customHeight="1" x14ac:dyDescent="0.25"/>
    <row r="479" ht="17.100000000000001" customHeight="1" x14ac:dyDescent="0.25"/>
    <row r="480" ht="17.100000000000001" customHeight="1" x14ac:dyDescent="0.25"/>
    <row r="481" ht="17.100000000000001" customHeight="1" x14ac:dyDescent="0.25"/>
    <row r="482" ht="17.100000000000001" customHeight="1" x14ac:dyDescent="0.25"/>
    <row r="483" ht="17.100000000000001" customHeight="1" x14ac:dyDescent="0.25"/>
    <row r="484" ht="17.100000000000001" customHeight="1" x14ac:dyDescent="0.25"/>
    <row r="485" ht="17.100000000000001" customHeight="1" x14ac:dyDescent="0.25"/>
    <row r="486" ht="17.100000000000001" customHeight="1" x14ac:dyDescent="0.25"/>
    <row r="487" ht="17.100000000000001" customHeight="1" x14ac:dyDescent="0.25"/>
    <row r="488" ht="17.100000000000001" customHeight="1" x14ac:dyDescent="0.25"/>
    <row r="489" ht="17.100000000000001" customHeight="1" x14ac:dyDescent="0.25"/>
    <row r="490" ht="17.100000000000001" customHeight="1" x14ac:dyDescent="0.25"/>
    <row r="491" ht="17.100000000000001" customHeight="1" x14ac:dyDescent="0.25"/>
    <row r="492" ht="17.100000000000001" customHeight="1" x14ac:dyDescent="0.25"/>
    <row r="493" ht="17.100000000000001" customHeight="1" x14ac:dyDescent="0.25"/>
    <row r="494" ht="17.100000000000001" customHeight="1" x14ac:dyDescent="0.25"/>
    <row r="495" ht="17.100000000000001" customHeight="1" x14ac:dyDescent="0.25"/>
    <row r="496" ht="17.100000000000001" customHeight="1" x14ac:dyDescent="0.25"/>
    <row r="497" ht="17.100000000000001" customHeight="1" x14ac:dyDescent="0.25"/>
    <row r="498" ht="17.100000000000001" customHeight="1" x14ac:dyDescent="0.25"/>
    <row r="499" ht="17.100000000000001" customHeight="1" x14ac:dyDescent="0.25"/>
    <row r="500" ht="17.100000000000001" customHeight="1" x14ac:dyDescent="0.25"/>
    <row r="501" ht="17.100000000000001" customHeight="1" x14ac:dyDescent="0.25"/>
    <row r="502" ht="17.100000000000001" customHeight="1" x14ac:dyDescent="0.25"/>
    <row r="503" ht="17.100000000000001" customHeight="1" x14ac:dyDescent="0.25"/>
    <row r="504" ht="17.100000000000001" customHeight="1" x14ac:dyDescent="0.25"/>
    <row r="505" ht="17.100000000000001" customHeight="1" x14ac:dyDescent="0.25"/>
    <row r="506" ht="17.100000000000001" customHeight="1" x14ac:dyDescent="0.25"/>
    <row r="507" ht="17.100000000000001" customHeight="1" x14ac:dyDescent="0.25"/>
    <row r="508" ht="17.100000000000001" customHeight="1" x14ac:dyDescent="0.25"/>
    <row r="509" ht="17.100000000000001" customHeight="1" x14ac:dyDescent="0.25"/>
    <row r="510" ht="17.100000000000001" customHeight="1" x14ac:dyDescent="0.25"/>
    <row r="511" ht="17.100000000000001" customHeight="1" x14ac:dyDescent="0.25"/>
    <row r="512" ht="17.100000000000001" customHeight="1" x14ac:dyDescent="0.25"/>
    <row r="513" ht="17.100000000000001" customHeight="1" x14ac:dyDescent="0.25"/>
    <row r="514" ht="17.100000000000001" customHeight="1" x14ac:dyDescent="0.25"/>
    <row r="515" ht="17.100000000000001" customHeight="1" x14ac:dyDescent="0.25"/>
    <row r="516" ht="17.100000000000001" customHeight="1" x14ac:dyDescent="0.25"/>
    <row r="517" ht="17.100000000000001" customHeight="1" x14ac:dyDescent="0.25"/>
    <row r="518" ht="17.100000000000001" customHeight="1" x14ac:dyDescent="0.25"/>
    <row r="519" ht="17.100000000000001" customHeight="1" x14ac:dyDescent="0.25"/>
    <row r="520" ht="17.100000000000001" customHeight="1" x14ac:dyDescent="0.25"/>
    <row r="521" ht="17.100000000000001" customHeight="1" x14ac:dyDescent="0.25"/>
    <row r="522" ht="17.100000000000001" customHeight="1" x14ac:dyDescent="0.25"/>
    <row r="523" ht="17.100000000000001" customHeight="1" x14ac:dyDescent="0.25"/>
    <row r="524" ht="17.100000000000001" customHeight="1" x14ac:dyDescent="0.25"/>
    <row r="525" ht="17.100000000000001" customHeight="1" x14ac:dyDescent="0.25"/>
    <row r="526" ht="17.100000000000001" customHeight="1" x14ac:dyDescent="0.25"/>
    <row r="527" ht="17.100000000000001" customHeight="1" x14ac:dyDescent="0.25"/>
    <row r="528" ht="17.100000000000001" customHeight="1" x14ac:dyDescent="0.25"/>
    <row r="529" ht="17.100000000000001" customHeight="1" x14ac:dyDescent="0.25"/>
    <row r="530" ht="17.100000000000001" customHeight="1" x14ac:dyDescent="0.25"/>
    <row r="531" ht="17.100000000000001" customHeight="1" x14ac:dyDescent="0.25"/>
    <row r="532" ht="17.100000000000001" customHeight="1" x14ac:dyDescent="0.25"/>
    <row r="533" ht="17.100000000000001" customHeight="1" x14ac:dyDescent="0.25"/>
    <row r="534" ht="17.100000000000001" customHeight="1" x14ac:dyDescent="0.25"/>
    <row r="535" ht="17.100000000000001" customHeight="1" x14ac:dyDescent="0.25"/>
    <row r="536" ht="17.100000000000001" customHeight="1" x14ac:dyDescent="0.25"/>
    <row r="537" ht="17.100000000000001" customHeight="1" x14ac:dyDescent="0.25"/>
    <row r="538" ht="17.100000000000001" customHeight="1" x14ac:dyDescent="0.25"/>
    <row r="539" ht="17.100000000000001" customHeight="1" x14ac:dyDescent="0.25"/>
    <row r="540" ht="17.100000000000001" customHeight="1" x14ac:dyDescent="0.25"/>
    <row r="541" ht="17.100000000000001" customHeight="1" x14ac:dyDescent="0.25"/>
    <row r="542" ht="17.100000000000001" customHeight="1" x14ac:dyDescent="0.25"/>
    <row r="543" ht="17.100000000000001" customHeight="1" x14ac:dyDescent="0.25"/>
    <row r="544" ht="17.100000000000001" customHeight="1" x14ac:dyDescent="0.25"/>
  </sheetData>
  <mergeCells count="31">
    <mergeCell ref="F42:K42"/>
    <mergeCell ref="C42:E42"/>
    <mergeCell ref="L39:O39"/>
    <mergeCell ref="L40:O40"/>
    <mergeCell ref="L41:O41"/>
    <mergeCell ref="L42:O42"/>
    <mergeCell ref="P39:R41"/>
    <mergeCell ref="S39:X39"/>
    <mergeCell ref="Y39:AB39"/>
    <mergeCell ref="S40:X40"/>
    <mergeCell ref="Y40:AB40"/>
    <mergeCell ref="S41:X41"/>
    <mergeCell ref="Y41:AB41"/>
    <mergeCell ref="Y42:AB42"/>
    <mergeCell ref="S42:X42"/>
    <mergeCell ref="P42:R42"/>
    <mergeCell ref="F40:K40"/>
    <mergeCell ref="F41:K41"/>
    <mergeCell ref="C39:E41"/>
    <mergeCell ref="K5:M5"/>
    <mergeCell ref="H23:U23"/>
    <mergeCell ref="J7:P7"/>
    <mergeCell ref="P16:Z16"/>
    <mergeCell ref="B16:O16"/>
    <mergeCell ref="N5:W5"/>
    <mergeCell ref="T64:Z64"/>
    <mergeCell ref="T65:Z65"/>
    <mergeCell ref="T69:Z69"/>
    <mergeCell ref="D34:K34"/>
    <mergeCell ref="H24:U24"/>
    <mergeCell ref="F39:K39"/>
  </mergeCells>
  <pageMargins left="0.39370078740157499" right="0.441176470588235" top="1.61" bottom="1.35" header="0.511811023622047" footer="0.97009803921568605"/>
  <pageSetup paperSize="9" orientation="portrait" r:id="rId1"/>
  <headerFooter differentFirst="1">
    <oddHeader xml:space="preserve">&amp;L&amp;"+,Regular"                  </oddHeader>
    <oddFooter>&amp;L&amp;"Times New Roman,Regular"&amp;13                        &amp;P / &amp;N</oddFooter>
    <firstFooter>&amp;L&amp;"+,Thường"&amp;13                 &amp;"Times New Roman,Thường"         &amp;P/&amp;N</first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'Danh sách chuẩn'!$C$9:$C$10</xm:f>
          </x14:formula1>
          <xm:sqref>D34:K34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  <outlinePr applyStyles="1"/>
  </sheetPr>
  <dimension ref="A1:AP49"/>
  <sheetViews>
    <sheetView tabSelected="1" topLeftCell="K1" zoomScale="70" zoomScaleNormal="70" workbookViewId="0">
      <selection activeCell="AG16" sqref="AG16"/>
    </sheetView>
  </sheetViews>
  <sheetFormatPr defaultColWidth="9" defaultRowHeight="15" x14ac:dyDescent="0.25"/>
  <cols>
    <col min="1" max="1" width="6.5703125" style="120" customWidth="1"/>
    <col min="2" max="2" width="10" style="120" customWidth="1"/>
    <col min="3" max="3" width="15.28515625" style="120" customWidth="1"/>
    <col min="4" max="4" width="17.28515625" style="120" customWidth="1"/>
    <col min="5" max="5" width="17.5703125" style="120" customWidth="1"/>
    <col min="6" max="6" width="14.7109375" style="120" customWidth="1"/>
    <col min="7" max="7" width="18.7109375" style="120" customWidth="1"/>
    <col min="8" max="13" width="15" style="120" customWidth="1"/>
    <col min="14" max="14" width="12.7109375" style="120" customWidth="1"/>
    <col min="15" max="15" width="14" style="120" customWidth="1"/>
    <col min="16" max="16" width="15.7109375" style="120" customWidth="1"/>
    <col min="17" max="17" width="10.7109375" style="120" customWidth="1"/>
    <col min="18" max="18" width="13.28515625" style="120" customWidth="1"/>
    <col min="19" max="19" width="11.7109375" style="120" customWidth="1"/>
    <col min="20" max="22" width="8.5703125" style="120" customWidth="1"/>
    <col min="23" max="25" width="11.28515625" style="120" customWidth="1"/>
    <col min="26" max="29" width="12.7109375" style="120" customWidth="1"/>
    <col min="30" max="30" width="11.7109375" style="120" customWidth="1"/>
    <col min="31" max="31" width="9.42578125" style="120" bestFit="1" customWidth="1"/>
    <col min="32" max="32" width="13.85546875" style="120" customWidth="1"/>
    <col min="33" max="33" width="12.140625" style="120" customWidth="1"/>
    <col min="34" max="34" width="18.140625" style="120" customWidth="1"/>
    <col min="35" max="35" width="14" style="120" customWidth="1"/>
    <col min="36" max="36" width="10.5703125" style="120" customWidth="1"/>
    <col min="37" max="41" width="9" style="120"/>
    <col min="42" max="42" width="14.42578125" style="120" customWidth="1"/>
    <col min="43" max="16384" width="9" style="120"/>
  </cols>
  <sheetData>
    <row r="1" spans="1:42" s="118" customFormat="1" x14ac:dyDescent="0.25">
      <c r="A1" s="118" t="s">
        <v>176</v>
      </c>
    </row>
    <row r="2" spans="1:42" s="39" customFormat="1" ht="38.25" customHeight="1" x14ac:dyDescent="0.25">
      <c r="A2" s="193" t="s">
        <v>97</v>
      </c>
      <c r="B2" s="186" t="s">
        <v>109</v>
      </c>
      <c r="C2" s="197" t="s">
        <v>149</v>
      </c>
      <c r="D2" s="198"/>
      <c r="E2" s="186" t="s">
        <v>145</v>
      </c>
      <c r="F2" s="186"/>
      <c r="G2" s="186"/>
      <c r="H2" s="186" t="s">
        <v>151</v>
      </c>
      <c r="I2" s="105" t="s">
        <v>177</v>
      </c>
      <c r="J2" s="129" t="s">
        <v>165</v>
      </c>
      <c r="K2" s="105" t="s">
        <v>139</v>
      </c>
      <c r="L2" s="105" t="s">
        <v>138</v>
      </c>
      <c r="M2" s="105" t="s">
        <v>137</v>
      </c>
      <c r="N2" s="194" t="s">
        <v>61</v>
      </c>
      <c r="O2" s="195"/>
      <c r="P2" s="196"/>
      <c r="Q2" s="128" t="s">
        <v>178</v>
      </c>
      <c r="R2" s="187" t="s">
        <v>62</v>
      </c>
      <c r="S2" s="188"/>
      <c r="T2" s="189"/>
      <c r="U2" s="187" t="s">
        <v>183</v>
      </c>
      <c r="V2" s="188"/>
      <c r="W2" s="189"/>
      <c r="X2" s="187" t="s">
        <v>163</v>
      </c>
      <c r="Y2" s="188"/>
      <c r="Z2" s="189"/>
      <c r="AA2" s="187" t="s">
        <v>162</v>
      </c>
      <c r="AB2" s="188"/>
      <c r="AC2" s="189"/>
      <c r="AD2" s="199" t="s">
        <v>164</v>
      </c>
      <c r="AE2" s="118"/>
      <c r="AF2" s="118"/>
      <c r="AG2" s="118"/>
      <c r="AH2" s="118"/>
      <c r="AI2" s="118"/>
      <c r="AJ2" s="118"/>
      <c r="AK2" s="40"/>
    </row>
    <row r="3" spans="1:42" s="119" customFormat="1" ht="24" customHeight="1" x14ac:dyDescent="0.25">
      <c r="A3" s="193"/>
      <c r="B3" s="186"/>
      <c r="C3" s="105" t="s">
        <v>146</v>
      </c>
      <c r="D3" s="105" t="s">
        <v>150</v>
      </c>
      <c r="E3" s="105" t="s">
        <v>146</v>
      </c>
      <c r="F3" s="105" t="s">
        <v>147</v>
      </c>
      <c r="G3" s="105" t="s">
        <v>148</v>
      </c>
      <c r="H3" s="186"/>
      <c r="I3" s="106" t="s">
        <v>140</v>
      </c>
      <c r="J3" s="130" t="s">
        <v>140</v>
      </c>
      <c r="K3" s="106" t="s">
        <v>140</v>
      </c>
      <c r="L3" s="106" t="s">
        <v>30</v>
      </c>
      <c r="M3" s="106" t="str">
        <f>'Biên bản'!BC4</f>
        <v>hPa</v>
      </c>
      <c r="N3" s="104" t="s">
        <v>26</v>
      </c>
      <c r="O3" s="104" t="s">
        <v>63</v>
      </c>
      <c r="P3" s="104" t="s">
        <v>25</v>
      </c>
      <c r="Q3" s="104" t="s">
        <v>25</v>
      </c>
      <c r="R3" s="104" t="s">
        <v>25</v>
      </c>
      <c r="S3" s="104" t="s">
        <v>64</v>
      </c>
      <c r="T3" s="104"/>
      <c r="U3" s="104" t="s">
        <v>25</v>
      </c>
      <c r="V3" s="104" t="s">
        <v>64</v>
      </c>
      <c r="W3" s="104"/>
      <c r="X3" s="104" t="s">
        <v>26</v>
      </c>
      <c r="Y3" s="104" t="s">
        <v>160</v>
      </c>
      <c r="Z3" s="104" t="s">
        <v>25</v>
      </c>
      <c r="AA3" s="104" t="s">
        <v>26</v>
      </c>
      <c r="AB3" s="104" t="s">
        <v>160</v>
      </c>
      <c r="AC3" s="104" t="s">
        <v>161</v>
      </c>
      <c r="AD3" s="200"/>
      <c r="AE3" s="118"/>
      <c r="AF3" s="118"/>
      <c r="AG3" s="118"/>
      <c r="AH3" s="118"/>
      <c r="AI3" s="118"/>
      <c r="AJ3" s="118"/>
      <c r="AK3" s="40"/>
    </row>
    <row r="4" spans="1:42" ht="21.75" customHeight="1" x14ac:dyDescent="0.25">
      <c r="A4" s="73">
        <v>1</v>
      </c>
      <c r="B4" s="122">
        <f>IF(C4="","",C4/1000)</f>
        <v>0</v>
      </c>
      <c r="C4" s="121">
        <f>IF('Biên bản'!AJ5="","",'Biên bản'!AJ5)</f>
        <v>0</v>
      </c>
      <c r="D4" s="42">
        <f>IF(C4="","",C4-(C4*$AI$10*10^-6*(I4-20)))</f>
        <v>0</v>
      </c>
      <c r="E4" s="111">
        <f>IF('Biên bản'!AE5="","",'Biên bản'!AE5)</f>
        <v>0</v>
      </c>
      <c r="F4" s="113">
        <f>IF(E4="","",IF($A$1="on",1,(1+(3.8369*10^-7*M4*0.75006156130264*(1+M4*0.75006156130264*(0.817-0.0133*K4)*10^-6)/(1+0.003661*K4))-5.607943*10^-8*L4*(4.07859739+0.44301857*K4+0.00232093*K4^2+0.00045785*K4^3)/100)/$AJ$10))</f>
        <v>1</v>
      </c>
      <c r="G4" s="112">
        <f>IF(E4="","",E4*F4)</f>
        <v>0</v>
      </c>
      <c r="H4" s="115">
        <f>IF(E4="","",D4-G4)</f>
        <v>0</v>
      </c>
      <c r="I4" s="115">
        <f>IF('Biên bản'!AO5="","",'Biên bản'!AO5)</f>
        <v>20.962</v>
      </c>
      <c r="J4" s="115">
        <f>IF('Biên bản'!AR5="","",'Biên bản'!AR5)</f>
        <v>0</v>
      </c>
      <c r="K4" s="115">
        <f>IF('Biên bản'!AU5="","",'Biên bản'!AU5)</f>
        <v>21.39</v>
      </c>
      <c r="L4" s="115">
        <f>IF('Biên bản'!AY5="","",'Biên bản'!AY5)</f>
        <v>62.73</v>
      </c>
      <c r="M4" s="115">
        <f>IF('Biên bản'!BC5="","",'Biên bản'!BC5)</f>
        <v>748.54300000000001</v>
      </c>
      <c r="N4" s="90">
        <f>'Danh sách chuẩn'!$I$5*1000/2</f>
        <v>3</v>
      </c>
      <c r="O4" s="91">
        <f>'Danh sách chuẩn'!$K$5*1000/2</f>
        <v>0.5</v>
      </c>
      <c r="P4" s="89">
        <f>N4+O4*B4</f>
        <v>3</v>
      </c>
      <c r="Q4" s="42">
        <f>AI9/SQRT(3)</f>
        <v>1.2701705922171769</v>
      </c>
      <c r="R4" s="42">
        <f>0.1*$AI$10/SQRT(3)</f>
        <v>0.66395280956806979</v>
      </c>
      <c r="S4" s="41">
        <f>ABS(I4-20)*R4</f>
        <v>0.63872260280448301</v>
      </c>
      <c r="T4" s="117">
        <f>S4*B4</f>
        <v>0</v>
      </c>
      <c r="U4" s="42">
        <f>SQRT(($AI$11/2)^2+(J4/SQRT(12))^2+($AI$13/SQRT(12))^2)</f>
        <v>0.14511489700693495</v>
      </c>
      <c r="V4" s="41">
        <f>U4*$AI$10</f>
        <v>1.6688213155797518</v>
      </c>
      <c r="W4" s="116">
        <f>V4*B4</f>
        <v>0</v>
      </c>
      <c r="X4" s="116">
        <f>SQRT(SUMSQ(N4,Q4))</f>
        <v>3.2578111260988312</v>
      </c>
      <c r="Y4" s="116">
        <f>SQRT(SUMSQ(O4,S4,V4))</f>
        <v>1.8555137150306023</v>
      </c>
      <c r="Z4" s="116">
        <f>X4+Y4*B4</f>
        <v>3.2578111260988312</v>
      </c>
      <c r="AA4" s="116">
        <f>ROUNDUP(X4*2/1000,3)</f>
        <v>7.0000000000000001E-3</v>
      </c>
      <c r="AB4" s="116">
        <f>ROUNDUP(Y4*2/1000,3)</f>
        <v>4.0000000000000001E-3</v>
      </c>
      <c r="AC4" s="116">
        <f>AA4+AB4*B4</f>
        <v>7.0000000000000001E-3</v>
      </c>
      <c r="AD4" s="103"/>
      <c r="AE4" s="118"/>
      <c r="AF4" s="118"/>
      <c r="AG4" s="118"/>
      <c r="AH4" s="118"/>
      <c r="AI4" s="118"/>
      <c r="AJ4" s="118"/>
      <c r="AK4" s="40"/>
    </row>
    <row r="5" spans="1:42" s="7" customFormat="1" ht="24" customHeight="1" x14ac:dyDescent="0.25">
      <c r="A5" s="73">
        <v>1</v>
      </c>
      <c r="B5" s="122" t="str">
        <f t="shared" ref="B5:B24" si="0">IF(C5="","",C5/1000)</f>
        <v/>
      </c>
      <c r="C5" s="121" t="str">
        <f>IF('Biên bản'!AJ6="","",'Biên bản'!AJ6)</f>
        <v/>
      </c>
      <c r="D5" s="42" t="str">
        <f>IF(C5="","",C5-(C5*$AI$10*10^-6*(I5-20)))</f>
        <v/>
      </c>
      <c r="E5" s="111" t="str">
        <f>IF('Biên bản'!AE6="","",'Biên bản'!AE6)</f>
        <v/>
      </c>
      <c r="F5" s="113" t="str">
        <f t="shared" ref="F5:F24" si="1">IF(E5="","",IF($A$1="on",1,(1+(3.8369*10^-7*M5*0.75006156130264*(1+M5*0.75006156130264*(0.817-0.0133*K5)*10^-6)/(1+0.003661*K5))-5.607943*10^-8*L5*(4.07859739+0.44301857*K5+0.00232093*K5^2+0.00045785*K5^3)/100)/$AJ$10))</f>
        <v/>
      </c>
      <c r="G5" s="112" t="str">
        <f t="shared" ref="G5:G24" si="2">IF(E5="","",E5*F5)</f>
        <v/>
      </c>
      <c r="H5" s="115" t="str">
        <f t="shared" ref="H5:H24" si="3">IF(E5="","",D5-G5)</f>
        <v/>
      </c>
      <c r="I5" s="115" t="str">
        <f>IF('Biên bản'!AO6="","",'Biên bản'!AO6)</f>
        <v/>
      </c>
      <c r="J5" s="115" t="str">
        <f>IF('Biên bản'!AR6="","",'Biên bản'!AR6)</f>
        <v/>
      </c>
      <c r="K5" s="115" t="str">
        <f>IF('Biên bản'!AU6="","",'Biên bản'!AU6)</f>
        <v/>
      </c>
      <c r="L5" s="115" t="str">
        <f>IF('Biên bản'!AY6="","",'Biên bản'!AY6)</f>
        <v/>
      </c>
      <c r="M5" s="115" t="str">
        <f>IF('Biên bản'!BC6="","",'Biên bản'!BC6)</f>
        <v/>
      </c>
      <c r="N5" s="90">
        <f>'Danh sách chuẩn'!$I$5*1000/2</f>
        <v>3</v>
      </c>
      <c r="O5" s="91">
        <f>'Danh sách chuẩn'!$K$5*1000/2</f>
        <v>0.5</v>
      </c>
      <c r="P5" s="89" t="e">
        <f>N5+O5*B5</f>
        <v>#VALUE!</v>
      </c>
      <c r="Q5" s="42" t="e">
        <f>ABS(I5-20)/SQRT(3)</f>
        <v>#VALUE!</v>
      </c>
      <c r="R5" s="42">
        <f>0.1*$AI$10/SQRT(3)</f>
        <v>0.66395280956806979</v>
      </c>
      <c r="S5" s="41" t="e">
        <f>ABS(I5-20)*R5</f>
        <v>#VALUE!</v>
      </c>
      <c r="T5" s="117" t="e">
        <f>S5*B5</f>
        <v>#VALUE!</v>
      </c>
      <c r="U5" s="42">
        <f t="shared" ref="U4:U24" si="4">$AI$11/SQRT(3)</f>
        <v>1.7320508075688773E-2</v>
      </c>
      <c r="V5" s="41">
        <f>U5*$AI$10</f>
        <v>0.1991858428704209</v>
      </c>
      <c r="W5" s="116" t="e">
        <f>V5*B5</f>
        <v>#VALUE!</v>
      </c>
      <c r="X5" s="116" t="e">
        <f t="shared" ref="X5:X24" si="5">SQRT(SUMSQ(N5,Q5))</f>
        <v>#VALUE!</v>
      </c>
      <c r="Y5" s="116" t="e">
        <f>SQRT(SUMSQ(O5,S5,V5))</f>
        <v>#VALUE!</v>
      </c>
      <c r="Z5" s="116" t="e">
        <f>X5+Y5*B5</f>
        <v>#VALUE!</v>
      </c>
      <c r="AA5" s="116" t="e">
        <f t="shared" ref="AA5:AA24" si="6">ROUNDUP(X5*2/1000,3)</f>
        <v>#VALUE!</v>
      </c>
      <c r="AB5" s="116" t="e">
        <f t="shared" ref="AB5:AB24" si="7">ROUNDUP(Y5*2/1000,3)</f>
        <v>#VALUE!</v>
      </c>
      <c r="AC5" s="116" t="e">
        <f>AA5+AB5*B5</f>
        <v>#VALUE!</v>
      </c>
      <c r="AD5" s="103"/>
      <c r="AE5" s="118"/>
      <c r="AF5" s="118"/>
      <c r="AG5" s="118"/>
      <c r="AH5" s="118"/>
      <c r="AI5" s="118"/>
      <c r="AJ5" s="118"/>
    </row>
    <row r="6" spans="1:42" s="7" customFormat="1" ht="24" customHeight="1" x14ac:dyDescent="0.25">
      <c r="A6" s="73">
        <v>1</v>
      </c>
      <c r="B6" s="122" t="str">
        <f t="shared" si="0"/>
        <v/>
      </c>
      <c r="C6" s="121" t="str">
        <f>IF('Biên bản'!AJ7="","",'Biên bản'!AJ7)</f>
        <v/>
      </c>
      <c r="D6" s="42" t="str">
        <f>IF(C6="","",C6-(C6*$AI$10*10^-6*(I6-20)))</f>
        <v/>
      </c>
      <c r="E6" s="111" t="str">
        <f>IF('Biên bản'!AE7="","",'Biên bản'!AE7)</f>
        <v/>
      </c>
      <c r="F6" s="113" t="str">
        <f t="shared" si="1"/>
        <v/>
      </c>
      <c r="G6" s="112" t="str">
        <f t="shared" si="2"/>
        <v/>
      </c>
      <c r="H6" s="115" t="str">
        <f t="shared" si="3"/>
        <v/>
      </c>
      <c r="I6" s="115" t="str">
        <f>IF('Biên bản'!AO7="","",'Biên bản'!AO7)</f>
        <v/>
      </c>
      <c r="J6" s="115" t="str">
        <f>IF('Biên bản'!AR7="","",'Biên bản'!AR7)</f>
        <v/>
      </c>
      <c r="K6" s="115" t="str">
        <f>IF('Biên bản'!AU7="","",'Biên bản'!AU7)</f>
        <v/>
      </c>
      <c r="L6" s="115" t="str">
        <f>IF('Biên bản'!AY7="","",'Biên bản'!AY7)</f>
        <v/>
      </c>
      <c r="M6" s="115" t="str">
        <f>IF('Biên bản'!BC7="","",'Biên bản'!BC7)</f>
        <v/>
      </c>
      <c r="N6" s="90">
        <f>'Danh sách chuẩn'!$I$5*1000/2</f>
        <v>3</v>
      </c>
      <c r="O6" s="91">
        <f>'Danh sách chuẩn'!$K$5*1000/2</f>
        <v>0.5</v>
      </c>
      <c r="P6" s="89" t="e">
        <f>N6+O6*B6</f>
        <v>#VALUE!</v>
      </c>
      <c r="Q6" s="42" t="e">
        <f>ABS(I6-20)/SQRT(3)</f>
        <v>#VALUE!</v>
      </c>
      <c r="R6" s="42">
        <f>0.1*$AI$10/SQRT(3)</f>
        <v>0.66395280956806979</v>
      </c>
      <c r="S6" s="41" t="e">
        <f>ABS(I6-20)*R6</f>
        <v>#VALUE!</v>
      </c>
      <c r="T6" s="117" t="e">
        <f>S6*B6</f>
        <v>#VALUE!</v>
      </c>
      <c r="U6" s="42">
        <f t="shared" si="4"/>
        <v>1.7320508075688773E-2</v>
      </c>
      <c r="V6" s="41">
        <f>U6*$AI$10</f>
        <v>0.1991858428704209</v>
      </c>
      <c r="W6" s="116" t="e">
        <f>V6*B6</f>
        <v>#VALUE!</v>
      </c>
      <c r="X6" s="116" t="e">
        <f t="shared" si="5"/>
        <v>#VALUE!</v>
      </c>
      <c r="Y6" s="116" t="e">
        <f t="shared" ref="Y6:Y24" si="8">SQRT(SUMSQ(O6,S6,V6))</f>
        <v>#VALUE!</v>
      </c>
      <c r="Z6" s="116" t="e">
        <f>X6+Y6*B6</f>
        <v>#VALUE!</v>
      </c>
      <c r="AA6" s="116" t="e">
        <f t="shared" si="6"/>
        <v>#VALUE!</v>
      </c>
      <c r="AB6" s="116" t="e">
        <f t="shared" si="7"/>
        <v>#VALUE!</v>
      </c>
      <c r="AC6" s="116" t="e">
        <f>AA6+AB6*B6</f>
        <v>#VALUE!</v>
      </c>
      <c r="AD6" s="103"/>
      <c r="AF6" s="187" t="s">
        <v>27</v>
      </c>
      <c r="AG6" s="188"/>
      <c r="AH6" s="188"/>
      <c r="AI6" s="188"/>
      <c r="AJ6" s="188"/>
      <c r="AK6" s="189"/>
      <c r="AM6" s="173" t="s">
        <v>158</v>
      </c>
      <c r="AN6" s="173"/>
      <c r="AO6" s="173"/>
      <c r="AP6" s="173"/>
    </row>
    <row r="7" spans="1:42" s="7" customFormat="1" ht="31.5" customHeight="1" x14ac:dyDescent="0.25">
      <c r="A7" s="73">
        <v>1</v>
      </c>
      <c r="B7" s="122" t="str">
        <f t="shared" si="0"/>
        <v/>
      </c>
      <c r="C7" s="121" t="str">
        <f>IF('Biên bản'!AJ8="","",'Biên bản'!AJ8)</f>
        <v/>
      </c>
      <c r="D7" s="42" t="str">
        <f>IF(C7="","",C7-(C7*$AI$10*10^-6*(I7-20)))</f>
        <v/>
      </c>
      <c r="E7" s="111" t="str">
        <f>IF('Biên bản'!AE8="","",'Biên bản'!AE8)</f>
        <v/>
      </c>
      <c r="F7" s="113" t="str">
        <f t="shared" si="1"/>
        <v/>
      </c>
      <c r="G7" s="112" t="str">
        <f t="shared" si="2"/>
        <v/>
      </c>
      <c r="H7" s="115" t="str">
        <f t="shared" si="3"/>
        <v/>
      </c>
      <c r="I7" s="115" t="str">
        <f>IF('Biên bản'!AO8="","",'Biên bản'!AO8)</f>
        <v/>
      </c>
      <c r="J7" s="115" t="str">
        <f>IF('Biên bản'!AR8="","",'Biên bản'!AR8)</f>
        <v/>
      </c>
      <c r="K7" s="115" t="str">
        <f>IF('Biên bản'!AU8="","",'Biên bản'!AU8)</f>
        <v/>
      </c>
      <c r="L7" s="115" t="str">
        <f>IF('Biên bản'!AY8="","",'Biên bản'!AY8)</f>
        <v/>
      </c>
      <c r="M7" s="115" t="str">
        <f>IF('Biên bản'!BC8="","",'Biên bản'!BC8)</f>
        <v/>
      </c>
      <c r="N7" s="90">
        <f>'Danh sách chuẩn'!$I$5*1000/2</f>
        <v>3</v>
      </c>
      <c r="O7" s="91">
        <f>'Danh sách chuẩn'!$K$5*1000/2</f>
        <v>0.5</v>
      </c>
      <c r="P7" s="89" t="e">
        <f>N7+O7*B7</f>
        <v>#VALUE!</v>
      </c>
      <c r="Q7" s="42" t="e">
        <f>ABS(I7-20)/SQRT(3)</f>
        <v>#VALUE!</v>
      </c>
      <c r="R7" s="42">
        <f>0.1*$AI$10/SQRT(3)</f>
        <v>0.66395280956806979</v>
      </c>
      <c r="S7" s="41" t="e">
        <f>ABS(I7-20)*R7</f>
        <v>#VALUE!</v>
      </c>
      <c r="T7" s="117" t="e">
        <f>S7*B7</f>
        <v>#VALUE!</v>
      </c>
      <c r="U7" s="42">
        <f t="shared" si="4"/>
        <v>1.7320508075688773E-2</v>
      </c>
      <c r="V7" s="41">
        <f>U7*$AI$10</f>
        <v>0.1991858428704209</v>
      </c>
      <c r="W7" s="116" t="e">
        <f>V7*B7</f>
        <v>#VALUE!</v>
      </c>
      <c r="X7" s="116" t="e">
        <f t="shared" si="5"/>
        <v>#VALUE!</v>
      </c>
      <c r="Y7" s="116" t="e">
        <f t="shared" si="8"/>
        <v>#VALUE!</v>
      </c>
      <c r="Z7" s="116" t="e">
        <f>X7+Y7*B7</f>
        <v>#VALUE!</v>
      </c>
      <c r="AA7" s="116" t="e">
        <f t="shared" si="6"/>
        <v>#VALUE!</v>
      </c>
      <c r="AB7" s="116" t="e">
        <f t="shared" si="7"/>
        <v>#VALUE!</v>
      </c>
      <c r="AC7" s="116" t="e">
        <f>AA7+AB7*B7</f>
        <v>#VALUE!</v>
      </c>
      <c r="AD7" s="103"/>
      <c r="AF7" s="186" t="s">
        <v>28</v>
      </c>
      <c r="AG7" s="186"/>
      <c r="AH7" s="186"/>
      <c r="AI7" s="105" t="s">
        <v>29</v>
      </c>
      <c r="AJ7" s="105" t="s">
        <v>65</v>
      </c>
      <c r="AK7" s="105"/>
      <c r="AM7" s="105" t="s">
        <v>139</v>
      </c>
      <c r="AN7" s="105" t="s">
        <v>138</v>
      </c>
      <c r="AO7" s="105" t="s">
        <v>137</v>
      </c>
      <c r="AP7" s="201" t="s">
        <v>159</v>
      </c>
    </row>
    <row r="8" spans="1:42" s="7" customFormat="1" ht="31.5" customHeight="1" x14ac:dyDescent="0.25">
      <c r="A8" s="73">
        <v>1</v>
      </c>
      <c r="B8" s="122" t="str">
        <f t="shared" si="0"/>
        <v/>
      </c>
      <c r="C8" s="121" t="str">
        <f>IF('Biên bản'!AJ9="","",'Biên bản'!AJ9)</f>
        <v/>
      </c>
      <c r="D8" s="42" t="str">
        <f>IF(C8="","",C8-(C8*$AI$10*10^-6*(I8-20)))</f>
        <v/>
      </c>
      <c r="E8" s="111" t="str">
        <f>IF('Biên bản'!AE9="","",'Biên bản'!AE9)</f>
        <v/>
      </c>
      <c r="F8" s="113" t="str">
        <f t="shared" si="1"/>
        <v/>
      </c>
      <c r="G8" s="112" t="str">
        <f t="shared" si="2"/>
        <v/>
      </c>
      <c r="H8" s="115" t="str">
        <f t="shared" si="3"/>
        <v/>
      </c>
      <c r="I8" s="115" t="str">
        <f>IF('Biên bản'!AO9="","",'Biên bản'!AO9)</f>
        <v/>
      </c>
      <c r="J8" s="115" t="str">
        <f>IF('Biên bản'!AR9="","",'Biên bản'!AR9)</f>
        <v/>
      </c>
      <c r="K8" s="115" t="str">
        <f>IF('Biên bản'!AU9="","",'Biên bản'!AU9)</f>
        <v/>
      </c>
      <c r="L8" s="115" t="str">
        <f>IF('Biên bản'!AY9="","",'Biên bản'!AY9)</f>
        <v/>
      </c>
      <c r="M8" s="115" t="str">
        <f>IF('Biên bản'!BC9="","",'Biên bản'!BC9)</f>
        <v/>
      </c>
      <c r="N8" s="90">
        <f>'Danh sách chuẩn'!$I$5*1000/2</f>
        <v>3</v>
      </c>
      <c r="O8" s="91">
        <f>'Danh sách chuẩn'!$K$5*1000/2</f>
        <v>0.5</v>
      </c>
      <c r="P8" s="89" t="e">
        <f>N8+O8*B8</f>
        <v>#VALUE!</v>
      </c>
      <c r="Q8" s="42" t="e">
        <f>ABS(I8-20)/SQRT(3)</f>
        <v>#VALUE!</v>
      </c>
      <c r="R8" s="42">
        <f>0.1*$AI$10/SQRT(3)</f>
        <v>0.66395280956806979</v>
      </c>
      <c r="S8" s="41" t="e">
        <f>ABS(I8-20)*R8</f>
        <v>#VALUE!</v>
      </c>
      <c r="T8" s="117" t="e">
        <f>S8*B8</f>
        <v>#VALUE!</v>
      </c>
      <c r="U8" s="42">
        <f t="shared" si="4"/>
        <v>1.7320508075688773E-2</v>
      </c>
      <c r="V8" s="41">
        <f>U8*$AI$10</f>
        <v>0.1991858428704209</v>
      </c>
      <c r="W8" s="116" t="e">
        <f>V8*B8</f>
        <v>#VALUE!</v>
      </c>
      <c r="X8" s="116" t="e">
        <f t="shared" si="5"/>
        <v>#VALUE!</v>
      </c>
      <c r="Y8" s="116" t="e">
        <f t="shared" si="8"/>
        <v>#VALUE!</v>
      </c>
      <c r="Z8" s="116" t="e">
        <f>X8+Y8*B8</f>
        <v>#VALUE!</v>
      </c>
      <c r="AA8" s="116" t="e">
        <f t="shared" si="6"/>
        <v>#VALUE!</v>
      </c>
      <c r="AB8" s="116" t="e">
        <f t="shared" si="7"/>
        <v>#VALUE!</v>
      </c>
      <c r="AC8" s="116" t="e">
        <f>AA8+AB8*B8</f>
        <v>#VALUE!</v>
      </c>
      <c r="AD8" s="103"/>
      <c r="AF8" s="190" t="s">
        <v>156</v>
      </c>
      <c r="AG8" s="191"/>
      <c r="AH8" s="192"/>
      <c r="AI8" s="106" t="s">
        <v>180</v>
      </c>
      <c r="AJ8" s="106" t="s">
        <v>156</v>
      </c>
      <c r="AK8" s="105"/>
      <c r="AM8" s="106" t="s">
        <v>140</v>
      </c>
      <c r="AN8" s="106" t="s">
        <v>30</v>
      </c>
      <c r="AO8" s="106" t="s">
        <v>157</v>
      </c>
      <c r="AP8" s="202"/>
    </row>
    <row r="9" spans="1:42" s="7" customFormat="1" ht="33" customHeight="1" x14ac:dyDescent="0.25">
      <c r="A9" s="73">
        <v>1</v>
      </c>
      <c r="B9" s="122" t="str">
        <f t="shared" si="0"/>
        <v/>
      </c>
      <c r="C9" s="121" t="str">
        <f>IF('Biên bản'!AJ10="","",'Biên bản'!AJ10)</f>
        <v/>
      </c>
      <c r="D9" s="42" t="str">
        <f>IF(C9="","",C9-(C9*$AI$10*10^-6*(I9-20)))</f>
        <v/>
      </c>
      <c r="E9" s="111" t="str">
        <f>IF('Biên bản'!AE10="","",'Biên bản'!AE10)</f>
        <v/>
      </c>
      <c r="F9" s="113" t="str">
        <f t="shared" si="1"/>
        <v/>
      </c>
      <c r="G9" s="112" t="str">
        <f t="shared" si="2"/>
        <v/>
      </c>
      <c r="H9" s="115" t="str">
        <f t="shared" si="3"/>
        <v/>
      </c>
      <c r="I9" s="115" t="str">
        <f>IF('Biên bản'!AO10="","",'Biên bản'!AO10)</f>
        <v/>
      </c>
      <c r="J9" s="115" t="str">
        <f>IF('Biên bản'!AR10="","",'Biên bản'!AR10)</f>
        <v/>
      </c>
      <c r="K9" s="115" t="str">
        <f>IF('Biên bản'!AU10="","",'Biên bản'!AU10)</f>
        <v/>
      </c>
      <c r="L9" s="115" t="str">
        <f>IF('Biên bản'!AY10="","",'Biên bản'!AY10)</f>
        <v/>
      </c>
      <c r="M9" s="115" t="str">
        <f>IF('Biên bản'!BC10="","",'Biên bản'!BC10)</f>
        <v/>
      </c>
      <c r="N9" s="90">
        <f>'Danh sách chuẩn'!$I$5*1000/2</f>
        <v>3</v>
      </c>
      <c r="O9" s="91">
        <f>'Danh sách chuẩn'!$K$5*1000/2</f>
        <v>0.5</v>
      </c>
      <c r="P9" s="89" t="e">
        <f>N9+O9*B9</f>
        <v>#VALUE!</v>
      </c>
      <c r="Q9" s="42" t="e">
        <f>ABS(I9-20)/SQRT(3)</f>
        <v>#VALUE!</v>
      </c>
      <c r="R9" s="42">
        <f>0.1*$AI$10/SQRT(3)</f>
        <v>0.66395280956806979</v>
      </c>
      <c r="S9" s="41" t="e">
        <f>ABS(I9-20)*R9</f>
        <v>#VALUE!</v>
      </c>
      <c r="T9" s="117" t="e">
        <f>S9*B9</f>
        <v>#VALUE!</v>
      </c>
      <c r="U9" s="42">
        <f t="shared" si="4"/>
        <v>1.7320508075688773E-2</v>
      </c>
      <c r="V9" s="41">
        <f>U9*$AI$10</f>
        <v>0.1991858428704209</v>
      </c>
      <c r="W9" s="116" t="e">
        <f>V9*B9</f>
        <v>#VALUE!</v>
      </c>
      <c r="X9" s="116" t="e">
        <f t="shared" si="5"/>
        <v>#VALUE!</v>
      </c>
      <c r="Y9" s="116" t="e">
        <f t="shared" si="8"/>
        <v>#VALUE!</v>
      </c>
      <c r="Z9" s="116" t="e">
        <f>X9+Y9*B9</f>
        <v>#VALUE!</v>
      </c>
      <c r="AA9" s="116" t="e">
        <f t="shared" si="6"/>
        <v>#VALUE!</v>
      </c>
      <c r="AB9" s="116" t="e">
        <f t="shared" si="7"/>
        <v>#VALUE!</v>
      </c>
      <c r="AC9" s="116" t="e">
        <f>AA9+AB9*B9</f>
        <v>#VALUE!</v>
      </c>
      <c r="AD9" s="103"/>
      <c r="AF9" s="185" t="s">
        <v>179</v>
      </c>
      <c r="AG9" s="185"/>
      <c r="AH9" s="185"/>
      <c r="AI9" s="43">
        <v>2.2000000000000002</v>
      </c>
      <c r="AJ9" s="130" t="s">
        <v>66</v>
      </c>
      <c r="AK9" s="43"/>
      <c r="AM9" s="52">
        <v>20</v>
      </c>
      <c r="AN9" s="52">
        <v>50</v>
      </c>
      <c r="AO9" s="52">
        <v>760</v>
      </c>
      <c r="AP9" s="114">
        <f>1+(3.8369*10^-7*AO9*(1+AO9*(0.817-0.0133*AM9)*10^-6)/(1+0.003661*AM9))-5.607943*10^-8*AN9*(4.07859739+0.44301857*AM9+0.00232093*AM9^2+0.00045785*AM9^3)/100</f>
        <v>1.0002713320489154</v>
      </c>
    </row>
    <row r="10" spans="1:42" s="7" customFormat="1" ht="30" customHeight="1" x14ac:dyDescent="0.25">
      <c r="A10" s="73">
        <v>1</v>
      </c>
      <c r="B10" s="122" t="str">
        <f t="shared" si="0"/>
        <v/>
      </c>
      <c r="C10" s="121" t="str">
        <f>IF('Biên bản'!AJ11="","",'Biên bản'!AJ11)</f>
        <v/>
      </c>
      <c r="D10" s="42" t="str">
        <f>IF(C10="","",C10-(C10*$AI$10*10^-6*(I10-20)))</f>
        <v/>
      </c>
      <c r="E10" s="111" t="str">
        <f>IF('Biên bản'!AE11="","",'Biên bản'!AE11)</f>
        <v/>
      </c>
      <c r="F10" s="113" t="str">
        <f t="shared" si="1"/>
        <v/>
      </c>
      <c r="G10" s="112" t="str">
        <f t="shared" si="2"/>
        <v/>
      </c>
      <c r="H10" s="115" t="str">
        <f t="shared" si="3"/>
        <v/>
      </c>
      <c r="I10" s="115" t="str">
        <f>IF('Biên bản'!AO11="","",'Biên bản'!AO11)</f>
        <v/>
      </c>
      <c r="J10" s="115" t="str">
        <f>IF('Biên bản'!AR11="","",'Biên bản'!AR11)</f>
        <v/>
      </c>
      <c r="K10" s="115" t="str">
        <f>IF('Biên bản'!AU11="","",'Biên bản'!AU11)</f>
        <v/>
      </c>
      <c r="L10" s="115" t="str">
        <f>IF('Biên bản'!AY11="","",'Biên bản'!AY11)</f>
        <v/>
      </c>
      <c r="M10" s="115" t="str">
        <f>IF('Biên bản'!BC11="","",'Biên bản'!BC11)</f>
        <v/>
      </c>
      <c r="N10" s="90">
        <f>'Danh sách chuẩn'!$I$5*1000/2</f>
        <v>3</v>
      </c>
      <c r="O10" s="91">
        <f>'Danh sách chuẩn'!$K$5*1000/2</f>
        <v>0.5</v>
      </c>
      <c r="P10" s="89" t="e">
        <f>N10+O10*B10</f>
        <v>#VALUE!</v>
      </c>
      <c r="Q10" s="42" t="e">
        <f>ABS(I10-20)/SQRT(3)</f>
        <v>#VALUE!</v>
      </c>
      <c r="R10" s="42">
        <f>0.1*$AI$10/SQRT(3)</f>
        <v>0.66395280956806979</v>
      </c>
      <c r="S10" s="41" t="e">
        <f>ABS(I10-20)*R10</f>
        <v>#VALUE!</v>
      </c>
      <c r="T10" s="117" t="e">
        <f>S10*B10</f>
        <v>#VALUE!</v>
      </c>
      <c r="U10" s="42">
        <f t="shared" si="4"/>
        <v>1.7320508075688773E-2</v>
      </c>
      <c r="V10" s="41">
        <f>U10*$AI$10</f>
        <v>0.1991858428704209</v>
      </c>
      <c r="W10" s="116" t="e">
        <f>V10*B10</f>
        <v>#VALUE!</v>
      </c>
      <c r="X10" s="116" t="e">
        <f t="shared" si="5"/>
        <v>#VALUE!</v>
      </c>
      <c r="Y10" s="116" t="e">
        <f t="shared" si="8"/>
        <v>#VALUE!</v>
      </c>
      <c r="Z10" s="116" t="e">
        <f>X10+Y10*B10</f>
        <v>#VALUE!</v>
      </c>
      <c r="AA10" s="116" t="e">
        <f t="shared" si="6"/>
        <v>#VALUE!</v>
      </c>
      <c r="AB10" s="116" t="e">
        <f t="shared" si="7"/>
        <v>#VALUE!</v>
      </c>
      <c r="AC10" s="116" t="e">
        <f>AA10+AB10*B10</f>
        <v>#VALUE!</v>
      </c>
      <c r="AD10" s="103"/>
      <c r="AF10" s="185" t="s">
        <v>117</v>
      </c>
      <c r="AG10" s="185"/>
      <c r="AH10" s="185"/>
      <c r="AI10" s="43">
        <f>'Biên bản'!V11</f>
        <v>11.5</v>
      </c>
      <c r="AJ10" s="106" t="s">
        <v>66</v>
      </c>
      <c r="AK10" s="43"/>
    </row>
    <row r="11" spans="1:42" s="7" customFormat="1" ht="31.5" customHeight="1" x14ac:dyDescent="0.25">
      <c r="A11" s="73">
        <v>1</v>
      </c>
      <c r="B11" s="122" t="str">
        <f t="shared" si="0"/>
        <v/>
      </c>
      <c r="C11" s="121" t="str">
        <f>IF('Biên bản'!AJ12="","",'Biên bản'!AJ12)</f>
        <v/>
      </c>
      <c r="D11" s="42" t="str">
        <f>IF(C11="","",C11-(C11*$AI$10*10^-6*(I11-20)))</f>
        <v/>
      </c>
      <c r="E11" s="111" t="str">
        <f>IF('Biên bản'!AE12="","",'Biên bản'!AE12)</f>
        <v/>
      </c>
      <c r="F11" s="113" t="str">
        <f t="shared" si="1"/>
        <v/>
      </c>
      <c r="G11" s="112" t="str">
        <f t="shared" si="2"/>
        <v/>
      </c>
      <c r="H11" s="115" t="str">
        <f t="shared" si="3"/>
        <v/>
      </c>
      <c r="I11" s="115" t="str">
        <f>IF('Biên bản'!AO12="","",'Biên bản'!AO12)</f>
        <v/>
      </c>
      <c r="J11" s="115" t="str">
        <f>IF('Biên bản'!AR12="","",'Biên bản'!AR12)</f>
        <v/>
      </c>
      <c r="K11" s="115" t="str">
        <f>IF('Biên bản'!AU12="","",'Biên bản'!AU12)</f>
        <v/>
      </c>
      <c r="L11" s="115" t="str">
        <f>IF('Biên bản'!AY12="","",'Biên bản'!AY12)</f>
        <v/>
      </c>
      <c r="M11" s="115" t="str">
        <f>IF('Biên bản'!BC12="","",'Biên bản'!BC12)</f>
        <v/>
      </c>
      <c r="N11" s="90">
        <f>'Danh sách chuẩn'!$I$5*1000/2</f>
        <v>3</v>
      </c>
      <c r="O11" s="91">
        <f>'Danh sách chuẩn'!$K$5*1000/2</f>
        <v>0.5</v>
      </c>
      <c r="P11" s="89" t="e">
        <f>N11+O11*B11</f>
        <v>#VALUE!</v>
      </c>
      <c r="Q11" s="42" t="e">
        <f>ABS(I11-20)/SQRT(3)</f>
        <v>#VALUE!</v>
      </c>
      <c r="R11" s="42">
        <f>0.1*$AI$10/SQRT(3)</f>
        <v>0.66395280956806979</v>
      </c>
      <c r="S11" s="41" t="e">
        <f>ABS(I11-20)*R11</f>
        <v>#VALUE!</v>
      </c>
      <c r="T11" s="117" t="e">
        <f>S11*B11</f>
        <v>#VALUE!</v>
      </c>
      <c r="U11" s="42">
        <f t="shared" si="4"/>
        <v>1.7320508075688773E-2</v>
      </c>
      <c r="V11" s="41">
        <f>U11*$AI$10</f>
        <v>0.1991858428704209</v>
      </c>
      <c r="W11" s="116" t="e">
        <f>V11*B11</f>
        <v>#VALUE!</v>
      </c>
      <c r="X11" s="116" t="e">
        <f t="shared" si="5"/>
        <v>#VALUE!</v>
      </c>
      <c r="Y11" s="116" t="e">
        <f t="shared" si="8"/>
        <v>#VALUE!</v>
      </c>
      <c r="Z11" s="116" t="e">
        <f>X11+Y11*B11</f>
        <v>#VALUE!</v>
      </c>
      <c r="AA11" s="116" t="e">
        <f t="shared" si="6"/>
        <v>#VALUE!</v>
      </c>
      <c r="AB11" s="116" t="e">
        <f t="shared" si="7"/>
        <v>#VALUE!</v>
      </c>
      <c r="AC11" s="116" t="e">
        <f>AA11+AB11*B11</f>
        <v>#VALUE!</v>
      </c>
      <c r="AD11" s="103"/>
      <c r="AF11" s="185" t="s">
        <v>189</v>
      </c>
      <c r="AG11" s="185"/>
      <c r="AH11" s="185"/>
      <c r="AI11" s="207">
        <v>0.03</v>
      </c>
      <c r="AJ11" s="106" t="s">
        <v>156</v>
      </c>
      <c r="AK11" s="42"/>
    </row>
    <row r="12" spans="1:42" s="7" customFormat="1" ht="24" customHeight="1" x14ac:dyDescent="0.25">
      <c r="A12" s="73">
        <v>1</v>
      </c>
      <c r="B12" s="122" t="str">
        <f t="shared" si="0"/>
        <v/>
      </c>
      <c r="C12" s="121" t="str">
        <f>IF('Biên bản'!AJ13="","",'Biên bản'!AJ13)</f>
        <v/>
      </c>
      <c r="D12" s="42" t="str">
        <f>IF(C12="","",C12-(C12*$AI$10*10^-6*(I12-20)))</f>
        <v/>
      </c>
      <c r="E12" s="111" t="str">
        <f>IF('Biên bản'!AE13="","",'Biên bản'!AE13)</f>
        <v/>
      </c>
      <c r="F12" s="113" t="str">
        <f t="shared" si="1"/>
        <v/>
      </c>
      <c r="G12" s="112" t="str">
        <f t="shared" si="2"/>
        <v/>
      </c>
      <c r="H12" s="115" t="str">
        <f t="shared" si="3"/>
        <v/>
      </c>
      <c r="I12" s="115" t="str">
        <f>IF('Biên bản'!AO13="","",'Biên bản'!AO13)</f>
        <v/>
      </c>
      <c r="J12" s="115" t="str">
        <f>IF('Biên bản'!AR13="","",'Biên bản'!AR13)</f>
        <v/>
      </c>
      <c r="K12" s="115" t="str">
        <f>IF('Biên bản'!AU13="","",'Biên bản'!AU13)</f>
        <v/>
      </c>
      <c r="L12" s="115" t="str">
        <f>IF('Biên bản'!AY13="","",'Biên bản'!AY13)</f>
        <v/>
      </c>
      <c r="M12" s="115" t="str">
        <f>IF('Biên bản'!BC13="","",'Biên bản'!BC13)</f>
        <v/>
      </c>
      <c r="N12" s="90">
        <f>'Danh sách chuẩn'!$I$5*1000/2</f>
        <v>3</v>
      </c>
      <c r="O12" s="91">
        <f>'Danh sách chuẩn'!$K$5*1000/2</f>
        <v>0.5</v>
      </c>
      <c r="P12" s="89" t="e">
        <f>N12+O12*B12</f>
        <v>#VALUE!</v>
      </c>
      <c r="Q12" s="42" t="e">
        <f>ABS(I12-20)/SQRT(3)</f>
        <v>#VALUE!</v>
      </c>
      <c r="R12" s="42">
        <f>0.1*$AI$10/SQRT(3)</f>
        <v>0.66395280956806979</v>
      </c>
      <c r="S12" s="41" t="e">
        <f>ABS(I12-20)*R12</f>
        <v>#VALUE!</v>
      </c>
      <c r="T12" s="117" t="e">
        <f>S12*B12</f>
        <v>#VALUE!</v>
      </c>
      <c r="U12" s="42">
        <f t="shared" si="4"/>
        <v>1.7320508075688773E-2</v>
      </c>
      <c r="V12" s="41">
        <f>U12*$AI$10</f>
        <v>0.1991858428704209</v>
      </c>
      <c r="W12" s="116" t="e">
        <f>V12*B12</f>
        <v>#VALUE!</v>
      </c>
      <c r="X12" s="116" t="e">
        <f t="shared" si="5"/>
        <v>#VALUE!</v>
      </c>
      <c r="Y12" s="116" t="e">
        <f t="shared" si="8"/>
        <v>#VALUE!</v>
      </c>
      <c r="Z12" s="116" t="e">
        <f>X12+Y12*B12</f>
        <v>#VALUE!</v>
      </c>
      <c r="AA12" s="116" t="e">
        <f t="shared" si="6"/>
        <v>#VALUE!</v>
      </c>
      <c r="AB12" s="116" t="e">
        <f t="shared" si="7"/>
        <v>#VALUE!</v>
      </c>
      <c r="AC12" s="116" t="e">
        <f>AA12+AB12*B12</f>
        <v>#VALUE!</v>
      </c>
      <c r="AD12" s="103"/>
      <c r="AF12" s="185" t="s">
        <v>181</v>
      </c>
      <c r="AG12" s="185"/>
      <c r="AH12" s="185"/>
      <c r="AI12" s="207"/>
      <c r="AJ12" s="130" t="s">
        <v>66</v>
      </c>
      <c r="AK12" s="42"/>
    </row>
    <row r="13" spans="1:42" s="7" customFormat="1" ht="24.75" customHeight="1" x14ac:dyDescent="0.25">
      <c r="A13" s="73">
        <v>1</v>
      </c>
      <c r="B13" s="122" t="str">
        <f t="shared" si="0"/>
        <v/>
      </c>
      <c r="C13" s="121" t="str">
        <f>IF('Biên bản'!AJ14="","",'Biên bản'!AJ14)</f>
        <v/>
      </c>
      <c r="D13" s="42" t="str">
        <f>IF(C13="","",C13-(C13*$AI$10*10^-6*(I13-20)))</f>
        <v/>
      </c>
      <c r="E13" s="111" t="str">
        <f>IF('Biên bản'!AE14="","",'Biên bản'!AE14)</f>
        <v/>
      </c>
      <c r="F13" s="113" t="str">
        <f t="shared" si="1"/>
        <v/>
      </c>
      <c r="G13" s="112" t="str">
        <f t="shared" si="2"/>
        <v/>
      </c>
      <c r="H13" s="115" t="str">
        <f t="shared" si="3"/>
        <v/>
      </c>
      <c r="I13" s="115" t="str">
        <f>IF('Biên bản'!AO14="","",'Biên bản'!AO14)</f>
        <v/>
      </c>
      <c r="J13" s="115" t="str">
        <f>IF('Biên bản'!AR14="","",'Biên bản'!AR14)</f>
        <v/>
      </c>
      <c r="K13" s="115" t="str">
        <f>IF('Biên bản'!AU14="","",'Biên bản'!AU14)</f>
        <v/>
      </c>
      <c r="L13" s="115" t="str">
        <f>IF('Biên bản'!AY14="","",'Biên bản'!AY14)</f>
        <v/>
      </c>
      <c r="M13" s="115" t="str">
        <f>IF('Biên bản'!BC14="","",'Biên bản'!BC14)</f>
        <v/>
      </c>
      <c r="N13" s="90">
        <f>'Danh sách chuẩn'!$I$5*1000/2</f>
        <v>3</v>
      </c>
      <c r="O13" s="91">
        <f>'Danh sách chuẩn'!$K$5*1000/2</f>
        <v>0.5</v>
      </c>
      <c r="P13" s="89" t="e">
        <f>N13+O13*B13</f>
        <v>#VALUE!</v>
      </c>
      <c r="Q13" s="42" t="e">
        <f>ABS(I13-20)/SQRT(3)</f>
        <v>#VALUE!</v>
      </c>
      <c r="R13" s="42">
        <f>0.1*$AI$10/SQRT(3)</f>
        <v>0.66395280956806979</v>
      </c>
      <c r="S13" s="41" t="e">
        <f>ABS(I13-20)*R13</f>
        <v>#VALUE!</v>
      </c>
      <c r="T13" s="117" t="e">
        <f>S13*B13</f>
        <v>#VALUE!</v>
      </c>
      <c r="U13" s="42">
        <f t="shared" si="4"/>
        <v>1.7320508075688773E-2</v>
      </c>
      <c r="V13" s="41">
        <f>U13*$AI$10</f>
        <v>0.1991858428704209</v>
      </c>
      <c r="W13" s="116" t="e">
        <f>V13*B13</f>
        <v>#VALUE!</v>
      </c>
      <c r="X13" s="116" t="e">
        <f t="shared" si="5"/>
        <v>#VALUE!</v>
      </c>
      <c r="Y13" s="116" t="e">
        <f t="shared" si="8"/>
        <v>#VALUE!</v>
      </c>
      <c r="Z13" s="116" t="e">
        <f>X13+Y13*B13</f>
        <v>#VALUE!</v>
      </c>
      <c r="AA13" s="116" t="e">
        <f t="shared" si="6"/>
        <v>#VALUE!</v>
      </c>
      <c r="AB13" s="116" t="e">
        <f t="shared" si="7"/>
        <v>#VALUE!</v>
      </c>
      <c r="AC13" s="116" t="e">
        <f>AA13+AB13*B13</f>
        <v>#VALUE!</v>
      </c>
      <c r="AD13" s="103"/>
      <c r="AE13" s="118"/>
      <c r="AF13" s="185" t="s">
        <v>182</v>
      </c>
      <c r="AG13" s="185"/>
      <c r="AH13" s="185"/>
      <c r="AI13" s="207">
        <v>0.5</v>
      </c>
      <c r="AJ13" s="130" t="s">
        <v>66</v>
      </c>
      <c r="AK13" s="42"/>
    </row>
    <row r="14" spans="1:42" s="7" customFormat="1" ht="24" customHeight="1" x14ac:dyDescent="0.25">
      <c r="A14" s="73">
        <v>1</v>
      </c>
      <c r="B14" s="122" t="str">
        <f t="shared" si="0"/>
        <v/>
      </c>
      <c r="C14" s="121" t="str">
        <f>IF('Biên bản'!AJ15="","",'Biên bản'!AJ15)</f>
        <v/>
      </c>
      <c r="D14" s="42" t="str">
        <f>IF(C14="","",C14-(C14*$AI$10*10^-6*(I14-20)))</f>
        <v/>
      </c>
      <c r="E14" s="111" t="str">
        <f>IF('Biên bản'!AE15="","",'Biên bản'!AE15)</f>
        <v/>
      </c>
      <c r="F14" s="113" t="str">
        <f t="shared" si="1"/>
        <v/>
      </c>
      <c r="G14" s="112" t="str">
        <f t="shared" si="2"/>
        <v/>
      </c>
      <c r="H14" s="115" t="str">
        <f t="shared" si="3"/>
        <v/>
      </c>
      <c r="I14" s="115" t="str">
        <f>IF('Biên bản'!AO15="","",'Biên bản'!AO15)</f>
        <v/>
      </c>
      <c r="J14" s="115" t="str">
        <f>IF('Biên bản'!AR15="","",'Biên bản'!AR15)</f>
        <v/>
      </c>
      <c r="K14" s="115" t="str">
        <f>IF('Biên bản'!AU15="","",'Biên bản'!AU15)</f>
        <v/>
      </c>
      <c r="L14" s="115" t="str">
        <f>IF('Biên bản'!AY15="","",'Biên bản'!AY15)</f>
        <v/>
      </c>
      <c r="M14" s="115" t="str">
        <f>IF('Biên bản'!BC15="","",'Biên bản'!BC15)</f>
        <v/>
      </c>
      <c r="N14" s="90">
        <f>'Danh sách chuẩn'!$I$5*1000/2</f>
        <v>3</v>
      </c>
      <c r="O14" s="91">
        <f>'Danh sách chuẩn'!$K$5*1000/2</f>
        <v>0.5</v>
      </c>
      <c r="P14" s="89" t="e">
        <f>N14+O14*B14</f>
        <v>#VALUE!</v>
      </c>
      <c r="Q14" s="42" t="e">
        <f>ABS(I14-20)/SQRT(3)</f>
        <v>#VALUE!</v>
      </c>
      <c r="R14" s="42">
        <f>0.1*$AI$10/SQRT(3)</f>
        <v>0.66395280956806979</v>
      </c>
      <c r="S14" s="41" t="e">
        <f>ABS(I14-20)*R14</f>
        <v>#VALUE!</v>
      </c>
      <c r="T14" s="117" t="e">
        <f>S14*B14</f>
        <v>#VALUE!</v>
      </c>
      <c r="U14" s="42">
        <f t="shared" si="4"/>
        <v>1.7320508075688773E-2</v>
      </c>
      <c r="V14" s="41">
        <f>U14*$AI$10</f>
        <v>0.1991858428704209</v>
      </c>
      <c r="W14" s="116" t="e">
        <f>V14*B14</f>
        <v>#VALUE!</v>
      </c>
      <c r="X14" s="116" t="e">
        <f t="shared" si="5"/>
        <v>#VALUE!</v>
      </c>
      <c r="Y14" s="116" t="e">
        <f t="shared" si="8"/>
        <v>#VALUE!</v>
      </c>
      <c r="Z14" s="116" t="e">
        <f>X14+Y14*B14</f>
        <v>#VALUE!</v>
      </c>
      <c r="AA14" s="116" t="e">
        <f t="shared" si="6"/>
        <v>#VALUE!</v>
      </c>
      <c r="AB14" s="116" t="e">
        <f t="shared" si="7"/>
        <v>#VALUE!</v>
      </c>
      <c r="AC14" s="116" t="e">
        <f>AA14+AB14*B14</f>
        <v>#VALUE!</v>
      </c>
      <c r="AD14" s="103"/>
      <c r="AE14" s="118"/>
      <c r="AF14" s="118"/>
      <c r="AG14" s="118"/>
      <c r="AH14" s="118"/>
      <c r="AI14" s="118"/>
      <c r="AJ14" s="118"/>
      <c r="AK14" s="118"/>
    </row>
    <row r="15" spans="1:42" s="7" customFormat="1" ht="24" customHeight="1" x14ac:dyDescent="0.25">
      <c r="A15" s="73">
        <v>1</v>
      </c>
      <c r="B15" s="122" t="str">
        <f t="shared" si="0"/>
        <v/>
      </c>
      <c r="C15" s="121" t="str">
        <f>IF('Biên bản'!AJ16="","",'Biên bản'!AJ16)</f>
        <v/>
      </c>
      <c r="D15" s="42" t="str">
        <f>IF(C15="","",C15-(C15*$AI$10*10^-6*(I15-20)))</f>
        <v/>
      </c>
      <c r="E15" s="111" t="str">
        <f>IF('Biên bản'!AE16="","",'Biên bản'!AE16)</f>
        <v/>
      </c>
      <c r="F15" s="113" t="str">
        <f t="shared" si="1"/>
        <v/>
      </c>
      <c r="G15" s="112" t="str">
        <f t="shared" si="2"/>
        <v/>
      </c>
      <c r="H15" s="115" t="str">
        <f t="shared" si="3"/>
        <v/>
      </c>
      <c r="I15" s="115" t="str">
        <f>IF('Biên bản'!AO16="","",'Biên bản'!AO16)</f>
        <v/>
      </c>
      <c r="J15" s="115" t="str">
        <f>IF('Biên bản'!AR16="","",'Biên bản'!AR16)</f>
        <v/>
      </c>
      <c r="K15" s="115" t="str">
        <f>IF('Biên bản'!AU16="","",'Biên bản'!AU16)</f>
        <v/>
      </c>
      <c r="L15" s="115" t="str">
        <f>IF('Biên bản'!AY16="","",'Biên bản'!AY16)</f>
        <v/>
      </c>
      <c r="M15" s="115" t="str">
        <f>IF('Biên bản'!BC16="","",'Biên bản'!BC16)</f>
        <v/>
      </c>
      <c r="N15" s="90">
        <f>'Danh sách chuẩn'!$I$5*1000/2</f>
        <v>3</v>
      </c>
      <c r="O15" s="91">
        <f>'Danh sách chuẩn'!$K$5*1000/2</f>
        <v>0.5</v>
      </c>
      <c r="P15" s="89" t="e">
        <f>N15+O15*B15</f>
        <v>#VALUE!</v>
      </c>
      <c r="Q15" s="42" t="e">
        <f>ABS(I15-20)/SQRT(3)</f>
        <v>#VALUE!</v>
      </c>
      <c r="R15" s="42">
        <f>0.1*$AI$10/SQRT(3)</f>
        <v>0.66395280956806979</v>
      </c>
      <c r="S15" s="41" t="e">
        <f>ABS(I15-20)*R15</f>
        <v>#VALUE!</v>
      </c>
      <c r="T15" s="117" t="e">
        <f>S15*B15</f>
        <v>#VALUE!</v>
      </c>
      <c r="U15" s="42">
        <f t="shared" si="4"/>
        <v>1.7320508075688773E-2</v>
      </c>
      <c r="V15" s="41">
        <f>U15*$AI$10</f>
        <v>0.1991858428704209</v>
      </c>
      <c r="W15" s="116" t="e">
        <f>V15*B15</f>
        <v>#VALUE!</v>
      </c>
      <c r="X15" s="116" t="e">
        <f t="shared" si="5"/>
        <v>#VALUE!</v>
      </c>
      <c r="Y15" s="116" t="e">
        <f t="shared" si="8"/>
        <v>#VALUE!</v>
      </c>
      <c r="Z15" s="116" t="e">
        <f>X15+Y15*B15</f>
        <v>#VALUE!</v>
      </c>
      <c r="AA15" s="116" t="e">
        <f t="shared" si="6"/>
        <v>#VALUE!</v>
      </c>
      <c r="AB15" s="116" t="e">
        <f t="shared" si="7"/>
        <v>#VALUE!</v>
      </c>
      <c r="AC15" s="116" t="e">
        <f>AA15+AB15*B15</f>
        <v>#VALUE!</v>
      </c>
      <c r="AD15" s="103"/>
      <c r="AE15" s="118"/>
      <c r="AF15" s="118"/>
      <c r="AG15" s="118"/>
      <c r="AH15" s="118"/>
      <c r="AI15" s="118"/>
      <c r="AJ15" s="118"/>
      <c r="AK15" s="118"/>
    </row>
    <row r="16" spans="1:42" s="7" customFormat="1" ht="24" customHeight="1" x14ac:dyDescent="0.25">
      <c r="A16" s="73">
        <v>1</v>
      </c>
      <c r="B16" s="122" t="str">
        <f t="shared" si="0"/>
        <v/>
      </c>
      <c r="C16" s="121" t="str">
        <f>IF('Biên bản'!AJ17="","",'Biên bản'!AJ17)</f>
        <v/>
      </c>
      <c r="D16" s="42" t="str">
        <f>IF(C16="","",C16-(C16*$AI$10*10^-6*(I16-20)))</f>
        <v/>
      </c>
      <c r="E16" s="111" t="str">
        <f>IF('Biên bản'!AE17="","",'Biên bản'!AE17)</f>
        <v/>
      </c>
      <c r="F16" s="113" t="str">
        <f t="shared" si="1"/>
        <v/>
      </c>
      <c r="G16" s="112" t="str">
        <f t="shared" si="2"/>
        <v/>
      </c>
      <c r="H16" s="115" t="str">
        <f t="shared" si="3"/>
        <v/>
      </c>
      <c r="I16" s="115" t="str">
        <f>IF('Biên bản'!AO17="","",'Biên bản'!AO17)</f>
        <v/>
      </c>
      <c r="J16" s="115" t="str">
        <f>IF('Biên bản'!AR17="","",'Biên bản'!AR17)</f>
        <v/>
      </c>
      <c r="K16" s="115" t="str">
        <f>IF('Biên bản'!AU17="","",'Biên bản'!AU17)</f>
        <v/>
      </c>
      <c r="L16" s="115" t="str">
        <f>IF('Biên bản'!AY17="","",'Biên bản'!AY17)</f>
        <v/>
      </c>
      <c r="M16" s="115" t="str">
        <f>IF('Biên bản'!BC17="","",'Biên bản'!BC17)</f>
        <v/>
      </c>
      <c r="N16" s="90">
        <f>'Danh sách chuẩn'!$I$5*1000/2</f>
        <v>3</v>
      </c>
      <c r="O16" s="91">
        <f>'Danh sách chuẩn'!$K$5*1000/2</f>
        <v>0.5</v>
      </c>
      <c r="P16" s="89" t="e">
        <f>N16+O16*B16</f>
        <v>#VALUE!</v>
      </c>
      <c r="Q16" s="42" t="e">
        <f>ABS(I16-20)/SQRT(3)</f>
        <v>#VALUE!</v>
      </c>
      <c r="R16" s="42">
        <f>0.1*$AI$10/SQRT(3)</f>
        <v>0.66395280956806979</v>
      </c>
      <c r="S16" s="41" t="e">
        <f>ABS(I16-20)*R16</f>
        <v>#VALUE!</v>
      </c>
      <c r="T16" s="117" t="e">
        <f>S16*B16</f>
        <v>#VALUE!</v>
      </c>
      <c r="U16" s="42">
        <f t="shared" si="4"/>
        <v>1.7320508075688773E-2</v>
      </c>
      <c r="V16" s="41">
        <f>U16*$AI$10</f>
        <v>0.1991858428704209</v>
      </c>
      <c r="W16" s="116" t="e">
        <f>V16*B16</f>
        <v>#VALUE!</v>
      </c>
      <c r="X16" s="116" t="e">
        <f t="shared" si="5"/>
        <v>#VALUE!</v>
      </c>
      <c r="Y16" s="116" t="e">
        <f t="shared" si="8"/>
        <v>#VALUE!</v>
      </c>
      <c r="Z16" s="116" t="e">
        <f>X16+Y16*B16</f>
        <v>#VALUE!</v>
      </c>
      <c r="AA16" s="116" t="e">
        <f t="shared" si="6"/>
        <v>#VALUE!</v>
      </c>
      <c r="AB16" s="116" t="e">
        <f t="shared" si="7"/>
        <v>#VALUE!</v>
      </c>
      <c r="AC16" s="116" t="e">
        <f>AA16+AB16*B16</f>
        <v>#VALUE!</v>
      </c>
      <c r="AD16" s="103"/>
      <c r="AE16" s="118"/>
      <c r="AF16" s="118"/>
      <c r="AG16" s="118"/>
      <c r="AH16" s="118"/>
      <c r="AI16" s="118"/>
      <c r="AJ16" s="118"/>
      <c r="AK16" s="118"/>
    </row>
    <row r="17" spans="1:37" s="7" customFormat="1" ht="24" customHeight="1" x14ac:dyDescent="0.25">
      <c r="A17" s="73">
        <v>1</v>
      </c>
      <c r="B17" s="122" t="str">
        <f t="shared" si="0"/>
        <v/>
      </c>
      <c r="C17" s="121" t="str">
        <f>IF('Biên bản'!AJ18="","",'Biên bản'!AJ18)</f>
        <v/>
      </c>
      <c r="D17" s="42" t="str">
        <f>IF(C17="","",C17-(C17*$AI$10*10^-6*(I17-20)))</f>
        <v/>
      </c>
      <c r="E17" s="111" t="str">
        <f>IF('Biên bản'!AE18="","",'Biên bản'!AE18)</f>
        <v/>
      </c>
      <c r="F17" s="113" t="str">
        <f t="shared" si="1"/>
        <v/>
      </c>
      <c r="G17" s="112" t="str">
        <f t="shared" si="2"/>
        <v/>
      </c>
      <c r="H17" s="115" t="str">
        <f t="shared" si="3"/>
        <v/>
      </c>
      <c r="I17" s="115" t="str">
        <f>IF('Biên bản'!AO18="","",'Biên bản'!AO18)</f>
        <v/>
      </c>
      <c r="J17" s="115" t="str">
        <f>IF('Biên bản'!AR18="","",'Biên bản'!AR18)</f>
        <v/>
      </c>
      <c r="K17" s="115" t="str">
        <f>IF('Biên bản'!AU18="","",'Biên bản'!AU18)</f>
        <v/>
      </c>
      <c r="L17" s="115" t="str">
        <f>IF('Biên bản'!AY18="","",'Biên bản'!AY18)</f>
        <v/>
      </c>
      <c r="M17" s="115" t="str">
        <f>IF('Biên bản'!BC18="","",'Biên bản'!BC18)</f>
        <v/>
      </c>
      <c r="N17" s="90">
        <f>'Danh sách chuẩn'!$I$5*1000/2</f>
        <v>3</v>
      </c>
      <c r="O17" s="91">
        <f>'Danh sách chuẩn'!$K$5*1000/2</f>
        <v>0.5</v>
      </c>
      <c r="P17" s="89" t="e">
        <f>N17+O17*B17</f>
        <v>#VALUE!</v>
      </c>
      <c r="Q17" s="42" t="e">
        <f>ABS(I17-20)/SQRT(3)</f>
        <v>#VALUE!</v>
      </c>
      <c r="R17" s="42">
        <f>0.1*$AI$10/SQRT(3)</f>
        <v>0.66395280956806979</v>
      </c>
      <c r="S17" s="41" t="e">
        <f>ABS(I17-20)*R17</f>
        <v>#VALUE!</v>
      </c>
      <c r="T17" s="117" t="e">
        <f>S17*B17</f>
        <v>#VALUE!</v>
      </c>
      <c r="U17" s="42">
        <f t="shared" si="4"/>
        <v>1.7320508075688773E-2</v>
      </c>
      <c r="V17" s="41">
        <f>U17*$AI$10</f>
        <v>0.1991858428704209</v>
      </c>
      <c r="W17" s="116" t="e">
        <f>V17*B17</f>
        <v>#VALUE!</v>
      </c>
      <c r="X17" s="116" t="e">
        <f t="shared" si="5"/>
        <v>#VALUE!</v>
      </c>
      <c r="Y17" s="116" t="e">
        <f t="shared" si="8"/>
        <v>#VALUE!</v>
      </c>
      <c r="Z17" s="116" t="e">
        <f>X17+Y17*B17</f>
        <v>#VALUE!</v>
      </c>
      <c r="AA17" s="116" t="e">
        <f t="shared" si="6"/>
        <v>#VALUE!</v>
      </c>
      <c r="AB17" s="116" t="e">
        <f t="shared" si="7"/>
        <v>#VALUE!</v>
      </c>
      <c r="AC17" s="116" t="e">
        <f>AA17+AB17*B17</f>
        <v>#VALUE!</v>
      </c>
      <c r="AD17" s="103"/>
      <c r="AF17" s="126" t="s">
        <v>31</v>
      </c>
      <c r="AG17" s="206"/>
      <c r="AH17" s="206"/>
      <c r="AI17" s="126" t="str">
        <f>"U = ("&amp;AA4&amp;"+"&amp;AB4&amp;"L) mm; [L]:m"</f>
        <v>U = (0,007+0,004L) mm; [L]:m</v>
      </c>
      <c r="AJ17" s="206"/>
      <c r="AK17" s="206"/>
    </row>
    <row r="18" spans="1:37" s="7" customFormat="1" ht="24" customHeight="1" x14ac:dyDescent="0.25">
      <c r="A18" s="73">
        <v>1</v>
      </c>
      <c r="B18" s="122" t="str">
        <f t="shared" si="0"/>
        <v/>
      </c>
      <c r="C18" s="121" t="str">
        <f>IF('Biên bản'!AJ19="","",'Biên bản'!AJ19)</f>
        <v/>
      </c>
      <c r="D18" s="42" t="str">
        <f>IF(C18="","",C18-(C18*$AI$10*10^-6*(I18-20)))</f>
        <v/>
      </c>
      <c r="E18" s="111" t="str">
        <f>IF('Biên bản'!AE19="","",'Biên bản'!AE19)</f>
        <v/>
      </c>
      <c r="F18" s="113" t="str">
        <f t="shared" si="1"/>
        <v/>
      </c>
      <c r="G18" s="112" t="str">
        <f t="shared" si="2"/>
        <v/>
      </c>
      <c r="H18" s="115" t="str">
        <f t="shared" si="3"/>
        <v/>
      </c>
      <c r="I18" s="115" t="str">
        <f>IF('Biên bản'!AO19="","",'Biên bản'!AO19)</f>
        <v/>
      </c>
      <c r="J18" s="115" t="str">
        <f>IF('Biên bản'!AR19="","",'Biên bản'!AR19)</f>
        <v/>
      </c>
      <c r="K18" s="115" t="str">
        <f>IF('Biên bản'!AU19="","",'Biên bản'!AU19)</f>
        <v/>
      </c>
      <c r="L18" s="115" t="str">
        <f>IF('Biên bản'!AY19="","",'Biên bản'!AY19)</f>
        <v/>
      </c>
      <c r="M18" s="115" t="str">
        <f>IF('Biên bản'!BC19="","",'Biên bản'!BC19)</f>
        <v/>
      </c>
      <c r="N18" s="90">
        <f>'Danh sách chuẩn'!$I$5*1000/2</f>
        <v>3</v>
      </c>
      <c r="O18" s="91">
        <f>'Danh sách chuẩn'!$K$5*1000/2</f>
        <v>0.5</v>
      </c>
      <c r="P18" s="89" t="e">
        <f>N18+O18*B18</f>
        <v>#VALUE!</v>
      </c>
      <c r="Q18" s="42" t="e">
        <f>ABS(I18-20)/SQRT(3)</f>
        <v>#VALUE!</v>
      </c>
      <c r="R18" s="42">
        <f>0.1*$AI$10/SQRT(3)</f>
        <v>0.66395280956806979</v>
      </c>
      <c r="S18" s="41" t="e">
        <f>ABS(I18-20)*R18</f>
        <v>#VALUE!</v>
      </c>
      <c r="T18" s="117" t="e">
        <f>S18*B18</f>
        <v>#VALUE!</v>
      </c>
      <c r="U18" s="42">
        <f t="shared" si="4"/>
        <v>1.7320508075688773E-2</v>
      </c>
      <c r="V18" s="41">
        <f>U18*$AI$10</f>
        <v>0.1991858428704209</v>
      </c>
      <c r="W18" s="116" t="e">
        <f>V18*B18</f>
        <v>#VALUE!</v>
      </c>
      <c r="X18" s="116" t="e">
        <f t="shared" si="5"/>
        <v>#VALUE!</v>
      </c>
      <c r="Y18" s="116" t="e">
        <f t="shared" si="8"/>
        <v>#VALUE!</v>
      </c>
      <c r="Z18" s="116" t="e">
        <f>X18+Y18*B18</f>
        <v>#VALUE!</v>
      </c>
      <c r="AA18" s="116" t="e">
        <f t="shared" si="6"/>
        <v>#VALUE!</v>
      </c>
      <c r="AB18" s="116" t="e">
        <f t="shared" si="7"/>
        <v>#VALUE!</v>
      </c>
      <c r="AC18" s="116" t="e">
        <f>AA18+AB18*B18</f>
        <v>#VALUE!</v>
      </c>
      <c r="AD18" s="103"/>
    </row>
    <row r="19" spans="1:37" s="7" customFormat="1" ht="24" customHeight="1" x14ac:dyDescent="0.25">
      <c r="A19" s="73">
        <v>1</v>
      </c>
      <c r="B19" s="122" t="str">
        <f t="shared" si="0"/>
        <v/>
      </c>
      <c r="C19" s="121" t="str">
        <f>IF('Biên bản'!AJ20="","",'Biên bản'!AJ20)</f>
        <v/>
      </c>
      <c r="D19" s="42" t="str">
        <f>IF(C19="","",C19-(C19*$AI$10*10^-6*(I19-20)))</f>
        <v/>
      </c>
      <c r="E19" s="111" t="str">
        <f>IF('Biên bản'!AE20="","",'Biên bản'!AE20)</f>
        <v/>
      </c>
      <c r="F19" s="113" t="str">
        <f t="shared" si="1"/>
        <v/>
      </c>
      <c r="G19" s="112" t="str">
        <f t="shared" si="2"/>
        <v/>
      </c>
      <c r="H19" s="115" t="str">
        <f t="shared" si="3"/>
        <v/>
      </c>
      <c r="I19" s="115" t="str">
        <f>IF('Biên bản'!AO20="","",'Biên bản'!AO20)</f>
        <v/>
      </c>
      <c r="J19" s="115" t="str">
        <f>IF('Biên bản'!AR20="","",'Biên bản'!AR20)</f>
        <v/>
      </c>
      <c r="K19" s="115" t="str">
        <f>IF('Biên bản'!AU20="","",'Biên bản'!AU20)</f>
        <v/>
      </c>
      <c r="L19" s="115" t="str">
        <f>IF('Biên bản'!AY20="","",'Biên bản'!AY20)</f>
        <v/>
      </c>
      <c r="M19" s="115" t="str">
        <f>IF('Biên bản'!BC20="","",'Biên bản'!BC20)</f>
        <v/>
      </c>
      <c r="N19" s="90">
        <f>'Danh sách chuẩn'!$I$5*1000/2</f>
        <v>3</v>
      </c>
      <c r="O19" s="91">
        <f>'Danh sách chuẩn'!$K$5*1000/2</f>
        <v>0.5</v>
      </c>
      <c r="P19" s="89" t="e">
        <f>N19+O19*B19</f>
        <v>#VALUE!</v>
      </c>
      <c r="Q19" s="42" t="e">
        <f>ABS(I19-20)/SQRT(3)</f>
        <v>#VALUE!</v>
      </c>
      <c r="R19" s="42">
        <f>0.1*$AI$10/SQRT(3)</f>
        <v>0.66395280956806979</v>
      </c>
      <c r="S19" s="41" t="e">
        <f>ABS(I19-20)*R19</f>
        <v>#VALUE!</v>
      </c>
      <c r="T19" s="117" t="e">
        <f>S19*B19</f>
        <v>#VALUE!</v>
      </c>
      <c r="U19" s="42">
        <f t="shared" si="4"/>
        <v>1.7320508075688773E-2</v>
      </c>
      <c r="V19" s="41">
        <f>U19*$AI$10</f>
        <v>0.1991858428704209</v>
      </c>
      <c r="W19" s="116" t="e">
        <f>V19*B19</f>
        <v>#VALUE!</v>
      </c>
      <c r="X19" s="116" t="e">
        <f t="shared" si="5"/>
        <v>#VALUE!</v>
      </c>
      <c r="Y19" s="116" t="e">
        <f t="shared" si="8"/>
        <v>#VALUE!</v>
      </c>
      <c r="Z19" s="116" t="e">
        <f>X19+Y19*B19</f>
        <v>#VALUE!</v>
      </c>
      <c r="AA19" s="116" t="e">
        <f t="shared" si="6"/>
        <v>#VALUE!</v>
      </c>
      <c r="AB19" s="116" t="e">
        <f t="shared" si="7"/>
        <v>#VALUE!</v>
      </c>
      <c r="AC19" s="116" t="e">
        <f>AA19+AB19*B19</f>
        <v>#VALUE!</v>
      </c>
      <c r="AD19" s="103"/>
    </row>
    <row r="20" spans="1:37" s="7" customFormat="1" ht="24" customHeight="1" x14ac:dyDescent="0.25">
      <c r="A20" s="73">
        <v>1</v>
      </c>
      <c r="B20" s="122" t="str">
        <f t="shared" si="0"/>
        <v/>
      </c>
      <c r="C20" s="121" t="str">
        <f>IF('Biên bản'!AJ21="","",'Biên bản'!AJ21)</f>
        <v/>
      </c>
      <c r="D20" s="42" t="str">
        <f>IF(C20="","",C20-(C20*$AI$10*10^-6*(I20-20)))</f>
        <v/>
      </c>
      <c r="E20" s="111" t="str">
        <f>IF('Biên bản'!AE21="","",'Biên bản'!AE21)</f>
        <v/>
      </c>
      <c r="F20" s="113" t="str">
        <f t="shared" si="1"/>
        <v/>
      </c>
      <c r="G20" s="112" t="str">
        <f t="shared" si="2"/>
        <v/>
      </c>
      <c r="H20" s="115" t="str">
        <f t="shared" si="3"/>
        <v/>
      </c>
      <c r="I20" s="115" t="str">
        <f>IF('Biên bản'!AO21="","",'Biên bản'!AO21)</f>
        <v/>
      </c>
      <c r="J20" s="115" t="str">
        <f>IF('Biên bản'!AR21="","",'Biên bản'!AR21)</f>
        <v/>
      </c>
      <c r="K20" s="115" t="str">
        <f>IF('Biên bản'!AU21="","",'Biên bản'!AU21)</f>
        <v/>
      </c>
      <c r="L20" s="115" t="str">
        <f>IF('Biên bản'!AY21="","",'Biên bản'!AY21)</f>
        <v/>
      </c>
      <c r="M20" s="115" t="str">
        <f>IF('Biên bản'!BC21="","",'Biên bản'!BC21)</f>
        <v/>
      </c>
      <c r="N20" s="90">
        <f>'Danh sách chuẩn'!$I$5*1000/2</f>
        <v>3</v>
      </c>
      <c r="O20" s="91">
        <f>'Danh sách chuẩn'!$K$5*1000/2</f>
        <v>0.5</v>
      </c>
      <c r="P20" s="89" t="e">
        <f>N20+O20*B20</f>
        <v>#VALUE!</v>
      </c>
      <c r="Q20" s="42" t="e">
        <f>ABS(I20-20)/SQRT(3)</f>
        <v>#VALUE!</v>
      </c>
      <c r="R20" s="42">
        <f>0.1*$AI$10/SQRT(3)</f>
        <v>0.66395280956806979</v>
      </c>
      <c r="S20" s="41" t="e">
        <f>ABS(I20-20)*R20</f>
        <v>#VALUE!</v>
      </c>
      <c r="T20" s="117" t="e">
        <f>S20*B20</f>
        <v>#VALUE!</v>
      </c>
      <c r="U20" s="42">
        <f t="shared" si="4"/>
        <v>1.7320508075688773E-2</v>
      </c>
      <c r="V20" s="41">
        <f>U20*$AI$10</f>
        <v>0.1991858428704209</v>
      </c>
      <c r="W20" s="116" t="e">
        <f>V20*B20</f>
        <v>#VALUE!</v>
      </c>
      <c r="X20" s="116" t="e">
        <f t="shared" si="5"/>
        <v>#VALUE!</v>
      </c>
      <c r="Y20" s="116" t="e">
        <f t="shared" si="8"/>
        <v>#VALUE!</v>
      </c>
      <c r="Z20" s="116" t="e">
        <f>X20+Y20*B20</f>
        <v>#VALUE!</v>
      </c>
      <c r="AA20" s="116" t="e">
        <f t="shared" si="6"/>
        <v>#VALUE!</v>
      </c>
      <c r="AB20" s="116" t="e">
        <f t="shared" si="7"/>
        <v>#VALUE!</v>
      </c>
      <c r="AC20" s="116" t="e">
        <f>AA20+AB20*B20</f>
        <v>#VALUE!</v>
      </c>
      <c r="AD20" s="103"/>
    </row>
    <row r="21" spans="1:37" s="7" customFormat="1" ht="24" customHeight="1" x14ac:dyDescent="0.25">
      <c r="A21" s="73">
        <v>1</v>
      </c>
      <c r="B21" s="122" t="str">
        <f t="shared" si="0"/>
        <v/>
      </c>
      <c r="C21" s="121" t="str">
        <f>IF('Biên bản'!AJ22="","",'Biên bản'!AJ22)</f>
        <v/>
      </c>
      <c r="D21" s="42" t="str">
        <f>IF(C21="","",C21-(C21*$AI$10*10^-6*(I21-20)))</f>
        <v/>
      </c>
      <c r="E21" s="111" t="str">
        <f>IF('Biên bản'!AE22="","",'Biên bản'!AE22)</f>
        <v/>
      </c>
      <c r="F21" s="113" t="str">
        <f t="shared" si="1"/>
        <v/>
      </c>
      <c r="G21" s="112" t="str">
        <f t="shared" si="2"/>
        <v/>
      </c>
      <c r="H21" s="115" t="str">
        <f t="shared" si="3"/>
        <v/>
      </c>
      <c r="I21" s="115" t="str">
        <f>IF('Biên bản'!AO22="","",'Biên bản'!AO22)</f>
        <v/>
      </c>
      <c r="J21" s="115" t="str">
        <f>IF('Biên bản'!AR22="","",'Biên bản'!AR22)</f>
        <v/>
      </c>
      <c r="K21" s="115" t="str">
        <f>IF('Biên bản'!AU22="","",'Biên bản'!AU22)</f>
        <v/>
      </c>
      <c r="L21" s="115" t="str">
        <f>IF('Biên bản'!AY22="","",'Biên bản'!AY22)</f>
        <v/>
      </c>
      <c r="M21" s="115" t="str">
        <f>IF('Biên bản'!BC22="","",'Biên bản'!BC22)</f>
        <v/>
      </c>
      <c r="N21" s="90">
        <f>'Danh sách chuẩn'!$I$5*1000/2</f>
        <v>3</v>
      </c>
      <c r="O21" s="91">
        <f>'Danh sách chuẩn'!$K$5*1000/2</f>
        <v>0.5</v>
      </c>
      <c r="P21" s="89" t="e">
        <f>N21+O21*B21</f>
        <v>#VALUE!</v>
      </c>
      <c r="Q21" s="42" t="e">
        <f>ABS(I21-20)/SQRT(3)</f>
        <v>#VALUE!</v>
      </c>
      <c r="R21" s="42">
        <f>0.1*$AI$10/SQRT(3)</f>
        <v>0.66395280956806979</v>
      </c>
      <c r="S21" s="41" t="e">
        <f>ABS(I21-20)*R21</f>
        <v>#VALUE!</v>
      </c>
      <c r="T21" s="117" t="e">
        <f>S21*B21</f>
        <v>#VALUE!</v>
      </c>
      <c r="U21" s="42">
        <f t="shared" si="4"/>
        <v>1.7320508075688773E-2</v>
      </c>
      <c r="V21" s="41">
        <f>U21*$AI$10</f>
        <v>0.1991858428704209</v>
      </c>
      <c r="W21" s="116" t="e">
        <f>V21*B21</f>
        <v>#VALUE!</v>
      </c>
      <c r="X21" s="116" t="e">
        <f t="shared" si="5"/>
        <v>#VALUE!</v>
      </c>
      <c r="Y21" s="116" t="e">
        <f t="shared" si="8"/>
        <v>#VALUE!</v>
      </c>
      <c r="Z21" s="116" t="e">
        <f>X21+Y21*B21</f>
        <v>#VALUE!</v>
      </c>
      <c r="AA21" s="116" t="e">
        <f t="shared" si="6"/>
        <v>#VALUE!</v>
      </c>
      <c r="AB21" s="116" t="e">
        <f t="shared" si="7"/>
        <v>#VALUE!</v>
      </c>
      <c r="AC21" s="116" t="e">
        <f>AA21+AB21*B21</f>
        <v>#VALUE!</v>
      </c>
      <c r="AD21" s="103"/>
    </row>
    <row r="22" spans="1:37" s="7" customFormat="1" ht="24" customHeight="1" x14ac:dyDescent="0.25">
      <c r="A22" s="73">
        <v>1</v>
      </c>
      <c r="B22" s="122" t="str">
        <f t="shared" si="0"/>
        <v/>
      </c>
      <c r="C22" s="121" t="str">
        <f>IF('Biên bản'!AJ23="","",'Biên bản'!AJ23)</f>
        <v/>
      </c>
      <c r="D22" s="42" t="str">
        <f>IF(C22="","",C22-(C22*$AI$10*10^-6*(I22-20)))</f>
        <v/>
      </c>
      <c r="E22" s="111" t="str">
        <f>IF('Biên bản'!AE23="","",'Biên bản'!AE23)</f>
        <v/>
      </c>
      <c r="F22" s="113" t="str">
        <f t="shared" si="1"/>
        <v/>
      </c>
      <c r="G22" s="112" t="str">
        <f t="shared" si="2"/>
        <v/>
      </c>
      <c r="H22" s="115" t="str">
        <f t="shared" si="3"/>
        <v/>
      </c>
      <c r="I22" s="115" t="str">
        <f>IF('Biên bản'!AO23="","",'Biên bản'!AO23)</f>
        <v/>
      </c>
      <c r="J22" s="115" t="str">
        <f>IF('Biên bản'!AR23="","",'Biên bản'!AR23)</f>
        <v/>
      </c>
      <c r="K22" s="115" t="str">
        <f>IF('Biên bản'!AU23="","",'Biên bản'!AU23)</f>
        <v/>
      </c>
      <c r="L22" s="115" t="str">
        <f>IF('Biên bản'!AY23="","",'Biên bản'!AY23)</f>
        <v/>
      </c>
      <c r="M22" s="115" t="str">
        <f>IF('Biên bản'!BC23="","",'Biên bản'!BC23)</f>
        <v/>
      </c>
      <c r="N22" s="90">
        <f>'Danh sách chuẩn'!$I$5*1000/2</f>
        <v>3</v>
      </c>
      <c r="O22" s="91">
        <f>'Danh sách chuẩn'!$K$5*1000/2</f>
        <v>0.5</v>
      </c>
      <c r="P22" s="89" t="e">
        <f>N22+O22*B22</f>
        <v>#VALUE!</v>
      </c>
      <c r="Q22" s="42" t="e">
        <f>ABS(I22-20)/SQRT(3)</f>
        <v>#VALUE!</v>
      </c>
      <c r="R22" s="42">
        <f>0.1*$AI$10/SQRT(3)</f>
        <v>0.66395280956806979</v>
      </c>
      <c r="S22" s="41" t="e">
        <f>ABS(I22-20)*R22</f>
        <v>#VALUE!</v>
      </c>
      <c r="T22" s="117" t="e">
        <f>S22*B22</f>
        <v>#VALUE!</v>
      </c>
      <c r="U22" s="42">
        <f t="shared" si="4"/>
        <v>1.7320508075688773E-2</v>
      </c>
      <c r="V22" s="41">
        <f>U22*$AI$10</f>
        <v>0.1991858428704209</v>
      </c>
      <c r="W22" s="116" t="e">
        <f>V22*B22</f>
        <v>#VALUE!</v>
      </c>
      <c r="X22" s="116" t="e">
        <f t="shared" si="5"/>
        <v>#VALUE!</v>
      </c>
      <c r="Y22" s="116" t="e">
        <f t="shared" si="8"/>
        <v>#VALUE!</v>
      </c>
      <c r="Z22" s="116" t="e">
        <f>X22+Y22*B22</f>
        <v>#VALUE!</v>
      </c>
      <c r="AA22" s="116" t="e">
        <f t="shared" si="6"/>
        <v>#VALUE!</v>
      </c>
      <c r="AB22" s="116" t="e">
        <f t="shared" si="7"/>
        <v>#VALUE!</v>
      </c>
      <c r="AC22" s="116" t="e">
        <f>AA22+AB22*B22</f>
        <v>#VALUE!</v>
      </c>
      <c r="AD22" s="103"/>
    </row>
    <row r="23" spans="1:37" s="7" customFormat="1" ht="24" customHeight="1" x14ac:dyDescent="0.25">
      <c r="A23" s="73">
        <v>1</v>
      </c>
      <c r="B23" s="122" t="str">
        <f t="shared" si="0"/>
        <v/>
      </c>
      <c r="C23" s="121" t="str">
        <f>IF('Biên bản'!AJ24="","",'Biên bản'!AJ24)</f>
        <v/>
      </c>
      <c r="D23" s="42" t="str">
        <f>IF(C23="","",C23-(C23*$AI$10*10^-6*(I23-20)))</f>
        <v/>
      </c>
      <c r="E23" s="111" t="str">
        <f>IF('Biên bản'!AE24="","",'Biên bản'!AE24)</f>
        <v/>
      </c>
      <c r="F23" s="113" t="str">
        <f t="shared" si="1"/>
        <v/>
      </c>
      <c r="G23" s="112" t="str">
        <f t="shared" si="2"/>
        <v/>
      </c>
      <c r="H23" s="115" t="str">
        <f t="shared" si="3"/>
        <v/>
      </c>
      <c r="I23" s="115" t="str">
        <f>IF('Biên bản'!AO24="","",'Biên bản'!AO24)</f>
        <v/>
      </c>
      <c r="J23" s="115" t="str">
        <f>IF('Biên bản'!AR24="","",'Biên bản'!AR24)</f>
        <v/>
      </c>
      <c r="K23" s="115" t="str">
        <f>IF('Biên bản'!AU24="","",'Biên bản'!AU24)</f>
        <v/>
      </c>
      <c r="L23" s="115" t="str">
        <f>IF('Biên bản'!AY24="","",'Biên bản'!AY24)</f>
        <v/>
      </c>
      <c r="M23" s="115" t="str">
        <f>IF('Biên bản'!BC24="","",'Biên bản'!BC24)</f>
        <v/>
      </c>
      <c r="N23" s="90">
        <f>'Danh sách chuẩn'!$I$5*1000/2</f>
        <v>3</v>
      </c>
      <c r="O23" s="91">
        <f>'Danh sách chuẩn'!$K$5*1000/2</f>
        <v>0.5</v>
      </c>
      <c r="P23" s="89" t="e">
        <f>N23+O23*B23</f>
        <v>#VALUE!</v>
      </c>
      <c r="Q23" s="42" t="e">
        <f>ABS(I23-20)/SQRT(3)</f>
        <v>#VALUE!</v>
      </c>
      <c r="R23" s="42">
        <f>0.1*$AI$10/SQRT(3)</f>
        <v>0.66395280956806979</v>
      </c>
      <c r="S23" s="41" t="e">
        <f>ABS(I23-20)*R23</f>
        <v>#VALUE!</v>
      </c>
      <c r="T23" s="117" t="e">
        <f>S23*B23</f>
        <v>#VALUE!</v>
      </c>
      <c r="U23" s="42">
        <f t="shared" si="4"/>
        <v>1.7320508075688773E-2</v>
      </c>
      <c r="V23" s="41">
        <f>U23*$AI$10</f>
        <v>0.1991858428704209</v>
      </c>
      <c r="W23" s="116" t="e">
        <f>V23*B23</f>
        <v>#VALUE!</v>
      </c>
      <c r="X23" s="116" t="e">
        <f t="shared" si="5"/>
        <v>#VALUE!</v>
      </c>
      <c r="Y23" s="116" t="e">
        <f t="shared" si="8"/>
        <v>#VALUE!</v>
      </c>
      <c r="Z23" s="116" t="e">
        <f>X23+Y23*B23</f>
        <v>#VALUE!</v>
      </c>
      <c r="AA23" s="116" t="e">
        <f t="shared" si="6"/>
        <v>#VALUE!</v>
      </c>
      <c r="AB23" s="116" t="e">
        <f t="shared" si="7"/>
        <v>#VALUE!</v>
      </c>
      <c r="AC23" s="116" t="e">
        <f>AA23+AB23*B23</f>
        <v>#VALUE!</v>
      </c>
      <c r="AD23" s="103"/>
    </row>
    <row r="24" spans="1:37" s="7" customFormat="1" ht="24" customHeight="1" x14ac:dyDescent="0.25">
      <c r="A24" s="73">
        <v>1</v>
      </c>
      <c r="B24" s="122" t="str">
        <f t="shared" si="0"/>
        <v/>
      </c>
      <c r="C24" s="121" t="str">
        <f>IF('Biên bản'!AJ25="","",'Biên bản'!AJ25)</f>
        <v/>
      </c>
      <c r="D24" s="42" t="str">
        <f>IF(C24="","",C24-(C24*$AI$10*10^-6*(I24-20)))</f>
        <v/>
      </c>
      <c r="E24" s="111" t="str">
        <f>IF('Biên bản'!AE25="","",'Biên bản'!AE25)</f>
        <v/>
      </c>
      <c r="F24" s="113" t="str">
        <f t="shared" si="1"/>
        <v/>
      </c>
      <c r="G24" s="112" t="str">
        <f t="shared" si="2"/>
        <v/>
      </c>
      <c r="H24" s="115" t="str">
        <f t="shared" si="3"/>
        <v/>
      </c>
      <c r="I24" s="115" t="str">
        <f>IF('Biên bản'!AO25="","",'Biên bản'!AO25)</f>
        <v/>
      </c>
      <c r="J24" s="115" t="str">
        <f>IF('Biên bản'!AR25="","",'Biên bản'!AR25)</f>
        <v/>
      </c>
      <c r="K24" s="115" t="str">
        <f>IF('Biên bản'!AU25="","",'Biên bản'!AU25)</f>
        <v/>
      </c>
      <c r="L24" s="115" t="str">
        <f>IF('Biên bản'!AY25="","",'Biên bản'!AY25)</f>
        <v/>
      </c>
      <c r="M24" s="115" t="str">
        <f>IF('Biên bản'!BC25="","",'Biên bản'!BC25)</f>
        <v/>
      </c>
      <c r="N24" s="90">
        <f>'Danh sách chuẩn'!$I$5*1000/2</f>
        <v>3</v>
      </c>
      <c r="O24" s="91">
        <f>'Danh sách chuẩn'!$K$5*1000/2</f>
        <v>0.5</v>
      </c>
      <c r="P24" s="89" t="e">
        <f>N24+O24*B24</f>
        <v>#VALUE!</v>
      </c>
      <c r="Q24" s="42" t="e">
        <f>ABS(I24-20)/SQRT(3)</f>
        <v>#VALUE!</v>
      </c>
      <c r="R24" s="42">
        <f>0.1*$AI$10/SQRT(3)</f>
        <v>0.66395280956806979</v>
      </c>
      <c r="S24" s="41" t="e">
        <f>ABS(I24-20)*R24</f>
        <v>#VALUE!</v>
      </c>
      <c r="T24" s="117" t="e">
        <f>S24*B24</f>
        <v>#VALUE!</v>
      </c>
      <c r="U24" s="42">
        <f t="shared" si="4"/>
        <v>1.7320508075688773E-2</v>
      </c>
      <c r="V24" s="41">
        <f>U24*$AI$10</f>
        <v>0.1991858428704209</v>
      </c>
      <c r="W24" s="116" t="e">
        <f>V24*B24</f>
        <v>#VALUE!</v>
      </c>
      <c r="X24" s="116" t="e">
        <f t="shared" si="5"/>
        <v>#VALUE!</v>
      </c>
      <c r="Y24" s="116" t="e">
        <f t="shared" si="8"/>
        <v>#VALUE!</v>
      </c>
      <c r="Z24" s="116" t="e">
        <f>X24+Y24*B24</f>
        <v>#VALUE!</v>
      </c>
      <c r="AA24" s="116" t="e">
        <f t="shared" si="6"/>
        <v>#VALUE!</v>
      </c>
      <c r="AB24" s="116" t="e">
        <f t="shared" si="7"/>
        <v>#VALUE!</v>
      </c>
      <c r="AC24" s="116" t="e">
        <f>AA24+AB24*B24</f>
        <v>#VALUE!</v>
      </c>
      <c r="AD24" s="103"/>
    </row>
    <row r="25" spans="1:37" s="7" customFormat="1" ht="24" customHeight="1" x14ac:dyDescent="0.25"/>
    <row r="26" spans="1:37" s="7" customFormat="1" ht="24" customHeight="1" x14ac:dyDescent="0.25"/>
    <row r="27" spans="1:37" s="7" customFormat="1" ht="24" customHeight="1" x14ac:dyDescent="0.25"/>
    <row r="28" spans="1:37" s="7" customFormat="1" ht="24" customHeight="1" x14ac:dyDescent="0.25"/>
    <row r="29" spans="1:37" s="7" customFormat="1" ht="24" customHeight="1" x14ac:dyDescent="0.25"/>
    <row r="30" spans="1:37" s="7" customFormat="1" ht="24" customHeight="1" x14ac:dyDescent="0.25"/>
    <row r="31" spans="1:37" s="7" customFormat="1" ht="24" customHeight="1" x14ac:dyDescent="0.25"/>
    <row r="32" spans="1:37" s="7" customFormat="1" ht="24" customHeight="1" x14ac:dyDescent="0.25"/>
    <row r="33" s="7" customFormat="1" ht="24" customHeight="1" x14ac:dyDescent="0.25"/>
    <row r="34" s="7" customFormat="1" ht="24" customHeight="1" x14ac:dyDescent="0.25"/>
    <row r="35" s="7" customFormat="1" ht="24" customHeight="1" x14ac:dyDescent="0.25"/>
    <row r="36" s="7" customFormat="1" ht="24" customHeight="1" x14ac:dyDescent="0.25"/>
    <row r="37" s="7" customFormat="1" ht="24" customHeight="1" x14ac:dyDescent="0.25"/>
    <row r="38" s="7" customFormat="1" ht="24" customHeight="1" x14ac:dyDescent="0.25"/>
    <row r="39" s="7" customFormat="1" ht="24" customHeight="1" x14ac:dyDescent="0.25"/>
    <row r="40" s="7" customFormat="1" ht="24" customHeight="1" x14ac:dyDescent="0.25"/>
    <row r="41" s="7" customFormat="1" ht="24" customHeight="1" x14ac:dyDescent="0.25"/>
    <row r="42" s="7" customFormat="1" ht="24" customHeight="1" x14ac:dyDescent="0.25"/>
    <row r="43" s="7" customFormat="1" ht="24" customHeight="1" x14ac:dyDescent="0.25"/>
    <row r="44" s="7" customFormat="1" ht="24" customHeight="1" x14ac:dyDescent="0.25"/>
    <row r="45" s="7" customFormat="1" ht="24" customHeight="1" x14ac:dyDescent="0.25"/>
    <row r="46" s="7" customFormat="1" ht="24" customHeight="1" x14ac:dyDescent="0.25"/>
    <row r="47" s="7" customFormat="1" ht="24" customHeight="1" x14ac:dyDescent="0.25"/>
    <row r="48" s="7" customFormat="1" ht="24" customHeight="1" x14ac:dyDescent="0.25"/>
    <row r="49" s="7" customFormat="1" ht="24" customHeight="1" x14ac:dyDescent="0.25"/>
  </sheetData>
  <mergeCells count="21">
    <mergeCell ref="AF12:AH12"/>
    <mergeCell ref="AF13:AH13"/>
    <mergeCell ref="AP7:AP8"/>
    <mergeCell ref="AM6:AP6"/>
    <mergeCell ref="U2:W2"/>
    <mergeCell ref="X2:Z2"/>
    <mergeCell ref="AA2:AC2"/>
    <mergeCell ref="A2:A3"/>
    <mergeCell ref="N2:P2"/>
    <mergeCell ref="H2:H3"/>
    <mergeCell ref="C2:D2"/>
    <mergeCell ref="AD2:AD3"/>
    <mergeCell ref="AF11:AH11"/>
    <mergeCell ref="B2:B3"/>
    <mergeCell ref="E2:G2"/>
    <mergeCell ref="AF7:AH7"/>
    <mergeCell ref="AF10:AH10"/>
    <mergeCell ref="AF6:AK6"/>
    <mergeCell ref="R2:T2"/>
    <mergeCell ref="AF8:AH8"/>
    <mergeCell ref="AF9:AH9"/>
  </mergeCells>
  <dataValidations disablePrompts="1" count="1">
    <dataValidation type="list" allowBlank="1" showInputMessage="1" showErrorMessage="1" sqref="A1" xr:uid="{D7809CB2-7168-4430-939D-C45F1AB0C2D3}">
      <formula1>"on, off"</formula1>
    </dataValidation>
  </dataValidations>
  <pageMargins left="0.7" right="0.7" top="0.75" bottom="0.75" header="0.3" footer="0.3"/>
  <pageSetup paperSize="9" fitToHeight="0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6"/>
  <sheetViews>
    <sheetView workbookViewId="0">
      <selection activeCell="D5" sqref="D5"/>
    </sheetView>
  </sheetViews>
  <sheetFormatPr defaultRowHeight="15" x14ac:dyDescent="0.25"/>
  <cols>
    <col min="1" max="1" width="4.7109375" customWidth="1"/>
    <col min="2" max="2" width="13.42578125" bestFit="1" customWidth="1"/>
    <col min="3" max="4" width="30.7109375" customWidth="1"/>
    <col min="5" max="5" width="16.7109375" customWidth="1"/>
    <col min="6" max="6" width="34.42578125" customWidth="1"/>
    <col min="7" max="8" width="23.7109375" customWidth="1"/>
    <col min="9" max="9" width="7.7109375" customWidth="1"/>
    <col min="10" max="10" width="2.7109375" customWidth="1"/>
    <col min="11" max="11" width="7.7109375" customWidth="1"/>
    <col min="12" max="12" width="8.28515625" bestFit="1" customWidth="1"/>
    <col min="13" max="13" width="17.7109375" customWidth="1"/>
    <col min="14" max="14" width="7.42578125" customWidth="1"/>
  </cols>
  <sheetData>
    <row r="1" spans="1:14" ht="18.75" x14ac:dyDescent="0.25">
      <c r="A1" s="203" t="s">
        <v>68</v>
      </c>
      <c r="B1" s="203"/>
      <c r="C1" s="203"/>
      <c r="D1" s="203"/>
      <c r="E1" s="203"/>
      <c r="F1" s="203"/>
      <c r="G1" s="203"/>
      <c r="H1" s="203"/>
      <c r="I1" s="203"/>
      <c r="J1" s="203"/>
      <c r="K1" s="203"/>
      <c r="L1" s="203"/>
    </row>
    <row r="2" spans="1:14" ht="19.5" x14ac:dyDescent="0.25">
      <c r="A2" s="204" t="s">
        <v>69</v>
      </c>
      <c r="B2" s="204"/>
      <c r="C2" s="204"/>
      <c r="D2" s="204"/>
      <c r="E2" s="204"/>
      <c r="F2" s="204"/>
      <c r="G2" s="204"/>
      <c r="H2" s="204"/>
      <c r="I2" s="204"/>
      <c r="J2" s="204"/>
      <c r="K2" s="204"/>
      <c r="L2" s="204"/>
    </row>
    <row r="3" spans="1:14" ht="16.5" x14ac:dyDescent="0.25">
      <c r="B3" s="6"/>
      <c r="C3" s="6"/>
      <c r="D3" s="6"/>
      <c r="E3" s="2"/>
      <c r="F3" s="2"/>
      <c r="G3" s="2"/>
      <c r="H3" s="2"/>
      <c r="I3" s="2"/>
      <c r="J3" s="2"/>
      <c r="K3" s="2"/>
      <c r="L3" s="2"/>
    </row>
    <row r="4" spans="1:14" s="44" customFormat="1" ht="17.25" x14ac:dyDescent="0.3">
      <c r="A4" s="47" t="s">
        <v>70</v>
      </c>
      <c r="B4" s="47" t="s">
        <v>71</v>
      </c>
      <c r="C4" s="50" t="s">
        <v>72</v>
      </c>
      <c r="D4" s="51" t="s">
        <v>73</v>
      </c>
      <c r="E4" s="47" t="s">
        <v>74</v>
      </c>
      <c r="F4" s="38" t="s">
        <v>75</v>
      </c>
      <c r="G4" s="47" t="s">
        <v>91</v>
      </c>
      <c r="H4" s="47" t="s">
        <v>76</v>
      </c>
      <c r="I4" s="173" t="s">
        <v>77</v>
      </c>
      <c r="J4" s="173"/>
      <c r="K4" s="173"/>
      <c r="L4" s="47" t="s">
        <v>78</v>
      </c>
      <c r="M4" s="47" t="s">
        <v>116</v>
      </c>
      <c r="N4" s="24"/>
    </row>
    <row r="5" spans="1:14" s="44" customFormat="1" ht="57" customHeight="1" x14ac:dyDescent="0.3">
      <c r="A5" s="2">
        <v>1</v>
      </c>
      <c r="B5" s="52"/>
      <c r="C5" s="53" t="s">
        <v>129</v>
      </c>
      <c r="D5" s="54" t="s">
        <v>133</v>
      </c>
      <c r="E5" s="52" t="s">
        <v>130</v>
      </c>
      <c r="F5" s="55" t="s">
        <v>131</v>
      </c>
      <c r="G5" s="52"/>
      <c r="H5" s="56"/>
      <c r="I5" s="101">
        <v>6.0000000000000001E-3</v>
      </c>
      <c r="J5" s="58" t="s">
        <v>32</v>
      </c>
      <c r="K5" s="102">
        <v>1E-3</v>
      </c>
      <c r="L5" s="49" t="s">
        <v>0</v>
      </c>
      <c r="M5" s="98"/>
      <c r="N5" s="69"/>
    </row>
    <row r="6" spans="1:14" s="44" customFormat="1" ht="35.1" customHeight="1" x14ac:dyDescent="0.3">
      <c r="A6" s="2">
        <v>2</v>
      </c>
      <c r="B6" s="52"/>
      <c r="C6" s="53"/>
      <c r="D6" s="54"/>
      <c r="E6" s="52"/>
      <c r="F6" s="55"/>
      <c r="G6" s="52"/>
      <c r="H6" s="56"/>
      <c r="I6" s="57"/>
      <c r="J6" s="58"/>
      <c r="K6" s="48"/>
      <c r="L6" s="48"/>
      <c r="N6" s="69"/>
    </row>
    <row r="7" spans="1:14" ht="16.5" x14ac:dyDescent="0.25">
      <c r="A7" s="83" t="s">
        <v>101</v>
      </c>
      <c r="N7" s="69"/>
    </row>
    <row r="8" spans="1:14" ht="16.5" x14ac:dyDescent="0.25">
      <c r="C8" s="38" t="s">
        <v>84</v>
      </c>
      <c r="D8" s="59" t="s">
        <v>85</v>
      </c>
      <c r="E8" s="47" t="s">
        <v>93</v>
      </c>
      <c r="F8" s="24"/>
      <c r="G8" s="205" t="s">
        <v>87</v>
      </c>
      <c r="H8" s="205"/>
      <c r="N8" s="69"/>
    </row>
    <row r="9" spans="1:14" s="1" customFormat="1" ht="20.100000000000001" customHeight="1" x14ac:dyDescent="0.25">
      <c r="C9" s="61" t="s">
        <v>34</v>
      </c>
      <c r="D9" s="60" t="s">
        <v>132</v>
      </c>
      <c r="E9" s="60" t="s">
        <v>94</v>
      </c>
      <c r="G9" s="64" t="s">
        <v>89</v>
      </c>
      <c r="H9" s="64" t="s">
        <v>88</v>
      </c>
      <c r="N9" s="69"/>
    </row>
    <row r="10" spans="1:14" s="1" customFormat="1" ht="20.100000000000001" customHeight="1" x14ac:dyDescent="0.25">
      <c r="C10" s="61" t="s">
        <v>80</v>
      </c>
      <c r="D10" s="60"/>
      <c r="E10" s="60" t="s">
        <v>95</v>
      </c>
      <c r="G10" s="65" t="s">
        <v>125</v>
      </c>
      <c r="H10" s="63" t="s">
        <v>104</v>
      </c>
    </row>
    <row r="11" spans="1:14" s="1" customFormat="1" ht="20.100000000000001" customHeight="1" x14ac:dyDescent="0.25">
      <c r="C11" s="61" t="s">
        <v>81</v>
      </c>
      <c r="D11" s="60"/>
      <c r="E11" s="60" t="s">
        <v>96</v>
      </c>
      <c r="G11" s="65" t="s">
        <v>126</v>
      </c>
      <c r="H11" s="63" t="s">
        <v>105</v>
      </c>
    </row>
    <row r="12" spans="1:14" s="1" customFormat="1" ht="20.100000000000001" customHeight="1" x14ac:dyDescent="0.25">
      <c r="C12" s="61" t="s">
        <v>82</v>
      </c>
      <c r="G12" s="68" t="s">
        <v>128</v>
      </c>
      <c r="H12" s="66" t="s">
        <v>127</v>
      </c>
    </row>
    <row r="13" spans="1:14" s="1" customFormat="1" ht="20.100000000000001" customHeight="1" x14ac:dyDescent="0.25">
      <c r="C13" s="61" t="s">
        <v>83</v>
      </c>
      <c r="G13" s="65"/>
      <c r="H13" s="63"/>
    </row>
    <row r="14" spans="1:14" s="1" customFormat="1" ht="20.100000000000001" customHeight="1" x14ac:dyDescent="0.25">
      <c r="C14" s="61" t="s">
        <v>115</v>
      </c>
      <c r="G14" s="65"/>
      <c r="H14" s="63"/>
    </row>
    <row r="15" spans="1:14" ht="16.5" x14ac:dyDescent="0.25">
      <c r="C15" s="61" t="s">
        <v>103</v>
      </c>
      <c r="F15" s="1"/>
      <c r="G15" s="65"/>
      <c r="H15" s="63"/>
    </row>
    <row r="16" spans="1:14" ht="16.5" x14ac:dyDescent="0.25">
      <c r="F16" s="1"/>
    </row>
  </sheetData>
  <mergeCells count="4">
    <mergeCell ref="A1:L1"/>
    <mergeCell ref="A2:L2"/>
    <mergeCell ref="I4:K4"/>
    <mergeCell ref="G8:H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4</vt:i4>
      </vt:variant>
    </vt:vector>
  </HeadingPairs>
  <TitlesOfParts>
    <vt:vector size="4" baseType="lpstr">
      <vt:lpstr>Biên bản</vt:lpstr>
      <vt:lpstr>GCN</vt:lpstr>
      <vt:lpstr>ĐKĐBĐ</vt:lpstr>
      <vt:lpstr>Danh sách chuẩn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Trần Nam Anh</dc:creator>
  <cp:lastModifiedBy>PC</cp:lastModifiedBy>
  <cp:lastPrinted>2025-08-07T03:42:01Z</cp:lastPrinted>
  <dcterms:created xsi:type="dcterms:W3CDTF">2019-01-23T09:13:47Z</dcterms:created>
  <dcterms:modified xsi:type="dcterms:W3CDTF">2025-08-07T03:49:34Z</dcterms:modified>
</cp:coreProperties>
</file>