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MMARY" sheetId="4" r:id="rId1"/>
    <sheet name="LISTING BY FIX ROI" sheetId="6" r:id="rId2"/>
    <sheet name="ORDER" sheetId="8" r:id="rId3"/>
    <sheet name="LISTING BY % ROI" sheetId="7" r:id="rId4"/>
  </sheets>
  <calcPr calcId="152511"/>
</workbook>
</file>

<file path=xl/calcChain.xml><?xml version="1.0" encoding="utf-8"?>
<calcChain xmlns="http://schemas.openxmlformats.org/spreadsheetml/2006/main">
  <c r="D3" i="6" l="1"/>
  <c r="D2" i="6"/>
  <c r="I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D4" i="6"/>
  <c r="I4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I2" i="6"/>
  <c r="D2" i="7" l="1"/>
  <c r="D4" i="7"/>
  <c r="I4" i="7" s="1"/>
  <c r="F4" i="7"/>
  <c r="D5" i="7"/>
  <c r="J5" i="7" s="1"/>
  <c r="F5" i="7"/>
  <c r="D6" i="7"/>
  <c r="F6" i="7"/>
  <c r="D7" i="7"/>
  <c r="J7" i="7" s="1"/>
  <c r="F7" i="7"/>
  <c r="I7" i="7"/>
  <c r="D8" i="7"/>
  <c r="I8" i="7" s="1"/>
  <c r="F8" i="7"/>
  <c r="D9" i="7"/>
  <c r="F9" i="7"/>
  <c r="D10" i="7"/>
  <c r="F10" i="7"/>
  <c r="D11" i="7"/>
  <c r="J11" i="7" s="1"/>
  <c r="F11" i="7"/>
  <c r="D12" i="7"/>
  <c r="I12" i="7" s="1"/>
  <c r="F12" i="7"/>
  <c r="D13" i="7"/>
  <c r="J13" i="7" s="1"/>
  <c r="F13" i="7"/>
  <c r="D14" i="7"/>
  <c r="F14" i="7"/>
  <c r="D15" i="7"/>
  <c r="J15" i="7" s="1"/>
  <c r="F15" i="7"/>
  <c r="D16" i="7"/>
  <c r="I16" i="7" s="1"/>
  <c r="F16" i="7"/>
  <c r="D17" i="7"/>
  <c r="F17" i="7"/>
  <c r="D18" i="7"/>
  <c r="F18" i="7"/>
  <c r="D19" i="7"/>
  <c r="J19" i="7" s="1"/>
  <c r="F19" i="7"/>
  <c r="D20" i="7"/>
  <c r="F20" i="7"/>
  <c r="I20" i="7"/>
  <c r="J20" i="7"/>
  <c r="D21" i="7"/>
  <c r="F21" i="7"/>
  <c r="J21" i="7"/>
  <c r="D22" i="7"/>
  <c r="I22" i="7" s="1"/>
  <c r="F22" i="7"/>
  <c r="J22" i="7"/>
  <c r="D23" i="7"/>
  <c r="J23" i="7" s="1"/>
  <c r="F23" i="7"/>
  <c r="D24" i="7"/>
  <c r="F24" i="7"/>
  <c r="I24" i="7"/>
  <c r="J24" i="7"/>
  <c r="D25" i="7"/>
  <c r="F25" i="7"/>
  <c r="D26" i="7"/>
  <c r="I26" i="7" s="1"/>
  <c r="F26" i="7"/>
  <c r="D27" i="7"/>
  <c r="J27" i="7" s="1"/>
  <c r="F27" i="7"/>
  <c r="D28" i="7"/>
  <c r="I28" i="7" s="1"/>
  <c r="F28" i="7"/>
  <c r="D29" i="7"/>
  <c r="I29" i="7" s="1"/>
  <c r="F29" i="7"/>
  <c r="D30" i="7"/>
  <c r="I30" i="7" s="1"/>
  <c r="F30" i="7"/>
  <c r="D31" i="7"/>
  <c r="J31" i="7" s="1"/>
  <c r="F31" i="7"/>
  <c r="D32" i="7"/>
  <c r="I32" i="7" s="1"/>
  <c r="F32" i="7"/>
  <c r="D33" i="7"/>
  <c r="J33" i="7" s="1"/>
  <c r="F33" i="7"/>
  <c r="D34" i="7"/>
  <c r="I34" i="7" s="1"/>
  <c r="F34" i="7"/>
  <c r="D35" i="7"/>
  <c r="J35" i="7" s="1"/>
  <c r="F35" i="7"/>
  <c r="D36" i="7"/>
  <c r="I36" i="7" s="1"/>
  <c r="F36" i="7"/>
  <c r="D37" i="7"/>
  <c r="F37" i="7"/>
  <c r="D38" i="7"/>
  <c r="I38" i="7" s="1"/>
  <c r="F38" i="7"/>
  <c r="J38" i="7"/>
  <c r="D39" i="7"/>
  <c r="J39" i="7" s="1"/>
  <c r="F39" i="7"/>
  <c r="D40" i="7"/>
  <c r="I40" i="7" s="1"/>
  <c r="F40" i="7"/>
  <c r="D41" i="7"/>
  <c r="F41" i="7"/>
  <c r="D42" i="7"/>
  <c r="I42" i="7" s="1"/>
  <c r="F42" i="7"/>
  <c r="J42" i="7"/>
  <c r="K42" i="7"/>
  <c r="D43" i="7"/>
  <c r="J43" i="7" s="1"/>
  <c r="F43" i="7"/>
  <c r="I43" i="7"/>
  <c r="D44" i="7"/>
  <c r="J44" i="7" s="1"/>
  <c r="F44" i="7"/>
  <c r="D45" i="7"/>
  <c r="I45" i="7" s="1"/>
  <c r="F45" i="7"/>
  <c r="D46" i="7"/>
  <c r="I46" i="7" s="1"/>
  <c r="F46" i="7"/>
  <c r="D47" i="7"/>
  <c r="J47" i="7" s="1"/>
  <c r="F47" i="7"/>
  <c r="I47" i="7"/>
  <c r="K47" i="7"/>
  <c r="D48" i="7"/>
  <c r="F48" i="7"/>
  <c r="I48" i="7"/>
  <c r="J48" i="7"/>
  <c r="D49" i="7"/>
  <c r="F49" i="7"/>
  <c r="I49" i="7"/>
  <c r="J49" i="7"/>
  <c r="D50" i="7"/>
  <c r="I50" i="7" s="1"/>
  <c r="F50" i="7"/>
  <c r="D51" i="7"/>
  <c r="J51" i="7" s="1"/>
  <c r="F51" i="7"/>
  <c r="D52" i="7"/>
  <c r="F52" i="7"/>
  <c r="I52" i="7"/>
  <c r="J52" i="7"/>
  <c r="D53" i="7"/>
  <c r="F53" i="7"/>
  <c r="D3" i="7"/>
  <c r="F2" i="7"/>
  <c r="J2" i="7"/>
  <c r="I3" i="7"/>
  <c r="F3" i="7"/>
  <c r="F3" i="6"/>
  <c r="J3" i="6"/>
  <c r="F4" i="6"/>
  <c r="F5" i="6"/>
  <c r="J6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J36" i="6"/>
  <c r="F36" i="6"/>
  <c r="F37" i="6"/>
  <c r="J38" i="6"/>
  <c r="F38" i="6"/>
  <c r="F39" i="6"/>
  <c r="J40" i="6"/>
  <c r="F40" i="6"/>
  <c r="F41" i="6"/>
  <c r="J42" i="6"/>
  <c r="F42" i="6"/>
  <c r="J43" i="6"/>
  <c r="F43" i="6"/>
  <c r="F44" i="6"/>
  <c r="F45" i="6"/>
  <c r="J46" i="6"/>
  <c r="F46" i="6"/>
  <c r="J47" i="6"/>
  <c r="F47" i="6"/>
  <c r="F48" i="6"/>
  <c r="F49" i="6"/>
  <c r="J50" i="6"/>
  <c r="F50" i="6"/>
  <c r="J51" i="6"/>
  <c r="F51" i="6"/>
  <c r="J52" i="6"/>
  <c r="F52" i="6"/>
  <c r="F53" i="6"/>
  <c r="J2" i="6"/>
  <c r="F2" i="6"/>
  <c r="J36" i="7" l="1"/>
  <c r="J32" i="7"/>
  <c r="K26" i="7"/>
  <c r="J8" i="7"/>
  <c r="K8" i="7" s="1"/>
  <c r="L8" i="7" s="1"/>
  <c r="N8" i="7" s="1"/>
  <c r="K48" i="7"/>
  <c r="L47" i="7"/>
  <c r="N47" i="7" s="1"/>
  <c r="I44" i="7"/>
  <c r="L42" i="7"/>
  <c r="N42" i="7" s="1"/>
  <c r="J40" i="7"/>
  <c r="I33" i="7"/>
  <c r="K33" i="7" s="1"/>
  <c r="I31" i="7"/>
  <c r="K31" i="7" s="1"/>
  <c r="L31" i="7" s="1"/>
  <c r="N31" i="7" s="1"/>
  <c r="J28" i="7"/>
  <c r="K28" i="7" s="1"/>
  <c r="L28" i="7" s="1"/>
  <c r="N28" i="7" s="1"/>
  <c r="I27" i="7"/>
  <c r="J26" i="7"/>
  <c r="J16" i="7"/>
  <c r="I15" i="7"/>
  <c r="J12" i="7"/>
  <c r="I11" i="7"/>
  <c r="K16" i="7"/>
  <c r="K49" i="7"/>
  <c r="L49" i="7" s="1"/>
  <c r="N49" i="7" s="1"/>
  <c r="K32" i="7"/>
  <c r="L32" i="7" s="1"/>
  <c r="N32" i="7" s="1"/>
  <c r="L26" i="7"/>
  <c r="N26" i="7" s="1"/>
  <c r="I19" i="7"/>
  <c r="J4" i="7"/>
  <c r="L19" i="7"/>
  <c r="N19" i="7" s="1"/>
  <c r="I18" i="7"/>
  <c r="J18" i="7"/>
  <c r="K18" i="7" s="1"/>
  <c r="L18" i="7" s="1"/>
  <c r="N18" i="7" s="1"/>
  <c r="I17" i="7"/>
  <c r="I10" i="7"/>
  <c r="K10" i="7" s="1"/>
  <c r="L10" i="7" s="1"/>
  <c r="N10" i="7" s="1"/>
  <c r="J10" i="7"/>
  <c r="I9" i="7"/>
  <c r="J53" i="7"/>
  <c r="K52" i="7"/>
  <c r="L52" i="7" s="1"/>
  <c r="N52" i="7" s="1"/>
  <c r="L48" i="7"/>
  <c r="N48" i="7" s="1"/>
  <c r="J37" i="7"/>
  <c r="K36" i="7"/>
  <c r="L36" i="7" s="1"/>
  <c r="N36" i="7" s="1"/>
  <c r="K7" i="7"/>
  <c r="L7" i="7" s="1"/>
  <c r="N7" i="7" s="1"/>
  <c r="L4" i="7"/>
  <c r="N4" i="7" s="1"/>
  <c r="I53" i="7"/>
  <c r="I51" i="7"/>
  <c r="K51" i="7" s="1"/>
  <c r="J46" i="7"/>
  <c r="K46" i="7" s="1"/>
  <c r="J41" i="7"/>
  <c r="K40" i="7"/>
  <c r="I37" i="7"/>
  <c r="K37" i="7" s="1"/>
  <c r="I35" i="7"/>
  <c r="J30" i="7"/>
  <c r="J25" i="7"/>
  <c r="K24" i="7"/>
  <c r="L24" i="7" s="1"/>
  <c r="N24" i="7" s="1"/>
  <c r="I21" i="7"/>
  <c r="K20" i="7"/>
  <c r="L20" i="7" s="1"/>
  <c r="N20" i="7" s="1"/>
  <c r="J17" i="7"/>
  <c r="I14" i="7"/>
  <c r="J14" i="7"/>
  <c r="I13" i="7"/>
  <c r="K13" i="7" s="1"/>
  <c r="K12" i="7"/>
  <c r="L12" i="7" s="1"/>
  <c r="N12" i="7" s="1"/>
  <c r="J9" i="7"/>
  <c r="I6" i="7"/>
  <c r="J6" i="7"/>
  <c r="I5" i="7"/>
  <c r="K4" i="7"/>
  <c r="J50" i="7"/>
  <c r="K50" i="7" s="1"/>
  <c r="L50" i="7" s="1"/>
  <c r="N50" i="7" s="1"/>
  <c r="J45" i="7"/>
  <c r="K45" i="7" s="1"/>
  <c r="K44" i="7"/>
  <c r="L44" i="7" s="1"/>
  <c r="N44" i="7" s="1"/>
  <c r="K43" i="7"/>
  <c r="L43" i="7" s="1"/>
  <c r="N43" i="7" s="1"/>
  <c r="I41" i="7"/>
  <c r="K41" i="7" s="1"/>
  <c r="L40" i="7"/>
  <c r="N40" i="7" s="1"/>
  <c r="I39" i="7"/>
  <c r="K39" i="7" s="1"/>
  <c r="L39" i="7" s="1"/>
  <c r="N39" i="7" s="1"/>
  <c r="K38" i="7"/>
  <c r="L38" i="7" s="1"/>
  <c r="N38" i="7" s="1"/>
  <c r="J34" i="7"/>
  <c r="L33" i="7"/>
  <c r="N33" i="7" s="1"/>
  <c r="J29" i="7"/>
  <c r="K29" i="7" s="1"/>
  <c r="K27" i="7"/>
  <c r="L27" i="7" s="1"/>
  <c r="N27" i="7" s="1"/>
  <c r="I25" i="7"/>
  <c r="I23" i="7"/>
  <c r="K23" i="7" s="1"/>
  <c r="L23" i="7" s="1"/>
  <c r="N23" i="7" s="1"/>
  <c r="K22" i="7"/>
  <c r="L22" i="7" s="1"/>
  <c r="N22" i="7" s="1"/>
  <c r="K21" i="7"/>
  <c r="K19" i="7"/>
  <c r="L16" i="7"/>
  <c r="N16" i="7" s="1"/>
  <c r="K11" i="7"/>
  <c r="L11" i="7" s="1"/>
  <c r="N11" i="7" s="1"/>
  <c r="I2" i="7"/>
  <c r="K2" i="7" s="1"/>
  <c r="J3" i="7"/>
  <c r="K3" i="7" s="1"/>
  <c r="L3" i="7" s="1"/>
  <c r="N3" i="7" s="1"/>
  <c r="J39" i="6"/>
  <c r="K51" i="6"/>
  <c r="L51" i="6" s="1"/>
  <c r="N51" i="6" s="1"/>
  <c r="K43" i="6"/>
  <c r="L43" i="6" s="1"/>
  <c r="N43" i="6" s="1"/>
  <c r="K38" i="6"/>
  <c r="L38" i="6" s="1"/>
  <c r="N38" i="6" s="1"/>
  <c r="K46" i="6"/>
  <c r="L46" i="6" s="1"/>
  <c r="N46" i="6" s="1"/>
  <c r="K6" i="6"/>
  <c r="L6" i="6" s="1"/>
  <c r="N6" i="6" s="1"/>
  <c r="K47" i="6"/>
  <c r="J35" i="6"/>
  <c r="K35" i="6" s="1"/>
  <c r="L35" i="6" s="1"/>
  <c r="N35" i="6" s="1"/>
  <c r="J34" i="6"/>
  <c r="K34" i="6" s="1"/>
  <c r="L34" i="6" s="1"/>
  <c r="N34" i="6" s="1"/>
  <c r="J31" i="6"/>
  <c r="K31" i="6" s="1"/>
  <c r="J30" i="6"/>
  <c r="K30" i="6" s="1"/>
  <c r="L30" i="6" s="1"/>
  <c r="N30" i="6" s="1"/>
  <c r="J27" i="6"/>
  <c r="K27" i="6" s="1"/>
  <c r="L27" i="6" s="1"/>
  <c r="N27" i="6" s="1"/>
  <c r="J26" i="6"/>
  <c r="J23" i="6"/>
  <c r="K23" i="6" s="1"/>
  <c r="L23" i="6" s="1"/>
  <c r="N23" i="6" s="1"/>
  <c r="J22" i="6"/>
  <c r="K22" i="6" s="1"/>
  <c r="L22" i="6" s="1"/>
  <c r="N22" i="6" s="1"/>
  <c r="J19" i="6"/>
  <c r="K19" i="6" s="1"/>
  <c r="L19" i="6" s="1"/>
  <c r="N19" i="6" s="1"/>
  <c r="J18" i="6"/>
  <c r="K18" i="6" s="1"/>
  <c r="L18" i="6" s="1"/>
  <c r="N18" i="6" s="1"/>
  <c r="J15" i="6"/>
  <c r="J14" i="6"/>
  <c r="K14" i="6" s="1"/>
  <c r="J11" i="6"/>
  <c r="K11" i="6" s="1"/>
  <c r="L11" i="6" s="1"/>
  <c r="N11" i="6" s="1"/>
  <c r="J10" i="6"/>
  <c r="K10" i="6" s="1"/>
  <c r="L10" i="6" s="1"/>
  <c r="N10" i="6" s="1"/>
  <c r="J7" i="6"/>
  <c r="K7" i="6" s="1"/>
  <c r="L7" i="6" s="1"/>
  <c r="N7" i="6" s="1"/>
  <c r="J44" i="6"/>
  <c r="K50" i="6"/>
  <c r="L50" i="6" s="1"/>
  <c r="N50" i="6" s="1"/>
  <c r="J45" i="6"/>
  <c r="J20" i="6"/>
  <c r="J49" i="6"/>
  <c r="J33" i="6"/>
  <c r="J24" i="6"/>
  <c r="K24" i="6"/>
  <c r="L24" i="6" s="1"/>
  <c r="N24" i="6" s="1"/>
  <c r="J8" i="6"/>
  <c r="K3" i="6"/>
  <c r="L3" i="6" s="1"/>
  <c r="N3" i="6" s="1"/>
  <c r="J53" i="6"/>
  <c r="K52" i="6"/>
  <c r="L47" i="6"/>
  <c r="N47" i="6" s="1"/>
  <c r="K42" i="6"/>
  <c r="L42" i="6" s="1"/>
  <c r="N42" i="6" s="1"/>
  <c r="K39" i="6"/>
  <c r="L39" i="6" s="1"/>
  <c r="N39" i="6" s="1"/>
  <c r="J37" i="6"/>
  <c r="K36" i="6"/>
  <c r="J28" i="6"/>
  <c r="J12" i="6"/>
  <c r="J48" i="6"/>
  <c r="J41" i="6"/>
  <c r="K40" i="6"/>
  <c r="J32" i="6"/>
  <c r="K32" i="6" s="1"/>
  <c r="J16" i="6"/>
  <c r="J4" i="6"/>
  <c r="J29" i="6"/>
  <c r="J25" i="6"/>
  <c r="K25" i="6" s="1"/>
  <c r="J21" i="6"/>
  <c r="J17" i="6"/>
  <c r="K17" i="6" s="1"/>
  <c r="J13" i="6"/>
  <c r="J9" i="6"/>
  <c r="K9" i="6" s="1"/>
  <c r="J5" i="6"/>
  <c r="K2" i="6"/>
  <c r="L2" i="6" s="1"/>
  <c r="N2" i="6" s="1"/>
  <c r="L13" i="7" l="1"/>
  <c r="N13" i="7" s="1"/>
  <c r="K5" i="7"/>
  <c r="L5" i="7" s="1"/>
  <c r="N5" i="7" s="1"/>
  <c r="L21" i="7"/>
  <c r="N21" i="7" s="1"/>
  <c r="K53" i="7"/>
  <c r="K17" i="7"/>
  <c r="L17" i="7" s="1"/>
  <c r="N17" i="7" s="1"/>
  <c r="K25" i="7"/>
  <c r="K15" i="7"/>
  <c r="L15" i="7" s="1"/>
  <c r="N15" i="7" s="1"/>
  <c r="L14" i="7"/>
  <c r="N14" i="7" s="1"/>
  <c r="K14" i="7"/>
  <c r="K35" i="7"/>
  <c r="L35" i="7" s="1"/>
  <c r="N35" i="7" s="1"/>
  <c r="K6" i="7"/>
  <c r="L6" i="7" s="1"/>
  <c r="N6" i="7" s="1"/>
  <c r="L29" i="7"/>
  <c r="N29" i="7" s="1"/>
  <c r="L51" i="7"/>
  <c r="N51" i="7" s="1"/>
  <c r="L25" i="7"/>
  <c r="N25" i="7" s="1"/>
  <c r="L37" i="7"/>
  <c r="N37" i="7" s="1"/>
  <c r="K34" i="7"/>
  <c r="L34" i="7" s="1"/>
  <c r="N34" i="7" s="1"/>
  <c r="L46" i="7"/>
  <c r="N46" i="7" s="1"/>
  <c r="L41" i="7"/>
  <c r="N41" i="7" s="1"/>
  <c r="L30" i="7"/>
  <c r="N30" i="7" s="1"/>
  <c r="L45" i="7"/>
  <c r="N45" i="7" s="1"/>
  <c r="K9" i="7"/>
  <c r="L9" i="7" s="1"/>
  <c r="N9" i="7" s="1"/>
  <c r="K30" i="7"/>
  <c r="L53" i="7"/>
  <c r="N53" i="7" s="1"/>
  <c r="L2" i="7"/>
  <c r="N2" i="7" s="1"/>
  <c r="K8" i="6"/>
  <c r="L8" i="6" s="1"/>
  <c r="N8" i="6" s="1"/>
  <c r="K48" i="6"/>
  <c r="L48" i="6" s="1"/>
  <c r="N48" i="6" s="1"/>
  <c r="L32" i="6"/>
  <c r="N32" i="6" s="1"/>
  <c r="L17" i="6"/>
  <c r="N17" i="6" s="1"/>
  <c r="L40" i="6"/>
  <c r="N40" i="6" s="1"/>
  <c r="L14" i="6"/>
  <c r="N14" i="6" s="1"/>
  <c r="L52" i="6"/>
  <c r="N52" i="6" s="1"/>
  <c r="K45" i="6"/>
  <c r="L45" i="6" s="1"/>
  <c r="N45" i="6" s="1"/>
  <c r="K4" i="6"/>
  <c r="L4" i="6" s="1"/>
  <c r="N4" i="6" s="1"/>
  <c r="L36" i="6"/>
  <c r="N36" i="6" s="1"/>
  <c r="K15" i="6"/>
  <c r="L15" i="6" s="1"/>
  <c r="N15" i="6" s="1"/>
  <c r="K33" i="6"/>
  <c r="L33" i="6" s="1"/>
  <c r="N33" i="6" s="1"/>
  <c r="K20" i="6"/>
  <c r="L20" i="6" s="1"/>
  <c r="N20" i="6" s="1"/>
  <c r="K44" i="6"/>
  <c r="L44" i="6" s="1"/>
  <c r="N44" i="6" s="1"/>
  <c r="K21" i="6"/>
  <c r="L21" i="6" s="1"/>
  <c r="N21" i="6" s="1"/>
  <c r="K26" i="6"/>
  <c r="L26" i="6" s="1"/>
  <c r="N26" i="6" s="1"/>
  <c r="L31" i="6"/>
  <c r="N31" i="6" s="1"/>
  <c r="K53" i="6"/>
  <c r="L53" i="6" s="1"/>
  <c r="N53" i="6" s="1"/>
  <c r="K49" i="6"/>
  <c r="L49" i="6" s="1"/>
  <c r="N49" i="6" s="1"/>
  <c r="K13" i="6"/>
  <c r="L13" i="6" s="1"/>
  <c r="N13" i="6" s="1"/>
  <c r="K16" i="6"/>
  <c r="L16" i="6" s="1"/>
  <c r="N16" i="6" s="1"/>
  <c r="K29" i="6"/>
  <c r="L29" i="6" s="1"/>
  <c r="N29" i="6" s="1"/>
  <c r="K5" i="6"/>
  <c r="L5" i="6" s="1"/>
  <c r="N5" i="6" s="1"/>
  <c r="K41" i="6"/>
  <c r="L41" i="6" s="1"/>
  <c r="N41" i="6" s="1"/>
  <c r="K12" i="6"/>
  <c r="L12" i="6" s="1"/>
  <c r="N12" i="6" s="1"/>
  <c r="K28" i="6"/>
  <c r="L28" i="6" s="1"/>
  <c r="N28" i="6" s="1"/>
  <c r="K37" i="6"/>
  <c r="L37" i="6" s="1"/>
  <c r="N37" i="6" s="1"/>
  <c r="L9" i="6"/>
  <c r="N9" i="6" s="1"/>
  <c r="L25" i="6"/>
  <c r="N25" i="6" s="1"/>
  <c r="E16" i="4"/>
  <c r="E19" i="4"/>
  <c r="E20" i="4"/>
  <c r="E23" i="4"/>
  <c r="E14" i="4"/>
  <c r="D15" i="4"/>
  <c r="E15" i="4" s="1"/>
  <c r="D16" i="4"/>
  <c r="D17" i="4"/>
  <c r="E17" i="4" s="1"/>
  <c r="D18" i="4"/>
  <c r="E18" i="4" s="1"/>
  <c r="D19" i="4"/>
  <c r="D20" i="4"/>
  <c r="D21" i="4"/>
  <c r="E21" i="4" s="1"/>
  <c r="D22" i="4"/>
  <c r="E22" i="4" s="1"/>
  <c r="D23" i="4"/>
  <c r="D14" i="4"/>
</calcChain>
</file>

<file path=xl/sharedStrings.xml><?xml version="1.0" encoding="utf-8"?>
<sst xmlns="http://schemas.openxmlformats.org/spreadsheetml/2006/main" count="101" uniqueCount="83">
  <si>
    <t>Status</t>
  </si>
  <si>
    <t>Từ khóa</t>
  </si>
  <si>
    <t>Note/Tham chieu</t>
  </si>
  <si>
    <t>GIA NGUON</t>
  </si>
  <si>
    <t>Source</t>
  </si>
  <si>
    <t>LISTING NO</t>
  </si>
  <si>
    <t>ORDER COUNT</t>
  </si>
  <si>
    <t>https://www.etsy.com/shop/CaitlynMinimalist#about</t>
  </si>
  <si>
    <t>Limit</t>
  </si>
  <si>
    <t>100 item- 5000$</t>
  </si>
  <si>
    <t>Ngày yêu cầu limit</t>
  </si>
  <si>
    <t>ROI</t>
  </si>
  <si>
    <t>Thông tin khác</t>
  </si>
  <si>
    <t>Facebook:</t>
  </si>
  <si>
    <t>Instagram</t>
  </si>
  <si>
    <t>Link</t>
  </si>
  <si>
    <t>Username</t>
  </si>
  <si>
    <t>Password</t>
  </si>
  <si>
    <t>https://www.instagram.com/babyangleshark/</t>
  </si>
  <si>
    <t>buivankhoat.mmo@gmail.com</t>
  </si>
  <si>
    <t>https://www.facebook.com/bbmyangle</t>
  </si>
  <si>
    <t>Black@ngelk510</t>
  </si>
  <si>
    <t>khoatbui.mmo@gmail.com</t>
  </si>
  <si>
    <t>HANDDING TIME FEE</t>
  </si>
  <si>
    <t>PAYPAL FEE</t>
  </si>
  <si>
    <t>EBAY FEE</t>
  </si>
  <si>
    <t>SHIPPING FEE</t>
  </si>
  <si>
    <t>TARGET</t>
  </si>
  <si>
    <t>Tháng 2</t>
  </si>
  <si>
    <t>Tháng 3</t>
  </si>
  <si>
    <t>Tháng 4</t>
  </si>
  <si>
    <t>Tháng 5</t>
  </si>
  <si>
    <t>Tháng 6</t>
  </si>
  <si>
    <t>$ /tháng</t>
  </si>
  <si>
    <t>$/ngày</t>
  </si>
  <si>
    <t>Sold/ngày</t>
  </si>
  <si>
    <t>Time</t>
  </si>
  <si>
    <t>Tháng 7</t>
  </si>
  <si>
    <t>Tháng 8</t>
  </si>
  <si>
    <t>Tháng 9</t>
  </si>
  <si>
    <t>Tháng 10</t>
  </si>
  <si>
    <t>Tháng 11</t>
  </si>
  <si>
    <t>NET PROFIT</t>
  </si>
  <si>
    <t>NET PROFIT FEE</t>
  </si>
  <si>
    <t>DISCOUNT(35%)</t>
  </si>
  <si>
    <t>WISH ROI</t>
  </si>
  <si>
    <t>GIA LIST</t>
  </si>
  <si>
    <t>THAM KHẢO</t>
  </si>
  <si>
    <t>Description template</t>
  </si>
  <si>
    <t>Thông tin Limit</t>
  </si>
  <si>
    <t>Buyer</t>
  </si>
  <si>
    <t>Giá Amz</t>
  </si>
  <si>
    <t>Giá (Tiền hàng)</t>
  </si>
  <si>
    <t>Giá ebay</t>
  </si>
  <si>
    <t>Ebay Ship</t>
  </si>
  <si>
    <t>Tổng ebay</t>
  </si>
  <si>
    <t>Tiền về PP</t>
  </si>
  <si>
    <t>Paypal
(trừ phí ebay)</t>
  </si>
  <si>
    <t>Tổng Lợi nhuận</t>
  </si>
  <si>
    <t>% lợi nhuận</t>
  </si>
  <si>
    <t>AMAZON ORDER ACCOUNT</t>
  </si>
  <si>
    <t>ORDER STATUS</t>
  </si>
  <si>
    <t>Tracking Number</t>
  </si>
  <si>
    <t>ONTHER INFORMATION</t>
  </si>
  <si>
    <t>SHIPPIING INFO</t>
  </si>
  <si>
    <t>.No</t>
  </si>
  <si>
    <t>Sold Date</t>
  </si>
  <si>
    <t>ListingID</t>
  </si>
  <si>
    <t>OrderID</t>
  </si>
  <si>
    <t>Handing Time</t>
  </si>
  <si>
    <t>Shipping Date</t>
  </si>
  <si>
    <t>Quantity</t>
  </si>
  <si>
    <t>Prime Account</t>
  </si>
  <si>
    <t>VIPON Code</t>
  </si>
  <si>
    <t>Note</t>
  </si>
  <si>
    <t>Shipping Service</t>
  </si>
  <si>
    <t>PAYPAL FEE( MASS+PAYPAL)</t>
  </si>
  <si>
    <t>352575464249</t>
  </si>
  <si>
    <t>https://www.christianbook.com/scoop-serve-ice-cream-counter/pd/092869?event=EBRN</t>
  </si>
  <si>
    <t>https://www.christianbook.com/top-and-bake-pizza-counter/pd/094651?event=EBRN#CBD-PD-Description</t>
  </si>
  <si>
    <t>352575476215</t>
  </si>
  <si>
    <t>352575492939</t>
  </si>
  <si>
    <t>https://www.christianbook.com/fisher-price-little-people-nativity/pd/06262X?event=EBRN#CBD-PD-Description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</si>
</sst>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]#,##0.00"/>
    <numFmt numFmtId="166" formatCode="0.000000000000000000000E+00"/>
  </numFmts>
  <fonts count="1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93C47D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93C47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3" borderId="4" xfId="0" quotePrefix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applyFont="1" applyBorder="1"/>
    <xf numFmtId="0" fontId="5" fillId="0" borderId="1" xfId="1" applyFont="1" applyBorder="1"/>
    <xf numFmtId="0" fontId="2" fillId="0" borderId="1" xfId="0" applyFont="1" applyBorder="1" applyAlignment="1">
      <alignment wrapText="1"/>
    </xf>
    <xf numFmtId="49" fontId="3" fillId="3" borderId="3" xfId="0" applyNumberFormat="1" applyFont="1" applyFill="1" applyBorder="1" applyAlignment="1">
      <alignment horizontal="left" vertical="top"/>
    </xf>
    <xf numFmtId="49" fontId="2" fillId="0" borderId="1" xfId="0" applyNumberFormat="1" applyFont="1" applyBorder="1"/>
    <xf numFmtId="14" fontId="2" fillId="0" borderId="1" xfId="0" applyNumberFormat="1" applyFont="1" applyBorder="1"/>
    <xf numFmtId="0" fontId="1" fillId="4" borderId="1" xfId="0" applyFont="1" applyFill="1" applyBorder="1"/>
    <xf numFmtId="0" fontId="6" fillId="5" borderId="1" xfId="0" applyFont="1" applyFill="1" applyBorder="1"/>
    <xf numFmtId="0" fontId="3" fillId="6" borderId="3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3" fillId="7" borderId="3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6" borderId="1" xfId="0" applyNumberFormat="1" applyFont="1" applyFill="1" applyBorder="1"/>
    <xf numFmtId="0" fontId="3" fillId="8" borderId="3" xfId="0" applyFont="1" applyFill="1" applyBorder="1" applyAlignment="1">
      <alignment horizontal="left" vertical="center"/>
    </xf>
    <xf numFmtId="10" fontId="3" fillId="8" borderId="3" xfId="0" applyNumberFormat="1" applyFont="1" applyFill="1" applyBorder="1" applyAlignment="1">
      <alignment horizontal="left" vertical="center"/>
    </xf>
    <xf numFmtId="10" fontId="2" fillId="8" borderId="1" xfId="0" applyNumberFormat="1" applyFont="1" applyFill="1" applyBorder="1"/>
    <xf numFmtId="164" fontId="3" fillId="8" borderId="3" xfId="0" applyNumberFormat="1" applyFont="1" applyFill="1" applyBorder="1" applyAlignment="1">
      <alignment horizontal="left" vertical="center"/>
    </xf>
    <xf numFmtId="164" fontId="2" fillId="8" borderId="1" xfId="0" applyNumberFormat="1" applyFont="1" applyFill="1" applyBorder="1"/>
    <xf numFmtId="0" fontId="3" fillId="9" borderId="3" xfId="0" applyFont="1" applyFill="1" applyBorder="1" applyAlignment="1">
      <alignment horizontal="left" vertical="center"/>
    </xf>
    <xf numFmtId="0" fontId="0" fillId="9" borderId="0" xfId="0" applyFill="1"/>
    <xf numFmtId="164" fontId="2" fillId="9" borderId="1" xfId="0" applyNumberFormat="1" applyFont="1" applyFill="1" applyBorder="1"/>
    <xf numFmtId="10" fontId="0" fillId="0" borderId="0" xfId="0" applyNumberFormat="1"/>
    <xf numFmtId="0" fontId="8" fillId="14" borderId="1" xfId="0" applyFont="1" applyFill="1" applyBorder="1" applyAlignment="1">
      <alignment horizontal="center" vertical="center" wrapText="1"/>
    </xf>
    <xf numFmtId="165" fontId="8" fillId="14" borderId="1" xfId="0" applyNumberFormat="1" applyFont="1" applyFill="1" applyBorder="1" applyAlignment="1">
      <alignment horizontal="center" vertical="center" wrapText="1"/>
    </xf>
    <xf numFmtId="166" fontId="8" fillId="14" borderId="1" xfId="0" applyNumberFormat="1" applyFont="1" applyFill="1" applyBorder="1" applyAlignment="1">
      <alignment horizontal="center" vertical="center" wrapText="1"/>
    </xf>
    <xf numFmtId="4" fontId="8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0" fontId="0" fillId="0" borderId="1" xfId="0" applyBorder="1"/>
    <xf numFmtId="0" fontId="9" fillId="15" borderId="1" xfId="0" applyFont="1" applyFill="1" applyBorder="1" applyAlignment="1">
      <alignment horizontal="center" vertical="center" wrapText="1"/>
    </xf>
    <xf numFmtId="4" fontId="9" fillId="15" borderId="1" xfId="0" applyNumberFormat="1" applyFont="1" applyFill="1" applyBorder="1" applyAlignment="1">
      <alignment horizontal="center" vertical="center"/>
    </xf>
    <xf numFmtId="4" fontId="9" fillId="15" borderId="1" xfId="0" applyNumberFormat="1" applyFont="1" applyFill="1" applyBorder="1" applyAlignment="1">
      <alignment horizontal="center" vertical="center" wrapText="1"/>
    </xf>
    <xf numFmtId="4" fontId="9" fillId="16" borderId="1" xfId="0" applyNumberFormat="1" applyFont="1" applyFill="1" applyBorder="1" applyAlignment="1">
      <alignment horizontal="center" vertical="center" wrapText="1"/>
    </xf>
    <xf numFmtId="4" fontId="9" fillId="16" borderId="1" xfId="0" applyNumberFormat="1" applyFont="1" applyFill="1" applyBorder="1" applyAlignment="1">
      <alignment horizontal="center" vertical="center"/>
    </xf>
    <xf numFmtId="4" fontId="9" fillId="17" borderId="1" xfId="0" applyNumberFormat="1" applyFont="1" applyFill="1" applyBorder="1" applyAlignment="1">
      <alignment horizontal="center" vertical="center" wrapText="1"/>
    </xf>
    <xf numFmtId="9" fontId="9" fillId="15" borderId="1" xfId="2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2" fillId="16" borderId="1" xfId="0" applyFont="1" applyFill="1" applyBorder="1"/>
    <xf numFmtId="0" fontId="9" fillId="10" borderId="1" xfId="0" applyFont="1" applyFill="1" applyBorder="1" applyAlignment="1">
      <alignment horizontal="center" vertical="center" wrapText="1"/>
    </xf>
    <xf numFmtId="166" fontId="9" fillId="10" borderId="1" xfId="0" quotePrefix="1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9" fillId="10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4" fontId="8" fillId="12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4" fontId="8" fillId="13" borderId="1" xfId="0" applyNumberFormat="1" applyFont="1" applyFill="1" applyBorder="1" applyAlignment="1">
      <alignment horizontal="center" vertical="center" wrapText="1"/>
    </xf>
    <xf numFmtId="0" fontId="2" fillId="9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tsy.com/shop/CaitlynMinimalis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ristianbook.com/fisher-price-little-people-nativity/pd/06262X?event=EBRN" TargetMode="External"/><Relationship Id="rId2" Type="http://schemas.openxmlformats.org/officeDocument/2006/relationships/hyperlink" Target="https://www.christianbook.com/top-and-bake-pizza-counter/pd/094651?event=EBRN" TargetMode="External"/><Relationship Id="rId1" Type="http://schemas.openxmlformats.org/officeDocument/2006/relationships/hyperlink" Target="https://www.christianbook.com/scoop-serve-ice-cream-counter/pd/092869?event=EBR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7"/>
  <sheetViews>
    <sheetView topLeftCell="A25" workbookViewId="0">
      <selection activeCell="F35" sqref="F35"/>
    </sheetView>
  </sheetViews>
  <sheetFormatPr defaultRowHeight="11.25" x14ac:dyDescent="0.2"/>
  <cols>
    <col min="1" max="1" width="19.28515625" style="1" bestFit="1" customWidth="1"/>
    <col min="2" max="2" width="14.85546875" style="1" bestFit="1" customWidth="1"/>
    <col min="3" max="4" width="9.140625" style="1"/>
    <col min="5" max="5" width="10.5703125" style="1" bestFit="1" customWidth="1"/>
    <col min="6" max="6" width="32.7109375" style="1" bestFit="1" customWidth="1"/>
    <col min="7" max="7" width="22.140625" style="1" bestFit="1" customWidth="1"/>
    <col min="8" max="8" width="12.140625" style="1" bestFit="1" customWidth="1"/>
    <col min="9" max="16384" width="9.140625" style="1"/>
  </cols>
  <sheetData>
    <row r="1" spans="1:8" x14ac:dyDescent="0.2">
      <c r="A1" s="56" t="s">
        <v>49</v>
      </c>
      <c r="B1" s="57"/>
      <c r="E1" s="11" t="s">
        <v>12</v>
      </c>
      <c r="F1" s="12" t="s">
        <v>15</v>
      </c>
      <c r="G1" s="12" t="s">
        <v>16</v>
      </c>
      <c r="H1" s="12" t="s">
        <v>17</v>
      </c>
    </row>
    <row r="2" spans="1:8" x14ac:dyDescent="0.2">
      <c r="A2" s="5" t="s">
        <v>8</v>
      </c>
      <c r="B2" s="5" t="s">
        <v>9</v>
      </c>
      <c r="E2" s="11" t="s">
        <v>13</v>
      </c>
      <c r="F2" s="5" t="s">
        <v>20</v>
      </c>
      <c r="G2" s="5" t="s">
        <v>22</v>
      </c>
      <c r="H2" s="5" t="s">
        <v>21</v>
      </c>
    </row>
    <row r="3" spans="1:8" x14ac:dyDescent="0.2">
      <c r="A3" s="5" t="s">
        <v>10</v>
      </c>
      <c r="B3" s="10">
        <v>43324</v>
      </c>
      <c r="E3" s="11" t="s">
        <v>14</v>
      </c>
      <c r="F3" s="5" t="s">
        <v>18</v>
      </c>
      <c r="G3" s="5" t="s">
        <v>19</v>
      </c>
      <c r="H3" s="5" t="s">
        <v>21</v>
      </c>
    </row>
    <row r="4" spans="1:8" x14ac:dyDescent="0.2">
      <c r="A4" s="5"/>
      <c r="B4" s="5"/>
    </row>
    <row r="5" spans="1:8" x14ac:dyDescent="0.2">
      <c r="A5" s="5"/>
      <c r="B5" s="5"/>
    </row>
    <row r="6" spans="1:8" x14ac:dyDescent="0.2">
      <c r="A6" s="5"/>
      <c r="B6" s="5"/>
    </row>
    <row r="7" spans="1:8" x14ac:dyDescent="0.2">
      <c r="A7" s="5"/>
      <c r="B7" s="5"/>
    </row>
    <row r="8" spans="1:8" x14ac:dyDescent="0.2">
      <c r="A8" s="5"/>
      <c r="B8" s="5"/>
    </row>
    <row r="9" spans="1:8" x14ac:dyDescent="0.2">
      <c r="A9" s="5"/>
      <c r="B9" s="5"/>
    </row>
    <row r="10" spans="1:8" x14ac:dyDescent="0.2">
      <c r="A10" s="5"/>
      <c r="B10" s="5"/>
    </row>
    <row r="12" spans="1:8" ht="15" customHeight="1" x14ac:dyDescent="0.2">
      <c r="A12" s="53" t="s">
        <v>27</v>
      </c>
      <c r="B12" s="54"/>
      <c r="C12" s="54"/>
      <c r="D12" s="54"/>
      <c r="E12" s="55"/>
    </row>
    <row r="13" spans="1:8" ht="15" customHeight="1" x14ac:dyDescent="0.2">
      <c r="A13" s="17" t="s">
        <v>36</v>
      </c>
      <c r="B13" s="19" t="s">
        <v>8</v>
      </c>
      <c r="C13" s="19" t="s">
        <v>33</v>
      </c>
      <c r="D13" s="19" t="s">
        <v>34</v>
      </c>
      <c r="E13" s="20" t="s">
        <v>35</v>
      </c>
    </row>
    <row r="14" spans="1:8" x14ac:dyDescent="0.2">
      <c r="A14" s="18" t="s">
        <v>28</v>
      </c>
      <c r="B14" s="21">
        <v>150</v>
      </c>
      <c r="C14" s="21">
        <v>300</v>
      </c>
      <c r="D14" s="21">
        <f>C14/30</f>
        <v>10</v>
      </c>
      <c r="E14" s="21">
        <f>D14/5</f>
        <v>2</v>
      </c>
    </row>
    <row r="15" spans="1:8" x14ac:dyDescent="0.2">
      <c r="A15" s="18" t="s">
        <v>29</v>
      </c>
      <c r="B15" s="21">
        <v>200</v>
      </c>
      <c r="C15" s="21">
        <v>350</v>
      </c>
      <c r="D15" s="21">
        <f t="shared" ref="D15:D23" si="0">C15/30</f>
        <v>11.666666666666666</v>
      </c>
      <c r="E15" s="21">
        <f t="shared" ref="E15:E23" si="1">D15/5</f>
        <v>2.333333333333333</v>
      </c>
    </row>
    <row r="16" spans="1:8" x14ac:dyDescent="0.2">
      <c r="A16" s="18" t="s">
        <v>30</v>
      </c>
      <c r="B16" s="21">
        <v>250</v>
      </c>
      <c r="C16" s="21">
        <v>400</v>
      </c>
      <c r="D16" s="21">
        <f t="shared" si="0"/>
        <v>13.333333333333334</v>
      </c>
      <c r="E16" s="21">
        <f t="shared" si="1"/>
        <v>2.666666666666667</v>
      </c>
    </row>
    <row r="17" spans="1:5" x14ac:dyDescent="0.2">
      <c r="A17" s="18" t="s">
        <v>31</v>
      </c>
      <c r="B17" s="21">
        <v>300</v>
      </c>
      <c r="C17" s="21">
        <v>450</v>
      </c>
      <c r="D17" s="21">
        <f t="shared" si="0"/>
        <v>15</v>
      </c>
      <c r="E17" s="21">
        <f t="shared" si="1"/>
        <v>3</v>
      </c>
    </row>
    <row r="18" spans="1:5" x14ac:dyDescent="0.2">
      <c r="A18" s="18" t="s">
        <v>32</v>
      </c>
      <c r="B18" s="21">
        <v>350</v>
      </c>
      <c r="C18" s="21">
        <v>500</v>
      </c>
      <c r="D18" s="21">
        <f t="shared" si="0"/>
        <v>16.666666666666668</v>
      </c>
      <c r="E18" s="21">
        <f t="shared" si="1"/>
        <v>3.3333333333333335</v>
      </c>
    </row>
    <row r="19" spans="1:5" x14ac:dyDescent="0.2">
      <c r="A19" s="18" t="s">
        <v>37</v>
      </c>
      <c r="B19" s="21">
        <v>400</v>
      </c>
      <c r="C19" s="21">
        <v>550</v>
      </c>
      <c r="D19" s="21">
        <f t="shared" si="0"/>
        <v>18.333333333333332</v>
      </c>
      <c r="E19" s="21">
        <f t="shared" si="1"/>
        <v>3.6666666666666665</v>
      </c>
    </row>
    <row r="20" spans="1:5" x14ac:dyDescent="0.2">
      <c r="A20" s="18" t="s">
        <v>38</v>
      </c>
      <c r="B20" s="21">
        <v>450</v>
      </c>
      <c r="C20" s="21">
        <v>600</v>
      </c>
      <c r="D20" s="21">
        <f t="shared" si="0"/>
        <v>20</v>
      </c>
      <c r="E20" s="21">
        <f t="shared" si="1"/>
        <v>4</v>
      </c>
    </row>
    <row r="21" spans="1:5" x14ac:dyDescent="0.2">
      <c r="A21" s="18" t="s">
        <v>39</v>
      </c>
      <c r="B21" s="21">
        <v>500</v>
      </c>
      <c r="C21" s="21">
        <v>650</v>
      </c>
      <c r="D21" s="21">
        <f t="shared" si="0"/>
        <v>21.666666666666668</v>
      </c>
      <c r="E21" s="21">
        <f t="shared" si="1"/>
        <v>4.3333333333333339</v>
      </c>
    </row>
    <row r="22" spans="1:5" x14ac:dyDescent="0.2">
      <c r="A22" s="18" t="s">
        <v>40</v>
      </c>
      <c r="B22" s="21">
        <v>550</v>
      </c>
      <c r="C22" s="21">
        <v>700</v>
      </c>
      <c r="D22" s="21">
        <f t="shared" si="0"/>
        <v>23.333333333333332</v>
      </c>
      <c r="E22" s="21">
        <f t="shared" si="1"/>
        <v>4.6666666666666661</v>
      </c>
    </row>
    <row r="23" spans="1:5" x14ac:dyDescent="0.2">
      <c r="A23" s="18" t="s">
        <v>41</v>
      </c>
      <c r="B23" s="21">
        <v>600</v>
      </c>
      <c r="C23" s="21">
        <v>750</v>
      </c>
      <c r="D23" s="21">
        <f t="shared" si="0"/>
        <v>25</v>
      </c>
      <c r="E23" s="21">
        <f t="shared" si="1"/>
        <v>5</v>
      </c>
    </row>
    <row r="26" spans="1:5" x14ac:dyDescent="0.2">
      <c r="A26" s="58" t="s">
        <v>47</v>
      </c>
      <c r="B26" s="58"/>
    </row>
    <row r="27" spans="1:5" x14ac:dyDescent="0.2">
      <c r="A27" s="5" t="s">
        <v>48</v>
      </c>
      <c r="B27" s="6" t="s">
        <v>7</v>
      </c>
    </row>
  </sheetData>
  <mergeCells count="3">
    <mergeCell ref="A12:E12"/>
    <mergeCell ref="A1:B1"/>
    <mergeCell ref="A26:B26"/>
  </mergeCells>
  <hyperlinks>
    <hyperlink ref="B27" r:id="rId1" location="about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3"/>
  <sheetViews>
    <sheetView tabSelected="1" workbookViewId="0">
      <selection activeCell="C10" sqref="C10"/>
    </sheetView>
  </sheetViews>
  <sheetFormatPr defaultRowHeight="11.25" x14ac:dyDescent="0.2"/>
  <cols>
    <col min="1" max="1" width="11.28515625" style="1" bestFit="1" customWidth="1"/>
    <col min="2" max="3" width="9.140625" style="1"/>
    <col min="4" max="4" width="9.140625" style="62"/>
    <col min="5" max="5" width="9.140625" style="1"/>
    <col min="6" max="6" width="11.42578125" style="1" bestFit="1" customWidth="1"/>
    <col min="7" max="7" width="12.140625" style="1" customWidth="1"/>
    <col min="8" max="8" width="14.5703125" style="1" bestFit="1" customWidth="1"/>
    <col min="9" max="10" width="9.140625" style="1"/>
    <col min="11" max="11" width="10.7109375" style="1" bestFit="1" customWidth="1"/>
    <col min="12" max="14" width="9.140625" style="1"/>
    <col min="15" max="15" width="10.28515625" style="1" bestFit="1" customWidth="1"/>
    <col min="16" max="16" width="12.5703125" style="1" bestFit="1" customWidth="1"/>
    <col min="17" max="16384" width="9.140625" style="1"/>
  </cols>
  <sheetData>
    <row r="1" spans="1:16" x14ac:dyDescent="0.2">
      <c r="A1" s="8" t="s">
        <v>5</v>
      </c>
      <c r="B1" s="2" t="s">
        <v>1</v>
      </c>
      <c r="C1" s="4" t="s">
        <v>4</v>
      </c>
      <c r="D1" s="28" t="s">
        <v>46</v>
      </c>
      <c r="E1" s="15" t="s">
        <v>3</v>
      </c>
      <c r="F1" s="15" t="s">
        <v>44</v>
      </c>
      <c r="G1" s="15" t="s">
        <v>26</v>
      </c>
      <c r="H1" s="13" t="s">
        <v>23</v>
      </c>
      <c r="I1" s="13" t="s">
        <v>76</v>
      </c>
      <c r="J1" s="13" t="s">
        <v>25</v>
      </c>
      <c r="K1" s="13" t="s">
        <v>43</v>
      </c>
      <c r="L1" s="23" t="s">
        <v>42</v>
      </c>
      <c r="M1" s="26" t="s">
        <v>45</v>
      </c>
      <c r="N1" s="24" t="s">
        <v>11</v>
      </c>
      <c r="O1" s="3" t="s">
        <v>6</v>
      </c>
      <c r="P1" s="3" t="s">
        <v>2</v>
      </c>
    </row>
    <row r="2" spans="1:16" x14ac:dyDescent="0.2">
      <c r="A2" s="9" t="s">
        <v>77</v>
      </c>
      <c r="B2" s="5"/>
      <c r="C2" s="6" t="s">
        <v>78</v>
      </c>
      <c r="D2" s="30">
        <f>(M2/0.85+0.65*E2+G2+H2+0.65)/0.785</f>
        <v>42.708092918696146</v>
      </c>
      <c r="E2" s="16">
        <v>39.99</v>
      </c>
      <c r="F2" s="16">
        <f>E2*0.65</f>
        <v>25.993500000000001</v>
      </c>
      <c r="G2" s="16">
        <v>0</v>
      </c>
      <c r="H2" s="14">
        <v>1</v>
      </c>
      <c r="I2" s="22">
        <f>0.065*D2+0.3</f>
        <v>3.0760260397152495</v>
      </c>
      <c r="J2" s="22">
        <f>0.15*D2+0.35</f>
        <v>6.7562139378044215</v>
      </c>
      <c r="K2" s="14">
        <f>(D2-SUM(F2:J2))*0.15</f>
        <v>0.88235294117647067</v>
      </c>
      <c r="L2" s="27">
        <f>D2-SUM(F2:K2)</f>
        <v>5</v>
      </c>
      <c r="M2" s="27">
        <v>5</v>
      </c>
      <c r="N2" s="25">
        <f>L2/SUM(F2:K2)</f>
        <v>0.13259753047656614</v>
      </c>
      <c r="O2" s="5"/>
      <c r="P2" s="5"/>
    </row>
    <row r="3" spans="1:16" x14ac:dyDescent="0.2">
      <c r="A3" s="9" t="s">
        <v>80</v>
      </c>
      <c r="B3" s="5"/>
      <c r="C3" s="6" t="s">
        <v>79</v>
      </c>
      <c r="D3" s="30">
        <f>(M3/0.85+0.65*E3+G3+H3+0.65)/0.785</f>
        <v>42.708092918696146</v>
      </c>
      <c r="E3" s="16">
        <v>39.99</v>
      </c>
      <c r="F3" s="16">
        <f t="shared" ref="F3:F53" si="0">E3*0.65</f>
        <v>25.993500000000001</v>
      </c>
      <c r="G3" s="16">
        <v>0</v>
      </c>
      <c r="H3" s="14">
        <v>1</v>
      </c>
      <c r="I3" s="22">
        <f t="shared" ref="I3:I53" si="1">0.065*D3+0.3</f>
        <v>3.0760260397152495</v>
      </c>
      <c r="J3" s="22">
        <f t="shared" ref="J3:J53" si="2">0.15*D3+0.35</f>
        <v>6.7562139378044215</v>
      </c>
      <c r="K3" s="14">
        <f t="shared" ref="K3:K53" si="3">(D3-SUM(F3:J3))*0.15</f>
        <v>0.88235294117647067</v>
      </c>
      <c r="L3" s="27">
        <f t="shared" ref="L3:L53" si="4">D3-SUM(F3:K3)</f>
        <v>5</v>
      </c>
      <c r="M3" s="27">
        <v>5</v>
      </c>
      <c r="N3" s="25">
        <f t="shared" ref="N3:N53" si="5">L3/SUM(F3:K3)</f>
        <v>0.13259753047656614</v>
      </c>
      <c r="O3" s="5"/>
      <c r="P3" s="5"/>
    </row>
    <row r="4" spans="1:16" x14ac:dyDescent="0.2">
      <c r="A4" s="9" t="s">
        <v>81</v>
      </c>
      <c r="B4" s="7"/>
      <c r="C4" s="6" t="s">
        <v>82</v>
      </c>
      <c r="D4" s="30">
        <f t="shared" ref="D3:D53" si="6">(M4/0.85+0.65*E4+G4+H4+0.65)/0.785</f>
        <v>38.567965530161111</v>
      </c>
      <c r="E4" s="16">
        <v>34.99</v>
      </c>
      <c r="F4" s="16">
        <f t="shared" si="0"/>
        <v>22.743500000000001</v>
      </c>
      <c r="G4" s="16">
        <v>0</v>
      </c>
      <c r="H4" s="14">
        <v>1</v>
      </c>
      <c r="I4" s="22">
        <f t="shared" si="1"/>
        <v>2.8069177594604722</v>
      </c>
      <c r="J4" s="22">
        <f t="shared" si="2"/>
        <v>6.1351948295241661</v>
      </c>
      <c r="K4" s="14">
        <f t="shared" si="3"/>
        <v>0.88235294117647067</v>
      </c>
      <c r="L4" s="27">
        <f t="shared" si="4"/>
        <v>5</v>
      </c>
      <c r="M4" s="27">
        <v>5</v>
      </c>
      <c r="N4" s="25">
        <f t="shared" si="5"/>
        <v>0.14895153522209906</v>
      </c>
      <c r="O4" s="5"/>
      <c r="P4" s="5"/>
    </row>
    <row r="5" spans="1:16" x14ac:dyDescent="0.2">
      <c r="A5" s="9"/>
      <c r="B5" s="7"/>
      <c r="C5" s="6"/>
      <c r="D5" s="30">
        <f t="shared" si="6"/>
        <v>32.780067440989129</v>
      </c>
      <c r="E5" s="16">
        <v>28</v>
      </c>
      <c r="F5" s="16">
        <f t="shared" si="0"/>
        <v>18.2</v>
      </c>
      <c r="G5" s="16">
        <v>0</v>
      </c>
      <c r="H5" s="14">
        <v>1</v>
      </c>
      <c r="I5" s="22">
        <f t="shared" si="1"/>
        <v>2.4307043836642932</v>
      </c>
      <c r="J5" s="22">
        <f t="shared" si="2"/>
        <v>5.2670101161483691</v>
      </c>
      <c r="K5" s="14">
        <f t="shared" si="3"/>
        <v>0.88235294117647012</v>
      </c>
      <c r="L5" s="27">
        <f t="shared" si="4"/>
        <v>4.9999999999999964</v>
      </c>
      <c r="M5" s="27">
        <v>5</v>
      </c>
      <c r="N5" s="25">
        <f t="shared" si="5"/>
        <v>0.17998516420527333</v>
      </c>
      <c r="O5" s="5"/>
      <c r="P5" s="5"/>
    </row>
    <row r="6" spans="1:16" x14ac:dyDescent="0.2">
      <c r="A6" s="9"/>
      <c r="B6" s="5"/>
      <c r="C6" s="6"/>
      <c r="D6" s="30">
        <f t="shared" si="6"/>
        <v>33.608092918696137</v>
      </c>
      <c r="E6" s="16">
        <v>29</v>
      </c>
      <c r="F6" s="16">
        <f t="shared" si="0"/>
        <v>18.850000000000001</v>
      </c>
      <c r="G6" s="16">
        <v>0</v>
      </c>
      <c r="H6" s="14">
        <v>1</v>
      </c>
      <c r="I6" s="22">
        <f t="shared" si="1"/>
        <v>2.4845260397152487</v>
      </c>
      <c r="J6" s="22">
        <f t="shared" si="2"/>
        <v>5.3912139378044204</v>
      </c>
      <c r="K6" s="14">
        <f t="shared" si="3"/>
        <v>0.88235294117647012</v>
      </c>
      <c r="L6" s="27">
        <f t="shared" si="4"/>
        <v>4.9999999999999964</v>
      </c>
      <c r="M6" s="27">
        <v>5</v>
      </c>
      <c r="N6" s="25">
        <f t="shared" si="5"/>
        <v>0.17477571868246991</v>
      </c>
      <c r="O6" s="5"/>
      <c r="P6" s="5"/>
    </row>
    <row r="7" spans="1:16" x14ac:dyDescent="0.2">
      <c r="A7" s="9"/>
      <c r="B7" s="5"/>
      <c r="C7" s="6"/>
      <c r="D7" s="30">
        <f t="shared" si="6"/>
        <v>34.436118396403145</v>
      </c>
      <c r="E7" s="16">
        <v>30</v>
      </c>
      <c r="F7" s="16">
        <f t="shared" si="0"/>
        <v>19.5</v>
      </c>
      <c r="G7" s="16">
        <v>0</v>
      </c>
      <c r="H7" s="14">
        <v>1</v>
      </c>
      <c r="I7" s="22">
        <f t="shared" si="1"/>
        <v>2.5383476957662046</v>
      </c>
      <c r="J7" s="22">
        <f t="shared" si="2"/>
        <v>5.5154177594604716</v>
      </c>
      <c r="K7" s="14">
        <f t="shared" si="3"/>
        <v>0.88235294117647012</v>
      </c>
      <c r="L7" s="27">
        <f t="shared" si="4"/>
        <v>4.9999999999999964</v>
      </c>
      <c r="M7" s="27">
        <v>5</v>
      </c>
      <c r="N7" s="25">
        <f t="shared" si="5"/>
        <v>0.1698593521288104</v>
      </c>
      <c r="O7" s="5"/>
      <c r="P7" s="5"/>
    </row>
    <row r="8" spans="1:16" x14ac:dyDescent="0.2">
      <c r="A8" s="9"/>
      <c r="B8" s="5"/>
      <c r="C8" s="6"/>
      <c r="D8" s="30">
        <f t="shared" si="6"/>
        <v>35.264143874110154</v>
      </c>
      <c r="E8" s="16">
        <v>31</v>
      </c>
      <c r="F8" s="16">
        <f t="shared" si="0"/>
        <v>20.150000000000002</v>
      </c>
      <c r="G8" s="16">
        <v>0</v>
      </c>
      <c r="H8" s="14">
        <v>1</v>
      </c>
      <c r="I8" s="22">
        <f t="shared" si="1"/>
        <v>2.59216935181716</v>
      </c>
      <c r="J8" s="22">
        <f t="shared" si="2"/>
        <v>5.6396215811165229</v>
      </c>
      <c r="K8" s="14">
        <f t="shared" si="3"/>
        <v>0.88235294117647067</v>
      </c>
      <c r="L8" s="27">
        <f t="shared" si="4"/>
        <v>5</v>
      </c>
      <c r="M8" s="27">
        <v>5</v>
      </c>
      <c r="N8" s="25">
        <f t="shared" si="5"/>
        <v>0.16521200866604766</v>
      </c>
      <c r="O8" s="5"/>
      <c r="P8" s="5"/>
    </row>
    <row r="9" spans="1:16" x14ac:dyDescent="0.2">
      <c r="A9" s="9"/>
      <c r="B9" s="5"/>
      <c r="C9" s="6"/>
      <c r="D9" s="30">
        <f t="shared" si="6"/>
        <v>36.092169351817155</v>
      </c>
      <c r="E9" s="16">
        <v>32</v>
      </c>
      <c r="F9" s="16">
        <f t="shared" si="0"/>
        <v>20.8</v>
      </c>
      <c r="G9" s="16">
        <v>0</v>
      </c>
      <c r="H9" s="14">
        <v>1</v>
      </c>
      <c r="I9" s="22">
        <f t="shared" si="1"/>
        <v>2.645991007868115</v>
      </c>
      <c r="J9" s="22">
        <f t="shared" si="2"/>
        <v>5.7638254027725724</v>
      </c>
      <c r="K9" s="14">
        <f t="shared" si="3"/>
        <v>0.88235294117647012</v>
      </c>
      <c r="L9" s="27">
        <f t="shared" si="4"/>
        <v>4.9999999999999964</v>
      </c>
      <c r="M9" s="27">
        <v>5</v>
      </c>
      <c r="N9" s="25">
        <f t="shared" si="5"/>
        <v>0.16081219497499538</v>
      </c>
      <c r="O9" s="5"/>
      <c r="P9" s="5"/>
    </row>
    <row r="10" spans="1:16" x14ac:dyDescent="0.2">
      <c r="A10" s="9"/>
      <c r="B10" s="5"/>
      <c r="C10" s="6"/>
      <c r="D10" s="30">
        <f t="shared" si="6"/>
        <v>36.920194829524164</v>
      </c>
      <c r="E10" s="16">
        <v>33</v>
      </c>
      <c r="F10" s="16">
        <f t="shared" si="0"/>
        <v>21.45</v>
      </c>
      <c r="G10" s="16">
        <v>0</v>
      </c>
      <c r="H10" s="14">
        <v>1</v>
      </c>
      <c r="I10" s="22">
        <f t="shared" si="1"/>
        <v>2.6998126639190705</v>
      </c>
      <c r="J10" s="22">
        <f t="shared" si="2"/>
        <v>5.8880292244286236</v>
      </c>
      <c r="K10" s="14">
        <f t="shared" si="3"/>
        <v>0.88235294117647012</v>
      </c>
      <c r="L10" s="27">
        <f t="shared" si="4"/>
        <v>4.9999999999999964</v>
      </c>
      <c r="M10" s="27">
        <v>5</v>
      </c>
      <c r="N10" s="25">
        <f t="shared" si="5"/>
        <v>0.15664064792534763</v>
      </c>
      <c r="O10" s="5"/>
      <c r="P10" s="5"/>
    </row>
    <row r="11" spans="1:16" x14ac:dyDescent="0.2">
      <c r="A11" s="9"/>
      <c r="B11" s="5"/>
      <c r="C11" s="6"/>
      <c r="D11" s="30">
        <f t="shared" si="6"/>
        <v>37.748220307231172</v>
      </c>
      <c r="E11" s="16">
        <v>34</v>
      </c>
      <c r="F11" s="16">
        <f t="shared" si="0"/>
        <v>22.1</v>
      </c>
      <c r="G11" s="16">
        <v>0</v>
      </c>
      <c r="H11" s="14">
        <v>1</v>
      </c>
      <c r="I11" s="22">
        <f t="shared" si="1"/>
        <v>2.7536343199700259</v>
      </c>
      <c r="J11" s="22">
        <f t="shared" si="2"/>
        <v>6.0122330460846749</v>
      </c>
      <c r="K11" s="14">
        <f t="shared" si="3"/>
        <v>0.88235294117647067</v>
      </c>
      <c r="L11" s="27">
        <f t="shared" si="4"/>
        <v>5</v>
      </c>
      <c r="M11" s="27">
        <v>5</v>
      </c>
      <c r="N11" s="25">
        <f t="shared" si="5"/>
        <v>0.15268005262856815</v>
      </c>
      <c r="O11" s="5"/>
      <c r="P11" s="5"/>
    </row>
    <row r="12" spans="1:16" x14ac:dyDescent="0.2">
      <c r="A12" s="9"/>
      <c r="B12" s="5"/>
      <c r="C12" s="6"/>
      <c r="D12" s="30">
        <f t="shared" si="6"/>
        <v>38.576245784938173</v>
      </c>
      <c r="E12" s="16">
        <v>35</v>
      </c>
      <c r="F12" s="16">
        <f t="shared" si="0"/>
        <v>22.75</v>
      </c>
      <c r="G12" s="16">
        <v>0</v>
      </c>
      <c r="H12" s="14">
        <v>1</v>
      </c>
      <c r="I12" s="22">
        <f t="shared" si="1"/>
        <v>2.807455976020981</v>
      </c>
      <c r="J12" s="22">
        <f t="shared" si="2"/>
        <v>6.1364368677407253</v>
      </c>
      <c r="K12" s="14">
        <f t="shared" si="3"/>
        <v>0.88235294117646956</v>
      </c>
      <c r="L12" s="27">
        <f t="shared" si="4"/>
        <v>4.9999999999999929</v>
      </c>
      <c r="M12" s="27">
        <v>5</v>
      </c>
      <c r="N12" s="25">
        <f t="shared" si="5"/>
        <v>0.14891480220945133</v>
      </c>
      <c r="O12" s="5"/>
      <c r="P12" s="5"/>
    </row>
    <row r="13" spans="1:16" x14ac:dyDescent="0.2">
      <c r="A13" s="9"/>
      <c r="B13" s="5"/>
      <c r="C13" s="6"/>
      <c r="D13" s="30">
        <f t="shared" si="6"/>
        <v>39.404271262645189</v>
      </c>
      <c r="E13" s="16">
        <v>36</v>
      </c>
      <c r="F13" s="16">
        <f t="shared" si="0"/>
        <v>23.400000000000002</v>
      </c>
      <c r="G13" s="16">
        <v>0</v>
      </c>
      <c r="H13" s="14">
        <v>1</v>
      </c>
      <c r="I13" s="22">
        <f t="shared" si="1"/>
        <v>2.8612776320719373</v>
      </c>
      <c r="J13" s="22">
        <f t="shared" si="2"/>
        <v>6.2606406893967774</v>
      </c>
      <c r="K13" s="14">
        <f t="shared" si="3"/>
        <v>0.88235294117647067</v>
      </c>
      <c r="L13" s="27">
        <f t="shared" si="4"/>
        <v>5</v>
      </c>
      <c r="M13" s="27">
        <v>5</v>
      </c>
      <c r="N13" s="25">
        <f t="shared" si="5"/>
        <v>0.14533079226790088</v>
      </c>
      <c r="O13" s="5"/>
      <c r="P13" s="5"/>
    </row>
    <row r="14" spans="1:16" x14ac:dyDescent="0.2">
      <c r="A14" s="9"/>
      <c r="B14" s="5"/>
      <c r="C14" s="6"/>
      <c r="D14" s="30">
        <f t="shared" si="6"/>
        <v>40.23229674035219</v>
      </c>
      <c r="E14" s="16">
        <v>37</v>
      </c>
      <c r="F14" s="16">
        <f t="shared" si="0"/>
        <v>24.05</v>
      </c>
      <c r="G14" s="16">
        <v>0</v>
      </c>
      <c r="H14" s="14">
        <v>1</v>
      </c>
      <c r="I14" s="22">
        <f t="shared" si="1"/>
        <v>2.9150992881228923</v>
      </c>
      <c r="J14" s="22">
        <f t="shared" si="2"/>
        <v>6.3848445110528278</v>
      </c>
      <c r="K14" s="14">
        <f t="shared" si="3"/>
        <v>0.88235294117647067</v>
      </c>
      <c r="L14" s="27">
        <f t="shared" si="4"/>
        <v>5</v>
      </c>
      <c r="M14" s="27">
        <v>5</v>
      </c>
      <c r="N14" s="25">
        <f t="shared" si="5"/>
        <v>0.14191524432392194</v>
      </c>
      <c r="O14" s="5"/>
      <c r="P14" s="5"/>
    </row>
    <row r="15" spans="1:16" x14ac:dyDescent="0.2">
      <c r="A15" s="9"/>
      <c r="B15" s="5"/>
      <c r="C15" s="6"/>
      <c r="D15" s="30">
        <f t="shared" si="6"/>
        <v>41.060322218059198</v>
      </c>
      <c r="E15" s="16">
        <v>38</v>
      </c>
      <c r="F15" s="16">
        <f t="shared" si="0"/>
        <v>24.7</v>
      </c>
      <c r="G15" s="16">
        <v>0</v>
      </c>
      <c r="H15" s="14">
        <v>1</v>
      </c>
      <c r="I15" s="22">
        <f t="shared" si="1"/>
        <v>2.9689209441738478</v>
      </c>
      <c r="J15" s="22">
        <f t="shared" si="2"/>
        <v>6.5090483327088791</v>
      </c>
      <c r="K15" s="14">
        <f t="shared" si="3"/>
        <v>0.88235294117647067</v>
      </c>
      <c r="L15" s="27">
        <f t="shared" si="4"/>
        <v>5</v>
      </c>
      <c r="M15" s="27">
        <v>5</v>
      </c>
      <c r="N15" s="25">
        <f t="shared" si="5"/>
        <v>0.13865655358719933</v>
      </c>
      <c r="O15" s="5"/>
      <c r="P15" s="5"/>
    </row>
    <row r="16" spans="1:16" x14ac:dyDescent="0.2">
      <c r="A16" s="9"/>
      <c r="B16" s="5"/>
      <c r="C16" s="6"/>
      <c r="D16" s="30">
        <f t="shared" si="6"/>
        <v>41.888347695766207</v>
      </c>
      <c r="E16" s="16">
        <v>39</v>
      </c>
      <c r="F16" s="16">
        <f t="shared" si="0"/>
        <v>25.35</v>
      </c>
      <c r="G16" s="16">
        <v>0</v>
      </c>
      <c r="H16" s="14">
        <v>1</v>
      </c>
      <c r="I16" s="22">
        <f t="shared" si="1"/>
        <v>3.0227426002248032</v>
      </c>
      <c r="J16" s="22">
        <f t="shared" si="2"/>
        <v>6.6332521543649303</v>
      </c>
      <c r="K16" s="14">
        <f t="shared" si="3"/>
        <v>0.88235294117647067</v>
      </c>
      <c r="L16" s="27">
        <f t="shared" si="4"/>
        <v>5</v>
      </c>
      <c r="M16" s="27">
        <v>5</v>
      </c>
      <c r="N16" s="25">
        <f t="shared" si="5"/>
        <v>0.135544157229191</v>
      </c>
      <c r="O16" s="5"/>
      <c r="P16" s="5"/>
    </row>
    <row r="17" spans="1:16" x14ac:dyDescent="0.2">
      <c r="A17" s="9"/>
      <c r="B17" s="5"/>
      <c r="C17" s="6"/>
      <c r="D17" s="30">
        <f t="shared" si="6"/>
        <v>42.716373173473208</v>
      </c>
      <c r="E17" s="16">
        <v>40</v>
      </c>
      <c r="F17" s="16">
        <f t="shared" si="0"/>
        <v>26</v>
      </c>
      <c r="G17" s="16">
        <v>0</v>
      </c>
      <c r="H17" s="14">
        <v>1</v>
      </c>
      <c r="I17" s="22">
        <f t="shared" si="1"/>
        <v>3.0765642562757582</v>
      </c>
      <c r="J17" s="22">
        <f t="shared" si="2"/>
        <v>6.7574559760209807</v>
      </c>
      <c r="K17" s="14">
        <f t="shared" si="3"/>
        <v>0.88235294117647067</v>
      </c>
      <c r="L17" s="27">
        <f t="shared" si="4"/>
        <v>5</v>
      </c>
      <c r="M17" s="27">
        <v>5</v>
      </c>
      <c r="N17" s="25">
        <f t="shared" si="5"/>
        <v>0.13256842000695376</v>
      </c>
      <c r="O17" s="5"/>
      <c r="P17" s="5"/>
    </row>
    <row r="18" spans="1:16" x14ac:dyDescent="0.2">
      <c r="A18" s="9"/>
      <c r="B18" s="5"/>
      <c r="C18" s="6"/>
      <c r="D18" s="30">
        <f t="shared" si="6"/>
        <v>43.544398651180209</v>
      </c>
      <c r="E18" s="16">
        <v>41</v>
      </c>
      <c r="F18" s="16">
        <f t="shared" si="0"/>
        <v>26.650000000000002</v>
      </c>
      <c r="G18" s="16">
        <v>0</v>
      </c>
      <c r="H18" s="14">
        <v>1</v>
      </c>
      <c r="I18" s="22">
        <f t="shared" si="1"/>
        <v>3.1303859123267137</v>
      </c>
      <c r="J18" s="22">
        <f t="shared" si="2"/>
        <v>6.8816597976770311</v>
      </c>
      <c r="K18" s="14">
        <f t="shared" si="3"/>
        <v>0.88235294117646956</v>
      </c>
      <c r="L18" s="27">
        <f t="shared" si="4"/>
        <v>4.9999999999999929</v>
      </c>
      <c r="M18" s="27">
        <v>5</v>
      </c>
      <c r="N18" s="25">
        <f t="shared" si="5"/>
        <v>0.12972053462940444</v>
      </c>
      <c r="O18" s="5"/>
      <c r="P18" s="5"/>
    </row>
    <row r="19" spans="1:16" x14ac:dyDescent="0.2">
      <c r="A19" s="9"/>
      <c r="B19" s="5"/>
      <c r="C19" s="6"/>
      <c r="D19" s="30">
        <f t="shared" si="6"/>
        <v>44.372424128887225</v>
      </c>
      <c r="E19" s="16">
        <v>42</v>
      </c>
      <c r="F19" s="16">
        <f t="shared" si="0"/>
        <v>27.3</v>
      </c>
      <c r="G19" s="16">
        <v>0</v>
      </c>
      <c r="H19" s="14">
        <v>1</v>
      </c>
      <c r="I19" s="22">
        <f t="shared" si="1"/>
        <v>3.1842075683776696</v>
      </c>
      <c r="J19" s="22">
        <f t="shared" si="2"/>
        <v>7.0058636193330832</v>
      </c>
      <c r="K19" s="14">
        <f t="shared" si="3"/>
        <v>0.88235294117647067</v>
      </c>
      <c r="L19" s="27">
        <f t="shared" si="4"/>
        <v>5</v>
      </c>
      <c r="M19" s="27">
        <v>5</v>
      </c>
      <c r="N19" s="25">
        <f t="shared" si="5"/>
        <v>0.12699243469572249</v>
      </c>
      <c r="O19" s="5"/>
      <c r="P19" s="5"/>
    </row>
    <row r="20" spans="1:16" x14ac:dyDescent="0.2">
      <c r="A20" s="9"/>
      <c r="B20" s="5"/>
      <c r="C20" s="6"/>
      <c r="D20" s="30">
        <f t="shared" si="6"/>
        <v>45.200449606594219</v>
      </c>
      <c r="E20" s="16">
        <v>43</v>
      </c>
      <c r="F20" s="16">
        <f t="shared" si="0"/>
        <v>27.95</v>
      </c>
      <c r="G20" s="16">
        <v>0</v>
      </c>
      <c r="H20" s="14">
        <v>1</v>
      </c>
      <c r="I20" s="22">
        <f t="shared" si="1"/>
        <v>3.2380292244286242</v>
      </c>
      <c r="J20" s="22">
        <f t="shared" si="2"/>
        <v>7.1300674409891327</v>
      </c>
      <c r="K20" s="14">
        <f t="shared" si="3"/>
        <v>0.88235294117646956</v>
      </c>
      <c r="L20" s="27">
        <f t="shared" si="4"/>
        <v>4.9999999999999929</v>
      </c>
      <c r="M20" s="27">
        <v>5</v>
      </c>
      <c r="N20" s="25">
        <f t="shared" si="5"/>
        <v>0.12437671839321481</v>
      </c>
      <c r="O20" s="5"/>
      <c r="P20" s="5"/>
    </row>
    <row r="21" spans="1:16" x14ac:dyDescent="0.2">
      <c r="A21" s="9"/>
      <c r="B21" s="5"/>
      <c r="C21" s="6"/>
      <c r="D21" s="30">
        <f t="shared" si="6"/>
        <v>46.028475084301235</v>
      </c>
      <c r="E21" s="16">
        <v>44</v>
      </c>
      <c r="F21" s="16">
        <f t="shared" si="0"/>
        <v>28.6</v>
      </c>
      <c r="G21" s="16">
        <v>0</v>
      </c>
      <c r="H21" s="14">
        <v>1</v>
      </c>
      <c r="I21" s="22">
        <f t="shared" si="1"/>
        <v>3.2918508804795801</v>
      </c>
      <c r="J21" s="22">
        <f t="shared" si="2"/>
        <v>7.2542712626451848</v>
      </c>
      <c r="K21" s="14">
        <f t="shared" si="3"/>
        <v>0.88235294117647067</v>
      </c>
      <c r="L21" s="27">
        <f t="shared" si="4"/>
        <v>5</v>
      </c>
      <c r="M21" s="27">
        <v>5</v>
      </c>
      <c r="N21" s="25">
        <f t="shared" si="5"/>
        <v>0.12186658143463769</v>
      </c>
      <c r="O21" s="5"/>
      <c r="P21" s="5"/>
    </row>
    <row r="22" spans="1:16" x14ac:dyDescent="0.2">
      <c r="A22" s="9"/>
      <c r="B22" s="5"/>
      <c r="C22" s="6"/>
      <c r="D22" s="30">
        <f t="shared" si="6"/>
        <v>46.856500562008243</v>
      </c>
      <c r="E22" s="16">
        <v>45</v>
      </c>
      <c r="F22" s="16">
        <f t="shared" si="0"/>
        <v>29.25</v>
      </c>
      <c r="G22" s="16">
        <v>0</v>
      </c>
      <c r="H22" s="14">
        <v>1</v>
      </c>
      <c r="I22" s="22">
        <f t="shared" si="1"/>
        <v>3.3456725365305355</v>
      </c>
      <c r="J22" s="22">
        <f t="shared" si="2"/>
        <v>7.3784750843012361</v>
      </c>
      <c r="K22" s="14">
        <f t="shared" si="3"/>
        <v>0.88235294117647067</v>
      </c>
      <c r="L22" s="27">
        <f t="shared" si="4"/>
        <v>5</v>
      </c>
      <c r="M22" s="27">
        <v>5</v>
      </c>
      <c r="N22" s="25">
        <f t="shared" si="5"/>
        <v>0.11945575795551179</v>
      </c>
      <c r="O22" s="5"/>
      <c r="P22" s="5"/>
    </row>
    <row r="23" spans="1:16" x14ac:dyDescent="0.2">
      <c r="A23" s="9"/>
      <c r="B23" s="5"/>
      <c r="C23" s="6"/>
      <c r="D23" s="30">
        <f t="shared" si="6"/>
        <v>47.684526039715244</v>
      </c>
      <c r="E23" s="16">
        <v>46</v>
      </c>
      <c r="F23" s="16">
        <f t="shared" si="0"/>
        <v>29.900000000000002</v>
      </c>
      <c r="G23" s="16">
        <v>0</v>
      </c>
      <c r="H23" s="14">
        <v>1</v>
      </c>
      <c r="I23" s="22">
        <f t="shared" si="1"/>
        <v>3.399494192581491</v>
      </c>
      <c r="J23" s="22">
        <f t="shared" si="2"/>
        <v>7.5026789059572865</v>
      </c>
      <c r="K23" s="14">
        <f t="shared" si="3"/>
        <v>0.88235294117646956</v>
      </c>
      <c r="L23" s="27">
        <f t="shared" si="4"/>
        <v>4.9999999999999929</v>
      </c>
      <c r="M23" s="27">
        <v>5</v>
      </c>
      <c r="N23" s="25">
        <f t="shared" si="5"/>
        <v>0.11713846829054185</v>
      </c>
      <c r="O23" s="5"/>
      <c r="P23" s="5"/>
    </row>
    <row r="24" spans="1:16" x14ac:dyDescent="0.2">
      <c r="A24" s="9"/>
      <c r="B24" s="5"/>
      <c r="C24" s="6"/>
      <c r="D24" s="30">
        <f t="shared" si="6"/>
        <v>48.51255151742226</v>
      </c>
      <c r="E24" s="16">
        <v>47</v>
      </c>
      <c r="F24" s="16">
        <f t="shared" si="0"/>
        <v>30.55</v>
      </c>
      <c r="G24" s="16">
        <v>0</v>
      </c>
      <c r="H24" s="14">
        <v>1</v>
      </c>
      <c r="I24" s="22">
        <f t="shared" si="1"/>
        <v>3.4533158486324469</v>
      </c>
      <c r="J24" s="22">
        <f t="shared" si="2"/>
        <v>7.6268827276133386</v>
      </c>
      <c r="K24" s="14">
        <f t="shared" si="3"/>
        <v>0.88235294117647067</v>
      </c>
      <c r="L24" s="27">
        <f t="shared" si="4"/>
        <v>5</v>
      </c>
      <c r="M24" s="27">
        <v>5</v>
      </c>
      <c r="N24" s="25">
        <f t="shared" si="5"/>
        <v>0.11490937271279114</v>
      </c>
      <c r="O24" s="5"/>
      <c r="P24" s="5"/>
    </row>
    <row r="25" spans="1:16" x14ac:dyDescent="0.2">
      <c r="A25" s="9"/>
      <c r="B25" s="5"/>
      <c r="C25" s="6"/>
      <c r="D25" s="30">
        <f t="shared" si="6"/>
        <v>49.340576995129261</v>
      </c>
      <c r="E25" s="16">
        <v>48</v>
      </c>
      <c r="F25" s="16">
        <f t="shared" si="0"/>
        <v>31.200000000000003</v>
      </c>
      <c r="G25" s="16">
        <v>0</v>
      </c>
      <c r="H25" s="14">
        <v>1</v>
      </c>
      <c r="I25" s="22">
        <f t="shared" si="1"/>
        <v>3.5071375046834019</v>
      </c>
      <c r="J25" s="22">
        <f t="shared" si="2"/>
        <v>7.7510865492693881</v>
      </c>
      <c r="K25" s="14">
        <f t="shared" si="3"/>
        <v>0.88235294117647067</v>
      </c>
      <c r="L25" s="27">
        <f t="shared" si="4"/>
        <v>5</v>
      </c>
      <c r="M25" s="27">
        <v>5</v>
      </c>
      <c r="N25" s="25">
        <f t="shared" si="5"/>
        <v>0.11276353035616207</v>
      </c>
      <c r="O25" s="5"/>
      <c r="P25" s="5"/>
    </row>
    <row r="26" spans="1:16" x14ac:dyDescent="0.2">
      <c r="A26" s="9"/>
      <c r="B26" s="5"/>
      <c r="C26" s="6"/>
      <c r="D26" s="30">
        <f t="shared" si="6"/>
        <v>50.16860247283627</v>
      </c>
      <c r="E26" s="16">
        <v>49</v>
      </c>
      <c r="F26" s="16">
        <f t="shared" si="0"/>
        <v>31.85</v>
      </c>
      <c r="G26" s="16">
        <v>0</v>
      </c>
      <c r="H26" s="14">
        <v>1</v>
      </c>
      <c r="I26" s="22">
        <f t="shared" si="1"/>
        <v>3.5609591607343574</v>
      </c>
      <c r="J26" s="22">
        <f t="shared" si="2"/>
        <v>7.8752903709254394</v>
      </c>
      <c r="K26" s="14">
        <f t="shared" si="3"/>
        <v>0.88235294117647067</v>
      </c>
      <c r="L26" s="27">
        <f t="shared" si="4"/>
        <v>5</v>
      </c>
      <c r="M26" s="27">
        <v>5</v>
      </c>
      <c r="N26" s="25">
        <f t="shared" si="5"/>
        <v>0.1106963626560491</v>
      </c>
      <c r="O26" s="5"/>
      <c r="P26" s="5"/>
    </row>
    <row r="27" spans="1:16" x14ac:dyDescent="0.2">
      <c r="A27" s="9"/>
      <c r="B27" s="5"/>
      <c r="C27" s="6"/>
      <c r="D27" s="30">
        <f t="shared" si="6"/>
        <v>50.996627950543271</v>
      </c>
      <c r="E27" s="16">
        <v>50</v>
      </c>
      <c r="F27" s="16">
        <f t="shared" si="0"/>
        <v>32.5</v>
      </c>
      <c r="G27" s="16">
        <v>0</v>
      </c>
      <c r="H27" s="14">
        <v>1</v>
      </c>
      <c r="I27" s="22">
        <f t="shared" si="1"/>
        <v>3.6147808167853124</v>
      </c>
      <c r="J27" s="22">
        <f t="shared" si="2"/>
        <v>7.9994941925814897</v>
      </c>
      <c r="K27" s="14">
        <f t="shared" si="3"/>
        <v>0.88235294117647067</v>
      </c>
      <c r="L27" s="27">
        <f t="shared" si="4"/>
        <v>5</v>
      </c>
      <c r="M27" s="27">
        <v>5</v>
      </c>
      <c r="N27" s="25">
        <f t="shared" si="5"/>
        <v>0.10870362073880993</v>
      </c>
      <c r="O27" s="5"/>
      <c r="P27" s="5"/>
    </row>
    <row r="28" spans="1:16" x14ac:dyDescent="0.2">
      <c r="A28" s="9"/>
      <c r="B28" s="5"/>
      <c r="C28" s="6"/>
      <c r="D28" s="30">
        <f t="shared" si="6"/>
        <v>51.824653428250279</v>
      </c>
      <c r="E28" s="16">
        <v>51</v>
      </c>
      <c r="F28" s="16">
        <f t="shared" si="0"/>
        <v>33.15</v>
      </c>
      <c r="G28" s="16">
        <v>0</v>
      </c>
      <c r="H28" s="14">
        <v>1</v>
      </c>
      <c r="I28" s="22">
        <f t="shared" si="1"/>
        <v>3.6686024728362683</v>
      </c>
      <c r="J28" s="22">
        <f t="shared" si="2"/>
        <v>8.1236980142375419</v>
      </c>
      <c r="K28" s="14">
        <f t="shared" si="3"/>
        <v>0.88235294117647067</v>
      </c>
      <c r="L28" s="27">
        <f t="shared" si="4"/>
        <v>5</v>
      </c>
      <c r="M28" s="27">
        <v>5</v>
      </c>
      <c r="N28" s="25">
        <f t="shared" si="5"/>
        <v>0.10678135627125425</v>
      </c>
      <c r="O28" s="5"/>
      <c r="P28" s="5"/>
    </row>
    <row r="29" spans="1:16" x14ac:dyDescent="0.2">
      <c r="A29" s="9"/>
      <c r="B29" s="5"/>
      <c r="C29" s="6"/>
      <c r="D29" s="30">
        <f t="shared" si="6"/>
        <v>52.652678905957288</v>
      </c>
      <c r="E29" s="16">
        <v>52</v>
      </c>
      <c r="F29" s="16">
        <f t="shared" si="0"/>
        <v>33.800000000000004</v>
      </c>
      <c r="G29" s="16">
        <v>0</v>
      </c>
      <c r="H29" s="14">
        <v>1</v>
      </c>
      <c r="I29" s="22">
        <f t="shared" si="1"/>
        <v>3.7224241288872237</v>
      </c>
      <c r="J29" s="22">
        <f t="shared" si="2"/>
        <v>8.2479018358935932</v>
      </c>
      <c r="K29" s="14">
        <f t="shared" si="3"/>
        <v>0.88235294117646956</v>
      </c>
      <c r="L29" s="27">
        <f t="shared" si="4"/>
        <v>4.9999999999999929</v>
      </c>
      <c r="M29" s="27">
        <v>5</v>
      </c>
      <c r="N29" s="25">
        <f t="shared" si="5"/>
        <v>0.10492589534929417</v>
      </c>
      <c r="O29" s="5"/>
      <c r="P29" s="5"/>
    </row>
    <row r="30" spans="1:16" x14ac:dyDescent="0.2">
      <c r="A30" s="9"/>
      <c r="B30" s="5"/>
      <c r="C30" s="6"/>
      <c r="D30" s="30">
        <f t="shared" si="6"/>
        <v>53.480704383664296</v>
      </c>
      <c r="E30" s="16">
        <v>53</v>
      </c>
      <c r="F30" s="16">
        <f t="shared" si="0"/>
        <v>34.450000000000003</v>
      </c>
      <c r="G30" s="16">
        <v>0</v>
      </c>
      <c r="H30" s="14">
        <v>1</v>
      </c>
      <c r="I30" s="22">
        <f t="shared" si="1"/>
        <v>3.7762457849381792</v>
      </c>
      <c r="J30" s="22">
        <f t="shared" si="2"/>
        <v>8.3721056575496444</v>
      </c>
      <c r="K30" s="14">
        <f t="shared" si="3"/>
        <v>0.88235294117647067</v>
      </c>
      <c r="L30" s="27">
        <f t="shared" si="4"/>
        <v>5</v>
      </c>
      <c r="M30" s="27">
        <v>5</v>
      </c>
      <c r="N30" s="25">
        <f t="shared" si="5"/>
        <v>0.10313381506240581</v>
      </c>
      <c r="O30" s="5"/>
      <c r="P30" s="5"/>
    </row>
    <row r="31" spans="1:16" x14ac:dyDescent="0.2">
      <c r="A31" s="9"/>
      <c r="B31" s="5"/>
      <c r="C31" s="6"/>
      <c r="D31" s="30">
        <f t="shared" si="6"/>
        <v>54.308729861371297</v>
      </c>
      <c r="E31" s="16">
        <v>54</v>
      </c>
      <c r="F31" s="16">
        <f t="shared" si="0"/>
        <v>35.1</v>
      </c>
      <c r="G31" s="16">
        <v>0</v>
      </c>
      <c r="H31" s="14">
        <v>1</v>
      </c>
      <c r="I31" s="22">
        <f t="shared" si="1"/>
        <v>3.8300674409891342</v>
      </c>
      <c r="J31" s="22">
        <f t="shared" si="2"/>
        <v>8.4963094792056939</v>
      </c>
      <c r="K31" s="14">
        <f t="shared" si="3"/>
        <v>0.88235294117647067</v>
      </c>
      <c r="L31" s="27">
        <f t="shared" si="4"/>
        <v>5</v>
      </c>
      <c r="M31" s="27">
        <v>5</v>
      </c>
      <c r="N31" s="25">
        <f t="shared" si="5"/>
        <v>0.10140192241936097</v>
      </c>
      <c r="O31" s="5"/>
      <c r="P31" s="5"/>
    </row>
    <row r="32" spans="1:16" x14ac:dyDescent="0.2">
      <c r="A32" s="9"/>
      <c r="B32" s="5"/>
      <c r="C32" s="6"/>
      <c r="D32" s="30">
        <f t="shared" si="6"/>
        <v>55.136755339078306</v>
      </c>
      <c r="E32" s="16">
        <v>55</v>
      </c>
      <c r="F32" s="16">
        <f t="shared" si="0"/>
        <v>35.75</v>
      </c>
      <c r="G32" s="16">
        <v>0</v>
      </c>
      <c r="H32" s="14">
        <v>1</v>
      </c>
      <c r="I32" s="22">
        <f t="shared" si="1"/>
        <v>3.8838890970400897</v>
      </c>
      <c r="J32" s="22">
        <f t="shared" si="2"/>
        <v>8.6205133008617452</v>
      </c>
      <c r="K32" s="14">
        <f t="shared" si="3"/>
        <v>0.88235294117647067</v>
      </c>
      <c r="L32" s="27">
        <f t="shared" si="4"/>
        <v>5</v>
      </c>
      <c r="M32" s="27">
        <v>5</v>
      </c>
      <c r="N32" s="25">
        <f t="shared" si="5"/>
        <v>9.9727235362253863E-2</v>
      </c>
      <c r="O32" s="5"/>
      <c r="P32" s="5"/>
    </row>
    <row r="33" spans="1:16" x14ac:dyDescent="0.2">
      <c r="A33" s="9"/>
      <c r="B33" s="5"/>
      <c r="C33" s="6"/>
      <c r="D33" s="30">
        <f t="shared" si="6"/>
        <v>55.964780816785307</v>
      </c>
      <c r="E33" s="16">
        <v>56</v>
      </c>
      <c r="F33" s="16">
        <f t="shared" si="0"/>
        <v>36.4</v>
      </c>
      <c r="G33" s="16">
        <v>0</v>
      </c>
      <c r="H33" s="14">
        <v>1</v>
      </c>
      <c r="I33" s="22">
        <f t="shared" si="1"/>
        <v>3.9377107530910451</v>
      </c>
      <c r="J33" s="22">
        <f t="shared" si="2"/>
        <v>8.7447171225177946</v>
      </c>
      <c r="K33" s="14">
        <f t="shared" si="3"/>
        <v>0.88235294117646956</v>
      </c>
      <c r="L33" s="27">
        <f t="shared" si="4"/>
        <v>4.9999999999999929</v>
      </c>
      <c r="M33" s="27">
        <v>5</v>
      </c>
      <c r="N33" s="25">
        <f t="shared" si="5"/>
        <v>9.8106965631317627E-2</v>
      </c>
      <c r="O33" s="5"/>
      <c r="P33" s="5"/>
    </row>
    <row r="34" spans="1:16" x14ac:dyDescent="0.2">
      <c r="A34" s="9"/>
      <c r="B34" s="5"/>
      <c r="C34" s="6"/>
      <c r="D34" s="30">
        <f t="shared" si="6"/>
        <v>56.792806294492323</v>
      </c>
      <c r="E34" s="16">
        <v>57</v>
      </c>
      <c r="F34" s="16">
        <f t="shared" si="0"/>
        <v>37.050000000000004</v>
      </c>
      <c r="G34" s="16">
        <v>0</v>
      </c>
      <c r="H34" s="14">
        <v>1</v>
      </c>
      <c r="I34" s="22">
        <f t="shared" si="1"/>
        <v>3.991532409142001</v>
      </c>
      <c r="J34" s="22">
        <f t="shared" si="2"/>
        <v>8.8689209441738477</v>
      </c>
      <c r="K34" s="14">
        <f t="shared" si="3"/>
        <v>0.88235294117646956</v>
      </c>
      <c r="L34" s="27">
        <f t="shared" si="4"/>
        <v>4.9999999999999929</v>
      </c>
      <c r="M34" s="27">
        <v>5</v>
      </c>
      <c r="N34" s="25">
        <f t="shared" si="5"/>
        <v>9.6538503273411069E-2</v>
      </c>
      <c r="O34" s="5"/>
      <c r="P34" s="5"/>
    </row>
    <row r="35" spans="1:16" x14ac:dyDescent="0.2">
      <c r="A35" s="9"/>
      <c r="B35" s="5"/>
      <c r="C35" s="6"/>
      <c r="D35" s="30">
        <f t="shared" si="6"/>
        <v>57.620831772199324</v>
      </c>
      <c r="E35" s="16">
        <v>58</v>
      </c>
      <c r="F35" s="16">
        <f t="shared" si="0"/>
        <v>37.700000000000003</v>
      </c>
      <c r="G35" s="16">
        <v>0</v>
      </c>
      <c r="H35" s="14">
        <v>1</v>
      </c>
      <c r="I35" s="22">
        <f t="shared" si="1"/>
        <v>4.0453540651929565</v>
      </c>
      <c r="J35" s="22">
        <f t="shared" si="2"/>
        <v>8.9931247658298972</v>
      </c>
      <c r="K35" s="14">
        <f t="shared" si="3"/>
        <v>0.88235294117647067</v>
      </c>
      <c r="L35" s="27">
        <f t="shared" si="4"/>
        <v>5</v>
      </c>
      <c r="M35" s="27">
        <v>5</v>
      </c>
      <c r="N35" s="25">
        <f t="shared" si="5"/>
        <v>9.5019402613122583E-2</v>
      </c>
      <c r="O35" s="5"/>
      <c r="P35" s="5"/>
    </row>
    <row r="36" spans="1:16" x14ac:dyDescent="0.2">
      <c r="A36" s="9"/>
      <c r="B36" s="5"/>
      <c r="C36" s="6"/>
      <c r="D36" s="30">
        <f t="shared" si="6"/>
        <v>58.448857249906332</v>
      </c>
      <c r="E36" s="16">
        <v>59</v>
      </c>
      <c r="F36" s="16">
        <f t="shared" si="0"/>
        <v>38.35</v>
      </c>
      <c r="G36" s="16">
        <v>0</v>
      </c>
      <c r="H36" s="14">
        <v>1</v>
      </c>
      <c r="I36" s="22">
        <f t="shared" si="1"/>
        <v>4.0991757212439115</v>
      </c>
      <c r="J36" s="22">
        <f t="shared" si="2"/>
        <v>9.1173285874859484</v>
      </c>
      <c r="K36" s="14">
        <f t="shared" si="3"/>
        <v>0.88235294117647067</v>
      </c>
      <c r="L36" s="27">
        <f t="shared" si="4"/>
        <v>5</v>
      </c>
      <c r="M36" s="27">
        <v>5</v>
      </c>
      <c r="N36" s="25">
        <f t="shared" si="5"/>
        <v>9.3547369527881952E-2</v>
      </c>
      <c r="O36" s="5"/>
      <c r="P36" s="5"/>
    </row>
    <row r="37" spans="1:16" x14ac:dyDescent="0.2">
      <c r="A37" s="9"/>
      <c r="B37" s="5"/>
      <c r="C37" s="6"/>
      <c r="D37" s="30">
        <f t="shared" si="6"/>
        <v>59.276882727613334</v>
      </c>
      <c r="E37" s="16">
        <v>60</v>
      </c>
      <c r="F37" s="16">
        <f t="shared" si="0"/>
        <v>39</v>
      </c>
      <c r="G37" s="16">
        <v>0</v>
      </c>
      <c r="H37" s="14">
        <v>1</v>
      </c>
      <c r="I37" s="22">
        <f t="shared" si="1"/>
        <v>4.1529973772948665</v>
      </c>
      <c r="J37" s="22">
        <f t="shared" si="2"/>
        <v>9.2415324091419997</v>
      </c>
      <c r="K37" s="14">
        <f t="shared" si="3"/>
        <v>0.88235294117647067</v>
      </c>
      <c r="L37" s="27">
        <f t="shared" si="4"/>
        <v>5</v>
      </c>
      <c r="M37" s="27">
        <v>5</v>
      </c>
      <c r="N37" s="25">
        <f t="shared" si="5"/>
        <v>9.2120249887826605E-2</v>
      </c>
      <c r="O37" s="5"/>
      <c r="P37" s="5"/>
    </row>
    <row r="38" spans="1:16" x14ac:dyDescent="0.2">
      <c r="A38" s="9"/>
      <c r="B38" s="5"/>
      <c r="C38" s="6"/>
      <c r="D38" s="30">
        <f t="shared" si="6"/>
        <v>60.104908205320342</v>
      </c>
      <c r="E38" s="16">
        <v>61</v>
      </c>
      <c r="F38" s="16">
        <f t="shared" si="0"/>
        <v>39.65</v>
      </c>
      <c r="G38" s="16">
        <v>0</v>
      </c>
      <c r="H38" s="14">
        <v>1</v>
      </c>
      <c r="I38" s="22">
        <f t="shared" si="1"/>
        <v>4.2068190333458224</v>
      </c>
      <c r="J38" s="22">
        <f t="shared" si="2"/>
        <v>9.365736230798051</v>
      </c>
      <c r="K38" s="14">
        <f t="shared" si="3"/>
        <v>0.88235294117647067</v>
      </c>
      <c r="L38" s="27">
        <f t="shared" si="4"/>
        <v>5</v>
      </c>
      <c r="M38" s="27">
        <v>5</v>
      </c>
      <c r="N38" s="25">
        <f t="shared" si="5"/>
        <v>9.0736019037905832E-2</v>
      </c>
      <c r="O38" s="5"/>
      <c r="P38" s="5"/>
    </row>
    <row r="39" spans="1:16" x14ac:dyDescent="0.2">
      <c r="A39" s="9"/>
      <c r="B39" s="5"/>
      <c r="C39" s="6"/>
      <c r="D39" s="30">
        <f t="shared" si="6"/>
        <v>60.93293368302735</v>
      </c>
      <c r="E39" s="16">
        <v>62</v>
      </c>
      <c r="F39" s="16">
        <f t="shared" si="0"/>
        <v>40.300000000000004</v>
      </c>
      <c r="G39" s="16">
        <v>0</v>
      </c>
      <c r="H39" s="14">
        <v>1</v>
      </c>
      <c r="I39" s="22">
        <f t="shared" si="1"/>
        <v>4.2606406893967783</v>
      </c>
      <c r="J39" s="22">
        <f t="shared" si="2"/>
        <v>9.4899400524541022</v>
      </c>
      <c r="K39" s="14">
        <f t="shared" si="3"/>
        <v>0.88235294117646956</v>
      </c>
      <c r="L39" s="27">
        <f t="shared" si="4"/>
        <v>4.9999999999999929</v>
      </c>
      <c r="M39" s="27">
        <v>5</v>
      </c>
      <c r="N39" s="25">
        <f t="shared" si="5"/>
        <v>8.9392772214220984E-2</v>
      </c>
      <c r="O39" s="5"/>
      <c r="P39" s="5"/>
    </row>
    <row r="40" spans="1:16" x14ac:dyDescent="0.2">
      <c r="A40" s="9"/>
      <c r="B40" s="5"/>
      <c r="C40" s="6"/>
      <c r="D40" s="30">
        <f t="shared" si="6"/>
        <v>61.760959160734359</v>
      </c>
      <c r="E40" s="16">
        <v>63</v>
      </c>
      <c r="F40" s="16">
        <f t="shared" si="0"/>
        <v>40.950000000000003</v>
      </c>
      <c r="G40" s="16">
        <v>0</v>
      </c>
      <c r="H40" s="14">
        <v>1</v>
      </c>
      <c r="I40" s="22">
        <f t="shared" si="1"/>
        <v>4.3144623454477333</v>
      </c>
      <c r="J40" s="22">
        <f t="shared" si="2"/>
        <v>9.6141438741101535</v>
      </c>
      <c r="K40" s="14">
        <f t="shared" si="3"/>
        <v>0.88235294117646956</v>
      </c>
      <c r="L40" s="27">
        <f t="shared" si="4"/>
        <v>4.9999999999999929</v>
      </c>
      <c r="M40" s="27">
        <v>5</v>
      </c>
      <c r="N40" s="25">
        <f t="shared" si="5"/>
        <v>8.8088715799201162E-2</v>
      </c>
      <c r="O40" s="5"/>
      <c r="P40" s="5"/>
    </row>
    <row r="41" spans="1:16" x14ac:dyDescent="0.2">
      <c r="A41" s="9"/>
      <c r="B41" s="5"/>
      <c r="C41" s="6"/>
      <c r="D41" s="30">
        <f t="shared" si="6"/>
        <v>62.58898463844136</v>
      </c>
      <c r="E41" s="16">
        <v>64</v>
      </c>
      <c r="F41" s="16">
        <f t="shared" si="0"/>
        <v>41.6</v>
      </c>
      <c r="G41" s="16">
        <v>0</v>
      </c>
      <c r="H41" s="14">
        <v>1</v>
      </c>
      <c r="I41" s="22">
        <f t="shared" si="1"/>
        <v>4.3682840014986883</v>
      </c>
      <c r="J41" s="22">
        <f t="shared" si="2"/>
        <v>9.738347695766203</v>
      </c>
      <c r="K41" s="14">
        <f t="shared" si="3"/>
        <v>0.88235294117647067</v>
      </c>
      <c r="L41" s="27">
        <f t="shared" si="4"/>
        <v>5</v>
      </c>
      <c r="M41" s="27">
        <v>5</v>
      </c>
      <c r="N41" s="25">
        <f t="shared" si="5"/>
        <v>8.6822159331186366E-2</v>
      </c>
      <c r="O41" s="5"/>
      <c r="P41" s="5"/>
    </row>
    <row r="42" spans="1:16" x14ac:dyDescent="0.2">
      <c r="A42" s="9"/>
      <c r="B42" s="5"/>
      <c r="C42" s="6"/>
      <c r="D42" s="30">
        <f t="shared" si="6"/>
        <v>63.417010116148369</v>
      </c>
      <c r="E42" s="16">
        <v>65</v>
      </c>
      <c r="F42" s="16">
        <f t="shared" si="0"/>
        <v>42.25</v>
      </c>
      <c r="G42" s="16">
        <v>0</v>
      </c>
      <c r="H42" s="14">
        <v>1</v>
      </c>
      <c r="I42" s="22">
        <f t="shared" si="1"/>
        <v>4.4221056575496442</v>
      </c>
      <c r="J42" s="22">
        <f t="shared" si="2"/>
        <v>9.8625515174222542</v>
      </c>
      <c r="K42" s="14">
        <f t="shared" si="3"/>
        <v>0.88235294117647067</v>
      </c>
      <c r="L42" s="27">
        <f t="shared" si="4"/>
        <v>5</v>
      </c>
      <c r="M42" s="27">
        <v>5</v>
      </c>
      <c r="N42" s="25">
        <f t="shared" si="5"/>
        <v>8.5591508193567006E-2</v>
      </c>
      <c r="O42" s="5"/>
      <c r="P42" s="5"/>
    </row>
    <row r="43" spans="1:16" x14ac:dyDescent="0.2">
      <c r="A43" s="9"/>
      <c r="B43" s="5"/>
      <c r="C43" s="5"/>
      <c r="D43" s="30">
        <f t="shared" si="6"/>
        <v>64.245035593855377</v>
      </c>
      <c r="E43" s="16">
        <v>66</v>
      </c>
      <c r="F43" s="16">
        <f t="shared" si="0"/>
        <v>42.9</v>
      </c>
      <c r="G43" s="16">
        <v>0</v>
      </c>
      <c r="H43" s="14">
        <v>1</v>
      </c>
      <c r="I43" s="22">
        <f t="shared" si="1"/>
        <v>4.4759273136005993</v>
      </c>
      <c r="J43" s="22">
        <f t="shared" si="2"/>
        <v>9.9867553390783055</v>
      </c>
      <c r="K43" s="14">
        <f t="shared" si="3"/>
        <v>0.88235294117647067</v>
      </c>
      <c r="L43" s="27">
        <f t="shared" si="4"/>
        <v>5</v>
      </c>
      <c r="M43" s="27">
        <v>5</v>
      </c>
      <c r="N43" s="25">
        <f t="shared" si="5"/>
        <v>8.439525691699605E-2</v>
      </c>
      <c r="O43" s="5"/>
      <c r="P43" s="5"/>
    </row>
    <row r="44" spans="1:16" x14ac:dyDescent="0.2">
      <c r="A44" s="9"/>
      <c r="B44" s="5"/>
      <c r="C44" s="5"/>
      <c r="D44" s="30">
        <f t="shared" si="6"/>
        <v>65.073061071562378</v>
      </c>
      <c r="E44" s="16">
        <v>67</v>
      </c>
      <c r="F44" s="16">
        <f t="shared" si="0"/>
        <v>43.550000000000004</v>
      </c>
      <c r="G44" s="16">
        <v>0</v>
      </c>
      <c r="H44" s="14">
        <v>1</v>
      </c>
      <c r="I44" s="22">
        <f t="shared" si="1"/>
        <v>4.5297489696515543</v>
      </c>
      <c r="J44" s="22">
        <f t="shared" si="2"/>
        <v>10.110959160734357</v>
      </c>
      <c r="K44" s="14">
        <f t="shared" si="3"/>
        <v>0.88235294117646956</v>
      </c>
      <c r="L44" s="27">
        <f t="shared" si="4"/>
        <v>4.9999999999999929</v>
      </c>
      <c r="M44" s="27">
        <v>5</v>
      </c>
      <c r="N44" s="25">
        <f t="shared" si="5"/>
        <v>8.3231983035519264E-2</v>
      </c>
      <c r="O44" s="5"/>
      <c r="P44" s="5"/>
    </row>
    <row r="45" spans="1:16" x14ac:dyDescent="0.2">
      <c r="A45" s="9"/>
      <c r="B45" s="5"/>
      <c r="C45" s="5"/>
      <c r="D45" s="30">
        <f t="shared" si="6"/>
        <v>65.901086549269394</v>
      </c>
      <c r="E45" s="16">
        <v>68</v>
      </c>
      <c r="F45" s="16">
        <f t="shared" si="0"/>
        <v>44.2</v>
      </c>
      <c r="G45" s="16">
        <v>0</v>
      </c>
      <c r="H45" s="14">
        <v>1</v>
      </c>
      <c r="I45" s="22">
        <f t="shared" si="1"/>
        <v>4.5835706257025102</v>
      </c>
      <c r="J45" s="22">
        <f t="shared" si="2"/>
        <v>10.235162982390408</v>
      </c>
      <c r="K45" s="14">
        <f t="shared" si="3"/>
        <v>0.88235294117647167</v>
      </c>
      <c r="L45" s="27">
        <f t="shared" si="4"/>
        <v>5.0000000000000071</v>
      </c>
      <c r="M45" s="27">
        <v>5</v>
      </c>
      <c r="N45" s="25">
        <f t="shared" si="5"/>
        <v>8.2100341443907959E-2</v>
      </c>
      <c r="O45" s="5"/>
      <c r="P45" s="5"/>
    </row>
    <row r="46" spans="1:16" x14ac:dyDescent="0.2">
      <c r="A46" s="9"/>
      <c r="B46" s="5"/>
      <c r="C46" s="5"/>
      <c r="D46" s="30">
        <f t="shared" si="6"/>
        <v>66.729112026976395</v>
      </c>
      <c r="E46" s="16">
        <v>69</v>
      </c>
      <c r="F46" s="16">
        <f t="shared" si="0"/>
        <v>44.85</v>
      </c>
      <c r="G46" s="16">
        <v>0</v>
      </c>
      <c r="H46" s="14">
        <v>1</v>
      </c>
      <c r="I46" s="22">
        <f t="shared" si="1"/>
        <v>4.6373922817534661</v>
      </c>
      <c r="J46" s="22">
        <f t="shared" si="2"/>
        <v>10.359366804046459</v>
      </c>
      <c r="K46" s="14">
        <f t="shared" si="3"/>
        <v>0.88235294117647067</v>
      </c>
      <c r="L46" s="27">
        <f t="shared" si="4"/>
        <v>5</v>
      </c>
      <c r="M46" s="27">
        <v>5</v>
      </c>
      <c r="N46" s="25">
        <f t="shared" si="5"/>
        <v>8.0999059209128713E-2</v>
      </c>
      <c r="O46" s="5"/>
      <c r="P46" s="5"/>
    </row>
    <row r="47" spans="1:16" x14ac:dyDescent="0.2">
      <c r="A47" s="9"/>
      <c r="B47" s="5"/>
      <c r="C47" s="5"/>
      <c r="D47" s="30">
        <f t="shared" si="6"/>
        <v>67.557137504683396</v>
      </c>
      <c r="E47" s="16">
        <v>70</v>
      </c>
      <c r="F47" s="16">
        <f t="shared" si="0"/>
        <v>45.5</v>
      </c>
      <c r="G47" s="16">
        <v>0</v>
      </c>
      <c r="H47" s="14">
        <v>1</v>
      </c>
      <c r="I47" s="22">
        <f t="shared" si="1"/>
        <v>4.6912139378044211</v>
      </c>
      <c r="J47" s="22">
        <f t="shared" si="2"/>
        <v>10.483570625702509</v>
      </c>
      <c r="K47" s="14">
        <f t="shared" si="3"/>
        <v>0.88235294117646956</v>
      </c>
      <c r="L47" s="27">
        <f t="shared" si="4"/>
        <v>4.9999999999999929</v>
      </c>
      <c r="M47" s="27">
        <v>5</v>
      </c>
      <c r="N47" s="25">
        <f t="shared" si="5"/>
        <v>7.9926930793878845E-2</v>
      </c>
      <c r="O47" s="5"/>
      <c r="P47" s="5"/>
    </row>
    <row r="48" spans="1:16" x14ac:dyDescent="0.2">
      <c r="A48" s="9"/>
      <c r="B48" s="5"/>
      <c r="C48" s="5"/>
      <c r="D48" s="30">
        <f t="shared" si="6"/>
        <v>68.385162982390398</v>
      </c>
      <c r="E48" s="16">
        <v>71</v>
      </c>
      <c r="F48" s="16">
        <f t="shared" si="0"/>
        <v>46.15</v>
      </c>
      <c r="G48" s="16">
        <v>0</v>
      </c>
      <c r="H48" s="14">
        <v>1</v>
      </c>
      <c r="I48" s="22">
        <f t="shared" si="1"/>
        <v>4.7450355938553761</v>
      </c>
      <c r="J48" s="22">
        <f t="shared" si="2"/>
        <v>10.607774447358558</v>
      </c>
      <c r="K48" s="14">
        <f t="shared" si="3"/>
        <v>0.88235294117646956</v>
      </c>
      <c r="L48" s="27">
        <f t="shared" si="4"/>
        <v>4.9999999999999929</v>
      </c>
      <c r="M48" s="27">
        <v>5</v>
      </c>
      <c r="N48" s="25">
        <f t="shared" si="5"/>
        <v>7.8882813654499673E-2</v>
      </c>
      <c r="O48" s="5"/>
      <c r="P48" s="5"/>
    </row>
    <row r="49" spans="1:16" x14ac:dyDescent="0.2">
      <c r="A49" s="9"/>
      <c r="B49" s="5"/>
      <c r="C49" s="5"/>
      <c r="D49" s="30">
        <f t="shared" si="6"/>
        <v>69.213188460097413</v>
      </c>
      <c r="E49" s="16">
        <v>72</v>
      </c>
      <c r="F49" s="16">
        <f t="shared" si="0"/>
        <v>46.800000000000004</v>
      </c>
      <c r="G49" s="16">
        <v>0</v>
      </c>
      <c r="H49" s="14">
        <v>1</v>
      </c>
      <c r="I49" s="22">
        <f t="shared" si="1"/>
        <v>4.798857249906332</v>
      </c>
      <c r="J49" s="22">
        <f t="shared" si="2"/>
        <v>10.731978269014611</v>
      </c>
      <c r="K49" s="14">
        <f t="shared" si="3"/>
        <v>0.88235294117646956</v>
      </c>
      <c r="L49" s="27">
        <f t="shared" si="4"/>
        <v>5</v>
      </c>
      <c r="M49" s="27">
        <v>5</v>
      </c>
      <c r="N49" s="25">
        <f t="shared" si="5"/>
        <v>7.7865624179478954E-2</v>
      </c>
      <c r="O49" s="5"/>
      <c r="P49" s="5"/>
    </row>
    <row r="50" spans="1:16" x14ac:dyDescent="0.2">
      <c r="A50" s="9"/>
      <c r="B50" s="5"/>
      <c r="C50" s="5"/>
      <c r="D50" s="30">
        <f t="shared" si="6"/>
        <v>70.041213937804415</v>
      </c>
      <c r="E50" s="16">
        <v>73</v>
      </c>
      <c r="F50" s="16">
        <f t="shared" si="0"/>
        <v>47.45</v>
      </c>
      <c r="G50" s="16">
        <v>0</v>
      </c>
      <c r="H50" s="14">
        <v>1</v>
      </c>
      <c r="I50" s="22">
        <f t="shared" si="1"/>
        <v>4.852678905957287</v>
      </c>
      <c r="J50" s="22">
        <f t="shared" si="2"/>
        <v>10.856182090670661</v>
      </c>
      <c r="K50" s="14">
        <f t="shared" si="3"/>
        <v>0.88235294117646956</v>
      </c>
      <c r="L50" s="27">
        <f t="shared" si="4"/>
        <v>5</v>
      </c>
      <c r="M50" s="27">
        <v>5</v>
      </c>
      <c r="N50" s="25">
        <f t="shared" si="5"/>
        <v>7.6874333938189474E-2</v>
      </c>
      <c r="O50" s="5"/>
      <c r="P50" s="5"/>
    </row>
    <row r="51" spans="1:16" x14ac:dyDescent="0.2">
      <c r="A51" s="9"/>
      <c r="B51" s="5"/>
      <c r="C51" s="5"/>
      <c r="D51" s="30">
        <f t="shared" si="6"/>
        <v>70.86923941551143</v>
      </c>
      <c r="E51" s="16">
        <v>74</v>
      </c>
      <c r="F51" s="16">
        <f t="shared" si="0"/>
        <v>48.1</v>
      </c>
      <c r="G51" s="16">
        <v>0</v>
      </c>
      <c r="H51" s="14">
        <v>1</v>
      </c>
      <c r="I51" s="22">
        <f t="shared" si="1"/>
        <v>4.9065005620082429</v>
      </c>
      <c r="J51" s="22">
        <f t="shared" si="2"/>
        <v>10.980385912326714</v>
      </c>
      <c r="K51" s="14">
        <f t="shared" si="3"/>
        <v>0.88235294117647167</v>
      </c>
      <c r="L51" s="27">
        <f t="shared" si="4"/>
        <v>5</v>
      </c>
      <c r="M51" s="27">
        <v>5</v>
      </c>
      <c r="N51" s="25">
        <f t="shared" si="5"/>
        <v>7.5907966212565056E-2</v>
      </c>
      <c r="O51" s="5"/>
      <c r="P51" s="5"/>
    </row>
    <row r="52" spans="1:16" x14ac:dyDescent="0.2">
      <c r="A52" s="9"/>
      <c r="B52" s="5"/>
      <c r="C52" s="5"/>
      <c r="D52" s="30">
        <f t="shared" si="6"/>
        <v>71.697264893218431</v>
      </c>
      <c r="E52" s="16">
        <v>75</v>
      </c>
      <c r="F52" s="16">
        <f t="shared" si="0"/>
        <v>48.75</v>
      </c>
      <c r="G52" s="16">
        <v>0</v>
      </c>
      <c r="H52" s="14">
        <v>1</v>
      </c>
      <c r="I52" s="22">
        <f t="shared" si="1"/>
        <v>4.9603222180591979</v>
      </c>
      <c r="J52" s="22">
        <f t="shared" si="2"/>
        <v>11.104589733982763</v>
      </c>
      <c r="K52" s="14">
        <f t="shared" si="3"/>
        <v>0.88235294117646956</v>
      </c>
      <c r="L52" s="27">
        <f t="shared" si="4"/>
        <v>5</v>
      </c>
      <c r="M52" s="27">
        <v>5</v>
      </c>
      <c r="N52" s="25">
        <f t="shared" si="5"/>
        <v>7.4965592787124682E-2</v>
      </c>
      <c r="O52" s="5"/>
      <c r="P52" s="5"/>
    </row>
    <row r="53" spans="1:16" x14ac:dyDescent="0.2">
      <c r="A53" s="9"/>
      <c r="B53" s="5"/>
      <c r="C53" s="5"/>
      <c r="D53" s="30">
        <f t="shared" si="6"/>
        <v>72.525290370925433</v>
      </c>
      <c r="E53" s="16">
        <v>76</v>
      </c>
      <c r="F53" s="16">
        <f t="shared" si="0"/>
        <v>49.4</v>
      </c>
      <c r="G53" s="16">
        <v>0</v>
      </c>
      <c r="H53" s="14">
        <v>1</v>
      </c>
      <c r="I53" s="22">
        <f t="shared" si="1"/>
        <v>5.0141438741101529</v>
      </c>
      <c r="J53" s="22">
        <f t="shared" si="2"/>
        <v>11.228793555638815</v>
      </c>
      <c r="K53" s="14">
        <f t="shared" si="3"/>
        <v>0.88235294117646956</v>
      </c>
      <c r="L53" s="27">
        <f t="shared" si="4"/>
        <v>5</v>
      </c>
      <c r="M53" s="27">
        <v>5</v>
      </c>
      <c r="N53" s="25">
        <f t="shared" si="5"/>
        <v>7.4046330975169938E-2</v>
      </c>
      <c r="O53" s="5"/>
      <c r="P53" s="5"/>
    </row>
  </sheetData>
  <conditionalFormatting sqref="A1:A53">
    <cfRule type="duplicateValues" dxfId="1" priority="1"/>
  </conditionalFormatting>
  <hyperlinks>
    <hyperlink ref="C2" r:id="rId1"/>
    <hyperlink ref="C3" r:id="rId2" location="CBD-PD-Description"/>
    <hyperlink ref="C4" r:id="rId3" location="CBD-PD-Description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28"/>
  <sheetViews>
    <sheetView workbookViewId="0">
      <selection activeCell="I7" sqref="I7"/>
    </sheetView>
  </sheetViews>
  <sheetFormatPr defaultRowHeight="15" x14ac:dyDescent="0.25"/>
  <cols>
    <col min="9" max="9" width="10.140625" customWidth="1"/>
  </cols>
  <sheetData>
    <row r="1" spans="1:27" x14ac:dyDescent="0.25">
      <c r="A1" s="60" t="s">
        <v>64</v>
      </c>
      <c r="B1" s="60"/>
      <c r="C1" s="60"/>
      <c r="D1" s="60"/>
      <c r="E1" s="60"/>
      <c r="F1" s="60"/>
      <c r="G1" s="60"/>
      <c r="H1" s="60"/>
      <c r="I1" s="60"/>
      <c r="J1" s="59" t="s">
        <v>60</v>
      </c>
      <c r="K1" s="59"/>
      <c r="L1" s="59"/>
      <c r="M1" s="60" t="s">
        <v>61</v>
      </c>
      <c r="N1" s="60"/>
      <c r="O1" s="60"/>
      <c r="P1" s="61" t="s">
        <v>63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ht="33.75" x14ac:dyDescent="0.25">
      <c r="A2" s="32" t="s">
        <v>65</v>
      </c>
      <c r="B2" s="32" t="s">
        <v>68</v>
      </c>
      <c r="C2" s="32" t="s">
        <v>66</v>
      </c>
      <c r="D2" s="32" t="s">
        <v>69</v>
      </c>
      <c r="E2" s="32" t="s">
        <v>70</v>
      </c>
      <c r="F2" s="32" t="s">
        <v>50</v>
      </c>
      <c r="G2" s="33" t="s">
        <v>67</v>
      </c>
      <c r="H2" s="33" t="s">
        <v>71</v>
      </c>
      <c r="I2" s="32" t="s">
        <v>4</v>
      </c>
      <c r="J2" s="32" t="s">
        <v>72</v>
      </c>
      <c r="K2" s="32" t="s">
        <v>73</v>
      </c>
      <c r="L2" s="32" t="s">
        <v>74</v>
      </c>
      <c r="M2" s="32" t="s">
        <v>75</v>
      </c>
      <c r="N2" s="34" t="s">
        <v>62</v>
      </c>
      <c r="O2" s="32" t="s">
        <v>0</v>
      </c>
      <c r="P2" s="35" t="s">
        <v>51</v>
      </c>
      <c r="Q2" s="35" t="s">
        <v>52</v>
      </c>
      <c r="R2" s="35" t="s">
        <v>53</v>
      </c>
      <c r="S2" s="35" t="s">
        <v>54</v>
      </c>
      <c r="T2" s="32" t="s">
        <v>55</v>
      </c>
      <c r="U2" s="32" t="s">
        <v>56</v>
      </c>
      <c r="V2" s="35" t="s">
        <v>57</v>
      </c>
      <c r="W2" s="32"/>
      <c r="X2" s="35" t="s">
        <v>58</v>
      </c>
      <c r="Y2" s="32" t="s">
        <v>59</v>
      </c>
      <c r="Z2" s="36"/>
      <c r="AA2" s="36"/>
    </row>
    <row r="3" spans="1:27" ht="34.5" customHeight="1" x14ac:dyDescent="0.25">
      <c r="A3" s="38"/>
      <c r="B3" s="38"/>
      <c r="C3" s="38"/>
      <c r="D3" s="38"/>
      <c r="E3" s="38"/>
      <c r="F3" s="38"/>
      <c r="G3" s="46"/>
      <c r="H3" s="46"/>
      <c r="I3" s="47"/>
      <c r="J3" s="46"/>
      <c r="K3" s="46"/>
      <c r="L3" s="46"/>
      <c r="M3" s="49"/>
      <c r="N3" s="50"/>
      <c r="O3" s="51"/>
      <c r="P3" s="39"/>
      <c r="Q3" s="40"/>
      <c r="R3" s="39"/>
      <c r="S3" s="39"/>
      <c r="T3" s="40"/>
      <c r="U3" s="40"/>
      <c r="V3" s="41"/>
      <c r="W3" s="42"/>
      <c r="X3" s="43"/>
      <c r="Y3" s="44"/>
      <c r="Z3" s="45"/>
      <c r="AA3" s="45"/>
    </row>
    <row r="4" spans="1:27" x14ac:dyDescent="0.25">
      <c r="A4" s="38"/>
      <c r="B4" s="38"/>
      <c r="C4" s="38"/>
      <c r="D4" s="38"/>
      <c r="E4" s="38"/>
      <c r="F4" s="38"/>
      <c r="G4" s="46"/>
      <c r="H4" s="46"/>
      <c r="I4" s="46"/>
      <c r="J4" s="46"/>
      <c r="K4" s="46"/>
      <c r="L4" s="46"/>
      <c r="M4" s="49"/>
      <c r="N4" s="52"/>
      <c r="O4" s="51"/>
      <c r="P4" s="39"/>
      <c r="Q4" s="40"/>
      <c r="R4" s="39"/>
      <c r="S4" s="39"/>
      <c r="T4" s="40"/>
      <c r="U4" s="40"/>
      <c r="V4" s="41"/>
      <c r="W4" s="42"/>
      <c r="X4" s="43"/>
      <c r="Y4" s="44"/>
      <c r="Z4" s="45"/>
      <c r="AA4" s="45"/>
    </row>
    <row r="5" spans="1:27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</sheetData>
  <mergeCells count="4">
    <mergeCell ref="J1:L1"/>
    <mergeCell ref="M1:O1"/>
    <mergeCell ref="P1:AA1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L10" sqref="L10"/>
    </sheetView>
  </sheetViews>
  <sheetFormatPr defaultRowHeight="15" x14ac:dyDescent="0.25"/>
  <cols>
    <col min="4" max="4" width="9.140625" style="29"/>
    <col min="6" max="6" width="11.42578125" bestFit="1" customWidth="1"/>
    <col min="7" max="7" width="12.140625" customWidth="1"/>
    <col min="8" max="8" width="14.5703125" bestFit="1" customWidth="1"/>
    <col min="11" max="11" width="10.7109375" bestFit="1" customWidth="1"/>
    <col min="13" max="13" width="9.140625" style="31"/>
    <col min="15" max="15" width="10.28515625" bestFit="1" customWidth="1"/>
  </cols>
  <sheetData>
    <row r="1" spans="1:16" x14ac:dyDescent="0.25">
      <c r="A1" s="8" t="s">
        <v>5</v>
      </c>
      <c r="B1" s="2" t="s">
        <v>1</v>
      </c>
      <c r="C1" s="4" t="s">
        <v>4</v>
      </c>
      <c r="D1" s="28" t="s">
        <v>46</v>
      </c>
      <c r="E1" s="15" t="s">
        <v>3</v>
      </c>
      <c r="F1" s="15" t="s">
        <v>44</v>
      </c>
      <c r="G1" s="15" t="s">
        <v>26</v>
      </c>
      <c r="H1" s="13" t="s">
        <v>23</v>
      </c>
      <c r="I1" s="13" t="s">
        <v>24</v>
      </c>
      <c r="J1" s="13" t="s">
        <v>25</v>
      </c>
      <c r="K1" s="13" t="s">
        <v>43</v>
      </c>
      <c r="L1" s="23" t="s">
        <v>42</v>
      </c>
      <c r="M1" s="24" t="s">
        <v>45</v>
      </c>
      <c r="N1" s="24" t="s">
        <v>11</v>
      </c>
      <c r="O1" s="3" t="s">
        <v>6</v>
      </c>
      <c r="P1" s="3" t="s">
        <v>2</v>
      </c>
    </row>
    <row r="2" spans="1:16" x14ac:dyDescent="0.25">
      <c r="A2" s="9"/>
      <c r="B2" s="5"/>
      <c r="C2" s="6"/>
      <c r="D2" s="30">
        <f>(M2*E2/0.85+0.65*E2+G2+H2+0.65)/0.806</f>
        <v>36.808495110202891</v>
      </c>
      <c r="E2" s="16">
        <v>26</v>
      </c>
      <c r="F2" s="16">
        <f t="shared" ref="F2:F53" si="0">E2*0.65</f>
        <v>16.900000000000002</v>
      </c>
      <c r="G2" s="16">
        <v>5</v>
      </c>
      <c r="H2" s="14">
        <v>1</v>
      </c>
      <c r="I2" s="22">
        <f t="shared" ref="I2" si="1">0.044*D2+0.3</f>
        <v>1.9195737848489272</v>
      </c>
      <c r="J2" s="22">
        <f t="shared" ref="J2" si="2">0.15*D2+0.35</f>
        <v>5.8712742665304329</v>
      </c>
      <c r="K2" s="14">
        <f t="shared" ref="K2" si="3">(D2-SUM(F2:J2))*0.15</f>
        <v>0.91764705882352926</v>
      </c>
      <c r="L2" s="27">
        <f t="shared" ref="L2" si="4">D2-SUM(F2:K2)</f>
        <v>5.1999999999999993</v>
      </c>
      <c r="M2" s="25">
        <v>0.2</v>
      </c>
      <c r="N2" s="25">
        <f t="shared" ref="N2" si="5">L2/SUM(F2:K2)</f>
        <v>0.16451273563863827</v>
      </c>
      <c r="O2" s="5"/>
      <c r="P2" s="5"/>
    </row>
    <row r="3" spans="1:16" x14ac:dyDescent="0.25">
      <c r="A3" s="9"/>
      <c r="B3" s="5"/>
      <c r="C3" s="6"/>
      <c r="D3" s="30">
        <f>(M3*E3/0.85+0.65*E3+G3+H3+0.65)/0.806</f>
        <v>36.808495110202891</v>
      </c>
      <c r="E3" s="16">
        <v>26</v>
      </c>
      <c r="F3" s="16">
        <f t="shared" si="0"/>
        <v>16.900000000000002</v>
      </c>
      <c r="G3" s="16">
        <v>5</v>
      </c>
      <c r="H3" s="14">
        <v>1</v>
      </c>
      <c r="I3" s="22">
        <f t="shared" ref="I3" si="6">0.044*D3+0.3</f>
        <v>1.9195737848489272</v>
      </c>
      <c r="J3" s="22">
        <f t="shared" ref="J3" si="7">0.15*D3+0.35</f>
        <v>5.8712742665304329</v>
      </c>
      <c r="K3" s="14">
        <f t="shared" ref="K3" si="8">(D3-SUM(F3:J3))*0.15</f>
        <v>0.91764705882352926</v>
      </c>
      <c r="L3" s="27">
        <f t="shared" ref="L3" si="9">D3-SUM(F3:K3)</f>
        <v>5.1999999999999993</v>
      </c>
      <c r="M3" s="25">
        <v>0.2</v>
      </c>
      <c r="N3" s="25">
        <f t="shared" ref="N3" si="10">L3/SUM(F3:K3)</f>
        <v>0.16451273563863827</v>
      </c>
      <c r="O3" s="5"/>
      <c r="P3" s="5"/>
    </row>
    <row r="4" spans="1:16" x14ac:dyDescent="0.25">
      <c r="A4" s="9"/>
      <c r="B4" s="7"/>
      <c r="C4" s="6"/>
      <c r="D4" s="30">
        <f t="shared" ref="D4:D53" si="11">(M4*E4/0.85+0.65*E4+G4+H4+0.65)/0.806</f>
        <v>37.906874908772444</v>
      </c>
      <c r="E4" s="16">
        <v>27</v>
      </c>
      <c r="F4" s="16">
        <f t="shared" si="0"/>
        <v>17.55</v>
      </c>
      <c r="G4" s="16">
        <v>5</v>
      </c>
      <c r="H4" s="14">
        <v>1</v>
      </c>
      <c r="I4" s="22">
        <f t="shared" ref="I4:I53" si="12">0.044*D4+0.3</f>
        <v>1.9679024959859874</v>
      </c>
      <c r="J4" s="22">
        <f t="shared" ref="J4:J53" si="13">0.15*D4+0.35</f>
        <v>6.0360312363158659</v>
      </c>
      <c r="K4" s="14">
        <f t="shared" ref="K4:K53" si="14">(D4-SUM(F4:J4))*0.15</f>
        <v>0.95294117647058796</v>
      </c>
      <c r="L4" s="27">
        <f t="shared" ref="L4:L53" si="15">D4-SUM(F4:K4)</f>
        <v>5.3999999999999986</v>
      </c>
      <c r="M4" s="25">
        <v>0.2</v>
      </c>
      <c r="N4" s="25">
        <f t="shared" ref="N4:N53" si="16">L4/SUM(F4:K4)</f>
        <v>0.16611870612461524</v>
      </c>
      <c r="O4" s="5"/>
      <c r="P4" s="5"/>
    </row>
    <row r="5" spans="1:16" x14ac:dyDescent="0.25">
      <c r="A5" s="9"/>
      <c r="B5" s="7"/>
      <c r="C5" s="6"/>
      <c r="D5" s="30">
        <f t="shared" si="11"/>
        <v>39.00525470734199</v>
      </c>
      <c r="E5" s="16">
        <v>28</v>
      </c>
      <c r="F5" s="16">
        <f t="shared" si="0"/>
        <v>18.2</v>
      </c>
      <c r="G5" s="16">
        <v>5</v>
      </c>
      <c r="H5" s="14">
        <v>1</v>
      </c>
      <c r="I5" s="22">
        <f t="shared" si="12"/>
        <v>2.0162312071230475</v>
      </c>
      <c r="J5" s="22">
        <f t="shared" si="13"/>
        <v>6.200788206101298</v>
      </c>
      <c r="K5" s="14">
        <f t="shared" si="14"/>
        <v>0.98823529411764666</v>
      </c>
      <c r="L5" s="27">
        <f t="shared" si="15"/>
        <v>5.6000000000000014</v>
      </c>
      <c r="M5" s="25">
        <v>0.2</v>
      </c>
      <c r="N5" s="25">
        <f t="shared" si="16"/>
        <v>0.16763829670094396</v>
      </c>
      <c r="O5" s="5"/>
      <c r="P5" s="5"/>
    </row>
    <row r="6" spans="1:16" x14ac:dyDescent="0.25">
      <c r="A6" s="9"/>
      <c r="B6" s="5"/>
      <c r="C6" s="6"/>
      <c r="D6" s="30">
        <f t="shared" si="11"/>
        <v>40.10363450591155</v>
      </c>
      <c r="E6" s="16">
        <v>29</v>
      </c>
      <c r="F6" s="16">
        <f t="shared" si="0"/>
        <v>18.850000000000001</v>
      </c>
      <c r="G6" s="16">
        <v>5</v>
      </c>
      <c r="H6" s="14">
        <v>1</v>
      </c>
      <c r="I6" s="22">
        <f t="shared" si="12"/>
        <v>2.064559918260108</v>
      </c>
      <c r="J6" s="22">
        <f t="shared" si="13"/>
        <v>6.3655451758867319</v>
      </c>
      <c r="K6" s="14">
        <f t="shared" si="14"/>
        <v>1.0235294117647065</v>
      </c>
      <c r="L6" s="27">
        <f t="shared" si="15"/>
        <v>5.8000000000000043</v>
      </c>
      <c r="M6" s="25">
        <v>0.2</v>
      </c>
      <c r="N6" s="25">
        <f t="shared" si="16"/>
        <v>0.16907829399244823</v>
      </c>
      <c r="O6" s="5"/>
      <c r="P6" s="5"/>
    </row>
    <row r="7" spans="1:16" x14ac:dyDescent="0.25">
      <c r="A7" s="9"/>
      <c r="B7" s="5"/>
      <c r="C7" s="6"/>
      <c r="D7" s="30">
        <f t="shared" si="11"/>
        <v>41.202014304481096</v>
      </c>
      <c r="E7" s="16">
        <v>30</v>
      </c>
      <c r="F7" s="16">
        <f t="shared" si="0"/>
        <v>19.5</v>
      </c>
      <c r="G7" s="16">
        <v>5</v>
      </c>
      <c r="H7" s="14">
        <v>1</v>
      </c>
      <c r="I7" s="22">
        <f t="shared" si="12"/>
        <v>2.112888629397168</v>
      </c>
      <c r="J7" s="22">
        <f t="shared" si="13"/>
        <v>6.5303021456721639</v>
      </c>
      <c r="K7" s="14">
        <f t="shared" si="14"/>
        <v>1.0588235294117641</v>
      </c>
      <c r="L7" s="27">
        <f t="shared" si="15"/>
        <v>6</v>
      </c>
      <c r="M7" s="25">
        <v>0.2</v>
      </c>
      <c r="N7" s="25">
        <f t="shared" si="16"/>
        <v>0.17044479182647854</v>
      </c>
      <c r="O7" s="5"/>
      <c r="P7" s="5"/>
    </row>
    <row r="8" spans="1:16" x14ac:dyDescent="0.25">
      <c r="A8" s="9"/>
      <c r="B8" s="5"/>
      <c r="C8" s="6"/>
      <c r="D8" s="30">
        <f t="shared" si="11"/>
        <v>42.30039410305065</v>
      </c>
      <c r="E8" s="16">
        <v>31</v>
      </c>
      <c r="F8" s="16">
        <f t="shared" si="0"/>
        <v>20.150000000000002</v>
      </c>
      <c r="G8" s="16">
        <v>5</v>
      </c>
      <c r="H8" s="14">
        <v>1</v>
      </c>
      <c r="I8" s="22">
        <f t="shared" si="12"/>
        <v>2.1612173405342285</v>
      </c>
      <c r="J8" s="22">
        <f t="shared" si="13"/>
        <v>6.6950591154575969</v>
      </c>
      <c r="K8" s="14">
        <f t="shared" si="14"/>
        <v>1.0941176470588228</v>
      </c>
      <c r="L8" s="27">
        <f t="shared" si="15"/>
        <v>6.1999999999999957</v>
      </c>
      <c r="M8" s="25">
        <v>0.2</v>
      </c>
      <c r="N8" s="25">
        <f t="shared" si="16"/>
        <v>0.17174327743629997</v>
      </c>
      <c r="O8" s="5"/>
      <c r="P8" s="5"/>
    </row>
    <row r="9" spans="1:16" x14ac:dyDescent="0.25">
      <c r="A9" s="9"/>
      <c r="B9" s="5"/>
      <c r="C9" s="6"/>
      <c r="D9" s="30">
        <f t="shared" si="11"/>
        <v>43.398773901620196</v>
      </c>
      <c r="E9" s="16">
        <v>32</v>
      </c>
      <c r="F9" s="16">
        <f t="shared" si="0"/>
        <v>20.8</v>
      </c>
      <c r="G9" s="16">
        <v>5</v>
      </c>
      <c r="H9" s="14">
        <v>1</v>
      </c>
      <c r="I9" s="22">
        <f t="shared" si="12"/>
        <v>2.2095460516712886</v>
      </c>
      <c r="J9" s="22">
        <f t="shared" si="13"/>
        <v>6.859816085243029</v>
      </c>
      <c r="K9" s="14">
        <f t="shared" si="14"/>
        <v>1.1294117647058814</v>
      </c>
      <c r="L9" s="27">
        <f t="shared" si="15"/>
        <v>6.3999999999999986</v>
      </c>
      <c r="M9" s="25">
        <v>0.2</v>
      </c>
      <c r="N9" s="25">
        <f t="shared" si="16"/>
        <v>0.17297870510567753</v>
      </c>
      <c r="O9" s="5"/>
      <c r="P9" s="5"/>
    </row>
    <row r="10" spans="1:16" x14ac:dyDescent="0.25">
      <c r="A10" s="9"/>
      <c r="B10" s="5"/>
      <c r="C10" s="6"/>
      <c r="D10" s="30">
        <f t="shared" si="11"/>
        <v>44.497153700189756</v>
      </c>
      <c r="E10" s="16">
        <v>33</v>
      </c>
      <c r="F10" s="16">
        <f t="shared" si="0"/>
        <v>21.45</v>
      </c>
      <c r="G10" s="16">
        <v>5</v>
      </c>
      <c r="H10" s="14">
        <v>1</v>
      </c>
      <c r="I10" s="22">
        <f t="shared" si="12"/>
        <v>2.2578747628083491</v>
      </c>
      <c r="J10" s="22">
        <f t="shared" si="13"/>
        <v>7.0245730550284629</v>
      </c>
      <c r="K10" s="14">
        <f t="shared" si="14"/>
        <v>1.1647058823529413</v>
      </c>
      <c r="L10" s="27">
        <f t="shared" si="15"/>
        <v>6.6000000000000014</v>
      </c>
      <c r="M10" s="25">
        <v>0.2</v>
      </c>
      <c r="N10" s="25">
        <f t="shared" si="16"/>
        <v>0.17415555933866755</v>
      </c>
      <c r="O10" s="5"/>
      <c r="P10" s="5"/>
    </row>
    <row r="11" spans="1:16" x14ac:dyDescent="0.25">
      <c r="A11" s="9"/>
      <c r="B11" s="5"/>
      <c r="C11" s="6"/>
      <c r="D11" s="30">
        <f t="shared" si="11"/>
        <v>45.595533498759302</v>
      </c>
      <c r="E11" s="16">
        <v>34</v>
      </c>
      <c r="F11" s="16">
        <f t="shared" si="0"/>
        <v>22.1</v>
      </c>
      <c r="G11" s="16">
        <v>5</v>
      </c>
      <c r="H11" s="14">
        <v>1</v>
      </c>
      <c r="I11" s="22">
        <f t="shared" si="12"/>
        <v>2.3062034739454091</v>
      </c>
      <c r="J11" s="22">
        <f t="shared" si="13"/>
        <v>7.1893300248138949</v>
      </c>
      <c r="K11" s="14">
        <f t="shared" si="14"/>
        <v>1.1999999999999988</v>
      </c>
      <c r="L11" s="27">
        <f t="shared" si="15"/>
        <v>6.7999999999999972</v>
      </c>
      <c r="M11" s="25">
        <v>0.2</v>
      </c>
      <c r="N11" s="25">
        <f t="shared" si="16"/>
        <v>0.17527790925255515</v>
      </c>
      <c r="O11" s="5"/>
      <c r="P11" s="5"/>
    </row>
    <row r="12" spans="1:16" x14ac:dyDescent="0.25">
      <c r="A12" s="9"/>
      <c r="B12" s="5"/>
      <c r="C12" s="6"/>
      <c r="D12" s="30">
        <f t="shared" si="11"/>
        <v>46.693913297328848</v>
      </c>
      <c r="E12" s="16">
        <v>35</v>
      </c>
      <c r="F12" s="16">
        <f t="shared" si="0"/>
        <v>22.75</v>
      </c>
      <c r="G12" s="16">
        <v>5</v>
      </c>
      <c r="H12" s="14">
        <v>1</v>
      </c>
      <c r="I12" s="22">
        <f t="shared" si="12"/>
        <v>2.3545321850824692</v>
      </c>
      <c r="J12" s="22">
        <f t="shared" si="13"/>
        <v>7.354086994599327</v>
      </c>
      <c r="K12" s="14">
        <f t="shared" si="14"/>
        <v>1.2352941176470575</v>
      </c>
      <c r="L12" s="27">
        <f t="shared" si="15"/>
        <v>6.9999999999999929</v>
      </c>
      <c r="M12" s="25">
        <v>0.2</v>
      </c>
      <c r="N12" s="25">
        <f t="shared" si="16"/>
        <v>0.17634945558444215</v>
      </c>
      <c r="O12" s="5"/>
      <c r="P12" s="5"/>
    </row>
    <row r="13" spans="1:16" x14ac:dyDescent="0.25">
      <c r="A13" s="9"/>
      <c r="B13" s="5"/>
      <c r="C13" s="6"/>
      <c r="D13" s="30">
        <f t="shared" si="11"/>
        <v>47.792293095898408</v>
      </c>
      <c r="E13" s="16">
        <v>36</v>
      </c>
      <c r="F13" s="16">
        <f t="shared" si="0"/>
        <v>23.400000000000002</v>
      </c>
      <c r="G13" s="16">
        <v>5</v>
      </c>
      <c r="H13" s="14">
        <v>1</v>
      </c>
      <c r="I13" s="22">
        <f t="shared" si="12"/>
        <v>2.4028608962195297</v>
      </c>
      <c r="J13" s="22">
        <f t="shared" si="13"/>
        <v>7.5188439643847609</v>
      </c>
      <c r="K13" s="14">
        <f t="shared" si="14"/>
        <v>1.2705882352941174</v>
      </c>
      <c r="L13" s="27">
        <f t="shared" si="15"/>
        <v>7.1999999999999957</v>
      </c>
      <c r="M13" s="25">
        <v>0.2</v>
      </c>
      <c r="N13" s="25">
        <f t="shared" si="16"/>
        <v>0.17737357145579707</v>
      </c>
      <c r="O13" s="5"/>
      <c r="P13" s="5"/>
    </row>
    <row r="14" spans="1:16" x14ac:dyDescent="0.25">
      <c r="A14" s="9"/>
      <c r="B14" s="5"/>
      <c r="C14" s="6"/>
      <c r="D14" s="30">
        <f t="shared" si="11"/>
        <v>48.890672894467961</v>
      </c>
      <c r="E14" s="16">
        <v>37</v>
      </c>
      <c r="F14" s="16">
        <f t="shared" si="0"/>
        <v>24.05</v>
      </c>
      <c r="G14" s="16">
        <v>5</v>
      </c>
      <c r="H14" s="14">
        <v>1</v>
      </c>
      <c r="I14" s="22">
        <f t="shared" si="12"/>
        <v>2.4511896073565902</v>
      </c>
      <c r="J14" s="22">
        <f t="shared" si="13"/>
        <v>7.6836009341701939</v>
      </c>
      <c r="K14" s="14">
        <f t="shared" si="14"/>
        <v>1.3058823529411761</v>
      </c>
      <c r="L14" s="27">
        <f t="shared" si="15"/>
        <v>7.3999999999999986</v>
      </c>
      <c r="M14" s="25">
        <v>0.2</v>
      </c>
      <c r="N14" s="25">
        <f t="shared" si="16"/>
        <v>0.17835333784106105</v>
      </c>
      <c r="O14" s="5"/>
      <c r="P14" s="5"/>
    </row>
    <row r="15" spans="1:16" x14ac:dyDescent="0.25">
      <c r="A15" s="9"/>
      <c r="B15" s="5"/>
      <c r="C15" s="6"/>
      <c r="D15" s="30">
        <f t="shared" si="11"/>
        <v>49.989052693037507</v>
      </c>
      <c r="E15" s="16">
        <v>38</v>
      </c>
      <c r="F15" s="16">
        <f t="shared" si="0"/>
        <v>24.7</v>
      </c>
      <c r="G15" s="16">
        <v>5</v>
      </c>
      <c r="H15" s="14">
        <v>1</v>
      </c>
      <c r="I15" s="22">
        <f t="shared" si="12"/>
        <v>2.4995183184936498</v>
      </c>
      <c r="J15" s="22">
        <f t="shared" si="13"/>
        <v>7.848357903955625</v>
      </c>
      <c r="K15" s="14">
        <f t="shared" si="14"/>
        <v>1.3411764705882347</v>
      </c>
      <c r="L15" s="27">
        <f t="shared" si="15"/>
        <v>7.5999999999999943</v>
      </c>
      <c r="M15" s="25">
        <v>0.2</v>
      </c>
      <c r="N15" s="25">
        <f t="shared" si="16"/>
        <v>0.17929157452599334</v>
      </c>
      <c r="O15" s="5"/>
      <c r="P15" s="5"/>
    </row>
    <row r="16" spans="1:16" x14ac:dyDescent="0.25">
      <c r="A16" s="9"/>
      <c r="B16" s="5"/>
      <c r="C16" s="6"/>
      <c r="D16" s="30">
        <f t="shared" si="11"/>
        <v>51.087432491607068</v>
      </c>
      <c r="E16" s="16">
        <v>39</v>
      </c>
      <c r="F16" s="16">
        <f t="shared" si="0"/>
        <v>25.35</v>
      </c>
      <c r="G16" s="16">
        <v>5</v>
      </c>
      <c r="H16" s="14">
        <v>1</v>
      </c>
      <c r="I16" s="22">
        <f t="shared" si="12"/>
        <v>2.5478470296307107</v>
      </c>
      <c r="J16" s="22">
        <f t="shared" si="13"/>
        <v>8.0131148737410598</v>
      </c>
      <c r="K16" s="14">
        <f t="shared" si="14"/>
        <v>1.3764705882352946</v>
      </c>
      <c r="L16" s="27">
        <f t="shared" si="15"/>
        <v>7.8000000000000043</v>
      </c>
      <c r="M16" s="25">
        <v>0.2</v>
      </c>
      <c r="N16" s="25">
        <f t="shared" si="16"/>
        <v>0.18019086721099328</v>
      </c>
      <c r="O16" s="5"/>
      <c r="P16" s="5"/>
    </row>
    <row r="17" spans="1:16" x14ac:dyDescent="0.25">
      <c r="A17" s="9"/>
      <c r="B17" s="5"/>
      <c r="C17" s="6"/>
      <c r="D17" s="30">
        <f t="shared" si="11"/>
        <v>52.185812290176614</v>
      </c>
      <c r="E17" s="16">
        <v>40</v>
      </c>
      <c r="F17" s="16">
        <f t="shared" si="0"/>
        <v>26</v>
      </c>
      <c r="G17" s="16">
        <v>5</v>
      </c>
      <c r="H17" s="14">
        <v>1</v>
      </c>
      <c r="I17" s="22">
        <f t="shared" si="12"/>
        <v>2.5961757407677708</v>
      </c>
      <c r="J17" s="22">
        <f t="shared" si="13"/>
        <v>8.177871843526491</v>
      </c>
      <c r="K17" s="14">
        <f t="shared" si="14"/>
        <v>1.4117647058823533</v>
      </c>
      <c r="L17" s="27">
        <f t="shared" si="15"/>
        <v>8</v>
      </c>
      <c r="M17" s="25">
        <v>0.2</v>
      </c>
      <c r="N17" s="25">
        <f t="shared" si="16"/>
        <v>0.1810535913080534</v>
      </c>
      <c r="O17" s="5"/>
      <c r="P17" s="5"/>
    </row>
    <row r="18" spans="1:16" x14ac:dyDescent="0.25">
      <c r="A18" s="9"/>
      <c r="B18" s="5"/>
      <c r="C18" s="6"/>
      <c r="D18" s="30">
        <f t="shared" si="11"/>
        <v>53.28419208874616</v>
      </c>
      <c r="E18" s="16">
        <v>41</v>
      </c>
      <c r="F18" s="16">
        <f t="shared" si="0"/>
        <v>26.650000000000002</v>
      </c>
      <c r="G18" s="16">
        <v>5</v>
      </c>
      <c r="H18" s="14">
        <v>1</v>
      </c>
      <c r="I18" s="22">
        <f t="shared" si="12"/>
        <v>2.6445044519048309</v>
      </c>
      <c r="J18" s="22">
        <f t="shared" si="13"/>
        <v>8.342628813311924</v>
      </c>
      <c r="K18" s="14">
        <f t="shared" si="14"/>
        <v>1.4470588235294097</v>
      </c>
      <c r="L18" s="27">
        <f t="shared" si="15"/>
        <v>8.1999999999999886</v>
      </c>
      <c r="M18" s="25">
        <v>0.2</v>
      </c>
      <c r="N18" s="25">
        <f t="shared" si="16"/>
        <v>0.18188193289254609</v>
      </c>
      <c r="O18" s="5"/>
      <c r="P18" s="5"/>
    </row>
    <row r="19" spans="1:16" x14ac:dyDescent="0.25">
      <c r="A19" s="9"/>
      <c r="B19" s="5"/>
      <c r="C19" s="6"/>
      <c r="D19" s="30">
        <f t="shared" si="11"/>
        <v>54.38257188731572</v>
      </c>
      <c r="E19" s="16">
        <v>42</v>
      </c>
      <c r="F19" s="16">
        <f t="shared" si="0"/>
        <v>27.3</v>
      </c>
      <c r="G19" s="16">
        <v>5</v>
      </c>
      <c r="H19" s="14">
        <v>1</v>
      </c>
      <c r="I19" s="22">
        <f t="shared" si="12"/>
        <v>2.6928331630418914</v>
      </c>
      <c r="J19" s="22">
        <f t="shared" si="13"/>
        <v>8.5073857830973569</v>
      </c>
      <c r="K19" s="14">
        <f t="shared" si="14"/>
        <v>1.4823529411764718</v>
      </c>
      <c r="L19" s="27">
        <f t="shared" si="15"/>
        <v>8.4000000000000057</v>
      </c>
      <c r="M19" s="25">
        <v>0.2</v>
      </c>
      <c r="N19" s="25">
        <f t="shared" si="16"/>
        <v>0.1826779071989478</v>
      </c>
      <c r="O19" s="5"/>
      <c r="P19" s="5"/>
    </row>
    <row r="20" spans="1:16" x14ac:dyDescent="0.25">
      <c r="A20" s="9"/>
      <c r="B20" s="5"/>
      <c r="C20" s="6"/>
      <c r="D20" s="30">
        <f t="shared" si="11"/>
        <v>55.480951685885259</v>
      </c>
      <c r="E20" s="16">
        <v>43</v>
      </c>
      <c r="F20" s="16">
        <f t="shared" si="0"/>
        <v>27.95</v>
      </c>
      <c r="G20" s="16">
        <v>5</v>
      </c>
      <c r="H20" s="14">
        <v>1</v>
      </c>
      <c r="I20" s="22">
        <f t="shared" si="12"/>
        <v>2.741161874178951</v>
      </c>
      <c r="J20" s="22">
        <f t="shared" si="13"/>
        <v>8.6721427528827881</v>
      </c>
      <c r="K20" s="14">
        <f t="shared" si="14"/>
        <v>1.5176470588235282</v>
      </c>
      <c r="L20" s="27">
        <f t="shared" si="15"/>
        <v>8.5999999999999943</v>
      </c>
      <c r="M20" s="25">
        <v>0.2</v>
      </c>
      <c r="N20" s="25">
        <f t="shared" si="16"/>
        <v>0.18344337498995886</v>
      </c>
      <c r="O20" s="5"/>
      <c r="P20" s="5"/>
    </row>
    <row r="21" spans="1:16" x14ac:dyDescent="0.25">
      <c r="A21" s="9"/>
      <c r="B21" s="5"/>
      <c r="C21" s="6"/>
      <c r="D21" s="30">
        <f t="shared" si="11"/>
        <v>56.579331484454819</v>
      </c>
      <c r="E21" s="16">
        <v>44</v>
      </c>
      <c r="F21" s="16">
        <f t="shared" si="0"/>
        <v>28.6</v>
      </c>
      <c r="G21" s="16">
        <v>5</v>
      </c>
      <c r="H21" s="14">
        <v>1</v>
      </c>
      <c r="I21" s="22">
        <f t="shared" si="12"/>
        <v>2.7894905853160119</v>
      </c>
      <c r="J21" s="22">
        <f t="shared" si="13"/>
        <v>8.8368997226682229</v>
      </c>
      <c r="K21" s="14">
        <f t="shared" si="14"/>
        <v>1.552941176470588</v>
      </c>
      <c r="L21" s="27">
        <f t="shared" si="15"/>
        <v>8.7999999999999972</v>
      </c>
      <c r="M21" s="25">
        <v>0.2</v>
      </c>
      <c r="N21" s="25">
        <f t="shared" si="16"/>
        <v>0.18418005707892982</v>
      </c>
      <c r="O21" s="5"/>
      <c r="P21" s="5"/>
    </row>
    <row r="22" spans="1:16" x14ac:dyDescent="0.25">
      <c r="A22" s="9"/>
      <c r="B22" s="5"/>
      <c r="C22" s="6"/>
      <c r="D22" s="30">
        <f t="shared" si="11"/>
        <v>57.677711283024365</v>
      </c>
      <c r="E22" s="16">
        <v>45</v>
      </c>
      <c r="F22" s="16">
        <f t="shared" si="0"/>
        <v>29.25</v>
      </c>
      <c r="G22" s="16">
        <v>5</v>
      </c>
      <c r="H22" s="14">
        <v>1</v>
      </c>
      <c r="I22" s="22">
        <f t="shared" si="12"/>
        <v>2.837819296453072</v>
      </c>
      <c r="J22" s="22">
        <f t="shared" si="13"/>
        <v>9.0016566924536541</v>
      </c>
      <c r="K22" s="14">
        <f t="shared" si="14"/>
        <v>1.5882352941176456</v>
      </c>
      <c r="L22" s="27">
        <f t="shared" si="15"/>
        <v>8.9999999999999929</v>
      </c>
      <c r="M22" s="25">
        <v>0.2</v>
      </c>
      <c r="N22" s="25">
        <f t="shared" si="16"/>
        <v>0.18488954724415338</v>
      </c>
      <c r="O22" s="5"/>
      <c r="P22" s="5"/>
    </row>
    <row r="23" spans="1:16" x14ac:dyDescent="0.25">
      <c r="A23" s="9"/>
      <c r="B23" s="5"/>
      <c r="C23" s="6"/>
      <c r="D23" s="30">
        <f t="shared" si="11"/>
        <v>58.776091081593925</v>
      </c>
      <c r="E23" s="16">
        <v>46</v>
      </c>
      <c r="F23" s="16">
        <f t="shared" si="0"/>
        <v>29.900000000000002</v>
      </c>
      <c r="G23" s="16">
        <v>5</v>
      </c>
      <c r="H23" s="14">
        <v>1</v>
      </c>
      <c r="I23" s="22">
        <f t="shared" si="12"/>
        <v>2.8861480075901325</v>
      </c>
      <c r="J23" s="22">
        <f t="shared" si="13"/>
        <v>9.1664136622390888</v>
      </c>
      <c r="K23" s="14">
        <f t="shared" si="14"/>
        <v>1.6235294117647054</v>
      </c>
      <c r="L23" s="27">
        <f t="shared" si="15"/>
        <v>9.1999999999999957</v>
      </c>
      <c r="M23" s="25">
        <v>0.2</v>
      </c>
      <c r="N23" s="25">
        <f t="shared" si="16"/>
        <v>0.18557332373902449</v>
      </c>
      <c r="O23" s="5"/>
      <c r="P23" s="5"/>
    </row>
    <row r="24" spans="1:16" x14ac:dyDescent="0.25">
      <c r="A24" s="9"/>
      <c r="B24" s="5"/>
      <c r="C24" s="6"/>
      <c r="D24" s="30">
        <f t="shared" si="11"/>
        <v>59.874470880163472</v>
      </c>
      <c r="E24" s="16">
        <v>47</v>
      </c>
      <c r="F24" s="16">
        <f t="shared" si="0"/>
        <v>30.55</v>
      </c>
      <c r="G24" s="16">
        <v>5</v>
      </c>
      <c r="H24" s="14">
        <v>1</v>
      </c>
      <c r="I24" s="22">
        <f t="shared" si="12"/>
        <v>2.9344767187271925</v>
      </c>
      <c r="J24" s="22">
        <f t="shared" si="13"/>
        <v>9.33117063202452</v>
      </c>
      <c r="K24" s="14">
        <f t="shared" si="14"/>
        <v>1.6588235294117653</v>
      </c>
      <c r="L24" s="27">
        <f t="shared" si="15"/>
        <v>9.4000000000000057</v>
      </c>
      <c r="M24" s="25">
        <v>0.2</v>
      </c>
      <c r="N24" s="25">
        <f t="shared" si="16"/>
        <v>0.18623275957300264</v>
      </c>
      <c r="O24" s="5"/>
      <c r="P24" s="5"/>
    </row>
    <row r="25" spans="1:16" x14ac:dyDescent="0.25">
      <c r="A25" s="9"/>
      <c r="B25" s="5"/>
      <c r="C25" s="6"/>
      <c r="D25" s="30">
        <f t="shared" si="11"/>
        <v>60.972850678733032</v>
      </c>
      <c r="E25" s="16">
        <v>48</v>
      </c>
      <c r="F25" s="16">
        <f t="shared" si="0"/>
        <v>31.200000000000003</v>
      </c>
      <c r="G25" s="16">
        <v>5</v>
      </c>
      <c r="H25" s="14">
        <v>1</v>
      </c>
      <c r="I25" s="22">
        <f t="shared" si="12"/>
        <v>2.982805429864253</v>
      </c>
      <c r="J25" s="22">
        <f t="shared" si="13"/>
        <v>9.4959276018099548</v>
      </c>
      <c r="K25" s="14">
        <f t="shared" si="14"/>
        <v>1.6941176470588239</v>
      </c>
      <c r="L25" s="27">
        <f t="shared" si="15"/>
        <v>9.6000000000000014</v>
      </c>
      <c r="M25" s="25">
        <v>0.2</v>
      </c>
      <c r="N25" s="25">
        <f t="shared" si="16"/>
        <v>0.18686913171384786</v>
      </c>
      <c r="O25" s="5"/>
      <c r="P25" s="5"/>
    </row>
    <row r="26" spans="1:16" x14ac:dyDescent="0.25">
      <c r="A26" s="9"/>
      <c r="B26" s="5"/>
      <c r="C26" s="6"/>
      <c r="D26" s="30">
        <f t="shared" si="11"/>
        <v>62.071230477302585</v>
      </c>
      <c r="E26" s="16">
        <v>49</v>
      </c>
      <c r="F26" s="16">
        <f t="shared" si="0"/>
        <v>31.85</v>
      </c>
      <c r="G26" s="16">
        <v>5</v>
      </c>
      <c r="H26" s="14">
        <v>1</v>
      </c>
      <c r="I26" s="22">
        <f t="shared" si="12"/>
        <v>3.0311341410013135</v>
      </c>
      <c r="J26" s="22">
        <f t="shared" si="13"/>
        <v>9.6606845715953877</v>
      </c>
      <c r="K26" s="14">
        <f t="shared" si="14"/>
        <v>1.7294117647058826</v>
      </c>
      <c r="L26" s="27">
        <f t="shared" si="15"/>
        <v>9.8000000000000043</v>
      </c>
      <c r="M26" s="25">
        <v>0.2</v>
      </c>
      <c r="N26" s="25">
        <f t="shared" si="16"/>
        <v>0.18748362934091248</v>
      </c>
      <c r="O26" s="5"/>
      <c r="P26" s="5"/>
    </row>
    <row r="27" spans="1:16" x14ac:dyDescent="0.25">
      <c r="A27" s="9"/>
      <c r="B27" s="5"/>
      <c r="C27" s="6"/>
      <c r="D27" s="30">
        <f t="shared" si="11"/>
        <v>63.169610275872131</v>
      </c>
      <c r="E27" s="16">
        <v>50</v>
      </c>
      <c r="F27" s="16">
        <f t="shared" si="0"/>
        <v>32.5</v>
      </c>
      <c r="G27" s="16">
        <v>5</v>
      </c>
      <c r="H27" s="14">
        <v>1</v>
      </c>
      <c r="I27" s="22">
        <f t="shared" si="12"/>
        <v>3.0794628521383736</v>
      </c>
      <c r="J27" s="22">
        <f t="shared" si="13"/>
        <v>9.8254415413808189</v>
      </c>
      <c r="K27" s="14">
        <f t="shared" si="14"/>
        <v>1.7647058823529402</v>
      </c>
      <c r="L27" s="27">
        <f t="shared" si="15"/>
        <v>9.9999999999999929</v>
      </c>
      <c r="M27" s="25">
        <v>0.2</v>
      </c>
      <c r="N27" s="25">
        <f t="shared" si="16"/>
        <v>0.18807736126171867</v>
      </c>
      <c r="O27" s="5"/>
      <c r="P27" s="5"/>
    </row>
    <row r="28" spans="1:16" x14ac:dyDescent="0.25">
      <c r="A28" s="9"/>
      <c r="B28" s="5"/>
      <c r="C28" s="6"/>
      <c r="D28" s="30">
        <f t="shared" si="11"/>
        <v>64.267990074441684</v>
      </c>
      <c r="E28" s="16">
        <v>51</v>
      </c>
      <c r="F28" s="16">
        <f t="shared" si="0"/>
        <v>33.15</v>
      </c>
      <c r="G28" s="16">
        <v>5</v>
      </c>
      <c r="H28" s="14">
        <v>1</v>
      </c>
      <c r="I28" s="22">
        <f t="shared" si="12"/>
        <v>3.1277915632754336</v>
      </c>
      <c r="J28" s="22">
        <f t="shared" si="13"/>
        <v>9.9901985111662519</v>
      </c>
      <c r="K28" s="14">
        <f t="shared" si="14"/>
        <v>1.7999999999999998</v>
      </c>
      <c r="L28" s="27">
        <f t="shared" si="15"/>
        <v>10.200000000000003</v>
      </c>
      <c r="M28" s="25">
        <v>0.2</v>
      </c>
      <c r="N28" s="25">
        <f t="shared" si="16"/>
        <v>0.18865136258914891</v>
      </c>
      <c r="O28" s="5"/>
      <c r="P28" s="5"/>
    </row>
    <row r="29" spans="1:16" x14ac:dyDescent="0.25">
      <c r="A29" s="9"/>
      <c r="B29" s="5"/>
      <c r="C29" s="6"/>
      <c r="D29" s="30">
        <f t="shared" si="11"/>
        <v>65.366369873011237</v>
      </c>
      <c r="E29" s="16">
        <v>52</v>
      </c>
      <c r="F29" s="16">
        <f t="shared" si="0"/>
        <v>33.800000000000004</v>
      </c>
      <c r="G29" s="16">
        <v>5</v>
      </c>
      <c r="H29" s="14">
        <v>1</v>
      </c>
      <c r="I29" s="22">
        <f t="shared" si="12"/>
        <v>3.1761202744124941</v>
      </c>
      <c r="J29" s="22">
        <f t="shared" si="13"/>
        <v>10.154955480951685</v>
      </c>
      <c r="K29" s="14">
        <f t="shared" si="14"/>
        <v>1.8352941176470576</v>
      </c>
      <c r="L29" s="27">
        <f t="shared" si="15"/>
        <v>10.399999999999991</v>
      </c>
      <c r="M29" s="25">
        <v>0.2</v>
      </c>
      <c r="N29" s="25">
        <f t="shared" si="16"/>
        <v>0.18920660076383253</v>
      </c>
      <c r="O29" s="5"/>
      <c r="P29" s="5"/>
    </row>
    <row r="30" spans="1:16" x14ac:dyDescent="0.25">
      <c r="A30" s="9"/>
      <c r="B30" s="5"/>
      <c r="C30" s="6"/>
      <c r="D30" s="30">
        <f t="shared" si="11"/>
        <v>66.46474967158079</v>
      </c>
      <c r="E30" s="16">
        <v>53</v>
      </c>
      <c r="F30" s="16">
        <f t="shared" si="0"/>
        <v>34.450000000000003</v>
      </c>
      <c r="G30" s="16">
        <v>5</v>
      </c>
      <c r="H30" s="14">
        <v>1</v>
      </c>
      <c r="I30" s="22">
        <f t="shared" si="12"/>
        <v>3.2244489855495546</v>
      </c>
      <c r="J30" s="22">
        <f t="shared" si="13"/>
        <v>10.319712450737118</v>
      </c>
      <c r="K30" s="14">
        <f t="shared" si="14"/>
        <v>1.8705882352941172</v>
      </c>
      <c r="L30" s="27">
        <f t="shared" si="15"/>
        <v>10.600000000000001</v>
      </c>
      <c r="M30" s="25">
        <v>0.2</v>
      </c>
      <c r="N30" s="25">
        <f t="shared" si="16"/>
        <v>0.18974398099545009</v>
      </c>
      <c r="O30" s="5"/>
      <c r="P30" s="5"/>
    </row>
    <row r="31" spans="1:16" x14ac:dyDescent="0.25">
      <c r="A31" s="9"/>
      <c r="B31" s="5"/>
      <c r="C31" s="6"/>
      <c r="D31" s="30">
        <f t="shared" si="11"/>
        <v>67.563129470150344</v>
      </c>
      <c r="E31" s="16">
        <v>54</v>
      </c>
      <c r="F31" s="16">
        <f t="shared" si="0"/>
        <v>35.1</v>
      </c>
      <c r="G31" s="16">
        <v>5</v>
      </c>
      <c r="H31" s="14">
        <v>1</v>
      </c>
      <c r="I31" s="22">
        <f t="shared" si="12"/>
        <v>3.2727776966866147</v>
      </c>
      <c r="J31" s="22">
        <f t="shared" si="13"/>
        <v>10.484469420522551</v>
      </c>
      <c r="K31" s="14">
        <f t="shared" si="14"/>
        <v>1.9058823529411759</v>
      </c>
      <c r="L31" s="27">
        <f t="shared" si="15"/>
        <v>10.799999999999997</v>
      </c>
      <c r="M31" s="25">
        <v>0.2</v>
      </c>
      <c r="N31" s="25">
        <f t="shared" si="16"/>
        <v>0.19026435118731996</v>
      </c>
      <c r="O31" s="5"/>
      <c r="P31" s="5"/>
    </row>
    <row r="32" spans="1:16" x14ac:dyDescent="0.25">
      <c r="A32" s="9"/>
      <c r="B32" s="5"/>
      <c r="C32" s="6"/>
      <c r="D32" s="30">
        <f t="shared" si="11"/>
        <v>68.661509268719882</v>
      </c>
      <c r="E32" s="16">
        <v>55</v>
      </c>
      <c r="F32" s="16">
        <f t="shared" si="0"/>
        <v>35.75</v>
      </c>
      <c r="G32" s="16">
        <v>5</v>
      </c>
      <c r="H32" s="14">
        <v>1</v>
      </c>
      <c r="I32" s="22">
        <f t="shared" si="12"/>
        <v>3.3211064078236743</v>
      </c>
      <c r="J32" s="22">
        <f t="shared" si="13"/>
        <v>10.649226390307982</v>
      </c>
      <c r="K32" s="14">
        <f t="shared" si="14"/>
        <v>1.9411764705882337</v>
      </c>
      <c r="L32" s="27">
        <f t="shared" si="15"/>
        <v>10.999999999999993</v>
      </c>
      <c r="M32" s="25">
        <v>0.2</v>
      </c>
      <c r="N32" s="25">
        <f t="shared" si="16"/>
        <v>0.19076850640063375</v>
      </c>
      <c r="O32" s="5"/>
      <c r="P32" s="5"/>
    </row>
    <row r="33" spans="1:16" x14ac:dyDescent="0.25">
      <c r="A33" s="9"/>
      <c r="B33" s="5"/>
      <c r="C33" s="6"/>
      <c r="D33" s="30">
        <f t="shared" si="11"/>
        <v>69.759889067289436</v>
      </c>
      <c r="E33" s="16">
        <v>56</v>
      </c>
      <c r="F33" s="16">
        <f t="shared" si="0"/>
        <v>36.4</v>
      </c>
      <c r="G33" s="16">
        <v>5</v>
      </c>
      <c r="H33" s="14">
        <v>1</v>
      </c>
      <c r="I33" s="22">
        <f t="shared" si="12"/>
        <v>3.3694351189607348</v>
      </c>
      <c r="J33" s="22">
        <f t="shared" si="13"/>
        <v>10.813983360093415</v>
      </c>
      <c r="K33" s="14">
        <f t="shared" si="14"/>
        <v>1.9764705882352924</v>
      </c>
      <c r="L33" s="27">
        <f t="shared" si="15"/>
        <v>11.199999999999989</v>
      </c>
      <c r="M33" s="25">
        <v>0.2</v>
      </c>
      <c r="N33" s="25">
        <f t="shared" si="16"/>
        <v>0.19125719290776658</v>
      </c>
      <c r="O33" s="5"/>
      <c r="P33" s="5"/>
    </row>
    <row r="34" spans="1:16" x14ac:dyDescent="0.25">
      <c r="A34" s="9"/>
      <c r="B34" s="5"/>
      <c r="C34" s="6"/>
      <c r="D34" s="30">
        <f t="shared" si="11"/>
        <v>70.858268865859003</v>
      </c>
      <c r="E34" s="16">
        <v>57</v>
      </c>
      <c r="F34" s="16">
        <f t="shared" si="0"/>
        <v>37.050000000000004</v>
      </c>
      <c r="G34" s="16">
        <v>5</v>
      </c>
      <c r="H34" s="14">
        <v>1</v>
      </c>
      <c r="I34" s="22">
        <f t="shared" si="12"/>
        <v>3.4177638300977957</v>
      </c>
      <c r="J34" s="22">
        <f t="shared" si="13"/>
        <v>10.97874032987885</v>
      </c>
      <c r="K34" s="14">
        <f t="shared" si="14"/>
        <v>2.011764705882352</v>
      </c>
      <c r="L34" s="27">
        <f t="shared" si="15"/>
        <v>11.399999999999999</v>
      </c>
      <c r="M34" s="25">
        <v>0.2</v>
      </c>
      <c r="N34" s="25">
        <f t="shared" si="16"/>
        <v>0.19173111187813088</v>
      </c>
      <c r="O34" s="5"/>
      <c r="P34" s="5"/>
    </row>
    <row r="35" spans="1:16" x14ac:dyDescent="0.25">
      <c r="A35" s="9"/>
      <c r="B35" s="5"/>
      <c r="C35" s="6"/>
      <c r="D35" s="30">
        <f t="shared" si="11"/>
        <v>71.956648664428556</v>
      </c>
      <c r="E35" s="16">
        <v>58</v>
      </c>
      <c r="F35" s="16">
        <f t="shared" si="0"/>
        <v>37.700000000000003</v>
      </c>
      <c r="G35" s="16">
        <v>5</v>
      </c>
      <c r="H35" s="14">
        <v>1</v>
      </c>
      <c r="I35" s="22">
        <f t="shared" si="12"/>
        <v>3.4660925412348562</v>
      </c>
      <c r="J35" s="22">
        <f t="shared" si="13"/>
        <v>11.143497299664283</v>
      </c>
      <c r="K35" s="14">
        <f t="shared" si="14"/>
        <v>2.047058823529412</v>
      </c>
      <c r="L35" s="27">
        <f t="shared" si="15"/>
        <v>11.600000000000001</v>
      </c>
      <c r="M35" s="25">
        <v>0.2</v>
      </c>
      <c r="N35" s="25">
        <f t="shared" si="16"/>
        <v>0.19219092273485539</v>
      </c>
      <c r="O35" s="5"/>
      <c r="P35" s="5"/>
    </row>
    <row r="36" spans="1:16" x14ac:dyDescent="0.25">
      <c r="A36" s="9"/>
      <c r="B36" s="5"/>
      <c r="C36" s="6"/>
      <c r="D36" s="30">
        <f t="shared" si="11"/>
        <v>73.055028462998095</v>
      </c>
      <c r="E36" s="16">
        <v>59</v>
      </c>
      <c r="F36" s="16">
        <f t="shared" si="0"/>
        <v>38.35</v>
      </c>
      <c r="G36" s="16">
        <v>5</v>
      </c>
      <c r="H36" s="14">
        <v>1</v>
      </c>
      <c r="I36" s="22">
        <f t="shared" si="12"/>
        <v>3.5144212523719158</v>
      </c>
      <c r="J36" s="22">
        <f t="shared" si="13"/>
        <v>11.308254269449714</v>
      </c>
      <c r="K36" s="14">
        <f t="shared" si="14"/>
        <v>2.0823529411764694</v>
      </c>
      <c r="L36" s="27">
        <f t="shared" si="15"/>
        <v>11.799999999999997</v>
      </c>
      <c r="M36" s="25">
        <v>0.2</v>
      </c>
      <c r="N36" s="25">
        <f t="shared" si="16"/>
        <v>0.19263724621608724</v>
      </c>
      <c r="O36" s="5"/>
      <c r="P36" s="5"/>
    </row>
    <row r="37" spans="1:16" x14ac:dyDescent="0.25">
      <c r="A37" s="9"/>
      <c r="B37" s="5"/>
      <c r="C37" s="6"/>
      <c r="D37" s="30">
        <f t="shared" si="11"/>
        <v>74.153408261567648</v>
      </c>
      <c r="E37" s="16">
        <v>60</v>
      </c>
      <c r="F37" s="16">
        <f t="shared" si="0"/>
        <v>39</v>
      </c>
      <c r="G37" s="16">
        <v>5</v>
      </c>
      <c r="H37" s="14">
        <v>1</v>
      </c>
      <c r="I37" s="22">
        <f t="shared" si="12"/>
        <v>3.5627499635089763</v>
      </c>
      <c r="J37" s="22">
        <f t="shared" si="13"/>
        <v>11.473011239235147</v>
      </c>
      <c r="K37" s="14">
        <f t="shared" si="14"/>
        <v>2.1176470588235281</v>
      </c>
      <c r="L37" s="27">
        <f t="shared" si="15"/>
        <v>11.999999999999993</v>
      </c>
      <c r="M37" s="25">
        <v>0.2</v>
      </c>
      <c r="N37" s="25">
        <f t="shared" si="16"/>
        <v>0.19307066717080021</v>
      </c>
      <c r="O37" s="5"/>
      <c r="P37" s="5"/>
    </row>
    <row r="38" spans="1:16" x14ac:dyDescent="0.25">
      <c r="A38" s="9"/>
      <c r="B38" s="5"/>
      <c r="C38" s="6"/>
      <c r="D38" s="30">
        <f t="shared" si="11"/>
        <v>75.251788060137201</v>
      </c>
      <c r="E38" s="16">
        <v>61</v>
      </c>
      <c r="F38" s="16">
        <f t="shared" si="0"/>
        <v>39.65</v>
      </c>
      <c r="G38" s="16">
        <v>5</v>
      </c>
      <c r="H38" s="14">
        <v>1</v>
      </c>
      <c r="I38" s="22">
        <f t="shared" si="12"/>
        <v>3.6110786746460364</v>
      </c>
      <c r="J38" s="22">
        <f t="shared" si="13"/>
        <v>11.63776820902058</v>
      </c>
      <c r="K38" s="14">
        <f t="shared" si="14"/>
        <v>2.1529411764705881</v>
      </c>
      <c r="L38" s="27">
        <f t="shared" si="15"/>
        <v>12.199999999999996</v>
      </c>
      <c r="M38" s="25">
        <v>0.2</v>
      </c>
      <c r="N38" s="25">
        <f t="shared" si="16"/>
        <v>0.19349173711559051</v>
      </c>
      <c r="O38" s="5"/>
      <c r="P38" s="5"/>
    </row>
    <row r="39" spans="1:16" x14ac:dyDescent="0.25">
      <c r="A39" s="9"/>
      <c r="B39" s="5"/>
      <c r="C39" s="6"/>
      <c r="D39" s="30">
        <f t="shared" si="11"/>
        <v>76.350167858706754</v>
      </c>
      <c r="E39" s="16">
        <v>62</v>
      </c>
      <c r="F39" s="16">
        <f t="shared" si="0"/>
        <v>40.300000000000004</v>
      </c>
      <c r="G39" s="16">
        <v>5</v>
      </c>
      <c r="H39" s="14">
        <v>1</v>
      </c>
      <c r="I39" s="22">
        <f t="shared" si="12"/>
        <v>3.6594073857830969</v>
      </c>
      <c r="J39" s="22">
        <f t="shared" si="13"/>
        <v>11.802525178806013</v>
      </c>
      <c r="K39" s="14">
        <f t="shared" si="14"/>
        <v>2.1882352941176455</v>
      </c>
      <c r="L39" s="27">
        <f t="shared" si="15"/>
        <v>12.399999999999991</v>
      </c>
      <c r="M39" s="25">
        <v>0.2</v>
      </c>
      <c r="N39" s="25">
        <f t="shared" si="16"/>
        <v>0.19390097657596284</v>
      </c>
      <c r="O39" s="5"/>
      <c r="P39" s="5"/>
    </row>
    <row r="40" spans="1:16" x14ac:dyDescent="0.25">
      <c r="A40" s="9"/>
      <c r="B40" s="5"/>
      <c r="C40" s="6"/>
      <c r="D40" s="30">
        <f t="shared" si="11"/>
        <v>77.448547657276308</v>
      </c>
      <c r="E40" s="16">
        <v>63</v>
      </c>
      <c r="F40" s="16">
        <f t="shared" si="0"/>
        <v>40.950000000000003</v>
      </c>
      <c r="G40" s="16">
        <v>5</v>
      </c>
      <c r="H40" s="14">
        <v>1</v>
      </c>
      <c r="I40" s="22">
        <f t="shared" si="12"/>
        <v>3.7077360969201574</v>
      </c>
      <c r="J40" s="22">
        <f t="shared" si="13"/>
        <v>11.967282148591446</v>
      </c>
      <c r="K40" s="14">
        <f t="shared" si="14"/>
        <v>2.2235294117647055</v>
      </c>
      <c r="L40" s="27">
        <f t="shared" si="15"/>
        <v>12.599999999999994</v>
      </c>
      <c r="M40" s="25">
        <v>0.2</v>
      </c>
      <c r="N40" s="25">
        <f t="shared" si="16"/>
        <v>0.19429887723300793</v>
      </c>
      <c r="O40" s="5"/>
      <c r="P40" s="5"/>
    </row>
    <row r="41" spans="1:16" x14ac:dyDescent="0.25">
      <c r="A41" s="9"/>
      <c r="B41" s="5"/>
      <c r="C41" s="6"/>
      <c r="D41" s="30">
        <f t="shared" si="11"/>
        <v>78.546927455845861</v>
      </c>
      <c r="E41" s="16">
        <v>64</v>
      </c>
      <c r="F41" s="16">
        <f t="shared" si="0"/>
        <v>41.6</v>
      </c>
      <c r="G41" s="16">
        <v>5</v>
      </c>
      <c r="H41" s="14">
        <v>1</v>
      </c>
      <c r="I41" s="22">
        <f t="shared" si="12"/>
        <v>3.7560648080572174</v>
      </c>
      <c r="J41" s="22">
        <f t="shared" si="13"/>
        <v>12.132039118376879</v>
      </c>
      <c r="K41" s="14">
        <f t="shared" si="14"/>
        <v>2.2588235294117642</v>
      </c>
      <c r="L41" s="27">
        <f t="shared" si="15"/>
        <v>12.799999999999997</v>
      </c>
      <c r="M41" s="25">
        <v>0.2</v>
      </c>
      <c r="N41" s="25">
        <f t="shared" si="16"/>
        <v>0.19468590389408214</v>
      </c>
      <c r="O41" s="5"/>
      <c r="P41" s="5"/>
    </row>
    <row r="42" spans="1:16" x14ac:dyDescent="0.25">
      <c r="A42" s="9"/>
      <c r="B42" s="5"/>
      <c r="C42" s="6"/>
      <c r="D42" s="30">
        <f t="shared" si="11"/>
        <v>79.645307254415414</v>
      </c>
      <c r="E42" s="16">
        <v>65</v>
      </c>
      <c r="F42" s="16">
        <f t="shared" si="0"/>
        <v>42.25</v>
      </c>
      <c r="G42" s="16">
        <v>5</v>
      </c>
      <c r="H42" s="14">
        <v>1</v>
      </c>
      <c r="I42" s="22">
        <f t="shared" si="12"/>
        <v>3.8043935191942779</v>
      </c>
      <c r="J42" s="22">
        <f t="shared" si="13"/>
        <v>12.296796088162312</v>
      </c>
      <c r="K42" s="14">
        <f t="shared" si="14"/>
        <v>2.2941176470588238</v>
      </c>
      <c r="L42" s="27">
        <f t="shared" si="15"/>
        <v>13</v>
      </c>
      <c r="M42" s="25">
        <v>0.2</v>
      </c>
      <c r="N42" s="25">
        <f t="shared" si="16"/>
        <v>0.19506249630409978</v>
      </c>
      <c r="O42" s="5"/>
      <c r="P42" s="5"/>
    </row>
    <row r="43" spans="1:16" x14ac:dyDescent="0.25">
      <c r="A43" s="9"/>
      <c r="B43" s="5"/>
      <c r="C43" s="5"/>
      <c r="D43" s="30">
        <f t="shared" si="11"/>
        <v>80.743687052984981</v>
      </c>
      <c r="E43" s="16">
        <v>66</v>
      </c>
      <c r="F43" s="16">
        <f t="shared" si="0"/>
        <v>42.9</v>
      </c>
      <c r="G43" s="16">
        <v>5</v>
      </c>
      <c r="H43" s="14">
        <v>1</v>
      </c>
      <c r="I43" s="22">
        <f t="shared" si="12"/>
        <v>3.8527222303313389</v>
      </c>
      <c r="J43" s="22">
        <f t="shared" si="13"/>
        <v>12.461553057947746</v>
      </c>
      <c r="K43" s="14">
        <f t="shared" si="14"/>
        <v>2.3294117647058847</v>
      </c>
      <c r="L43" s="27">
        <f t="shared" si="15"/>
        <v>13.200000000000017</v>
      </c>
      <c r="M43" s="25">
        <v>0.2</v>
      </c>
      <c r="N43" s="25">
        <f t="shared" si="16"/>
        <v>0.19542907081227612</v>
      </c>
      <c r="O43" s="5"/>
      <c r="P43" s="5"/>
    </row>
    <row r="44" spans="1:16" x14ac:dyDescent="0.25">
      <c r="A44" s="9"/>
      <c r="B44" s="5"/>
      <c r="C44" s="5"/>
      <c r="D44" s="30">
        <f t="shared" si="11"/>
        <v>81.84206685155452</v>
      </c>
      <c r="E44" s="16">
        <v>67</v>
      </c>
      <c r="F44" s="16">
        <f t="shared" si="0"/>
        <v>43.550000000000004</v>
      </c>
      <c r="G44" s="16">
        <v>5</v>
      </c>
      <c r="H44" s="14">
        <v>1</v>
      </c>
      <c r="I44" s="22">
        <f t="shared" si="12"/>
        <v>3.9010509414683985</v>
      </c>
      <c r="J44" s="22">
        <f t="shared" si="13"/>
        <v>12.626310027733178</v>
      </c>
      <c r="K44" s="14">
        <f t="shared" si="14"/>
        <v>2.3647058823529412</v>
      </c>
      <c r="L44" s="27">
        <f t="shared" si="15"/>
        <v>13.400000000000006</v>
      </c>
      <c r="M44" s="25">
        <v>0.2</v>
      </c>
      <c r="N44" s="25">
        <f t="shared" si="16"/>
        <v>0.19578602190760189</v>
      </c>
      <c r="O44" s="5"/>
      <c r="P44" s="5"/>
    </row>
    <row r="45" spans="1:16" x14ac:dyDescent="0.25">
      <c r="A45" s="9"/>
      <c r="B45" s="5"/>
      <c r="C45" s="5"/>
      <c r="D45" s="30">
        <f t="shared" si="11"/>
        <v>82.940446650124073</v>
      </c>
      <c r="E45" s="16">
        <v>68</v>
      </c>
      <c r="F45" s="16">
        <f t="shared" si="0"/>
        <v>44.2</v>
      </c>
      <c r="G45" s="16">
        <v>5</v>
      </c>
      <c r="H45" s="14">
        <v>1</v>
      </c>
      <c r="I45" s="22">
        <f t="shared" si="12"/>
        <v>3.949379652605459</v>
      </c>
      <c r="J45" s="22">
        <f t="shared" si="13"/>
        <v>12.791066997518611</v>
      </c>
      <c r="K45" s="14">
        <f t="shared" si="14"/>
        <v>2.4</v>
      </c>
      <c r="L45" s="27">
        <f t="shared" si="15"/>
        <v>13.599999999999994</v>
      </c>
      <c r="M45" s="25">
        <v>0.2</v>
      </c>
      <c r="N45" s="25">
        <f t="shared" si="16"/>
        <v>0.19613372363495812</v>
      </c>
      <c r="O45" s="5"/>
      <c r="P45" s="5"/>
    </row>
    <row r="46" spans="1:16" x14ac:dyDescent="0.25">
      <c r="A46" s="9"/>
      <c r="B46" s="5"/>
      <c r="C46" s="5"/>
      <c r="D46" s="30">
        <f t="shared" si="11"/>
        <v>84.038826448693627</v>
      </c>
      <c r="E46" s="16">
        <v>69</v>
      </c>
      <c r="F46" s="16">
        <f t="shared" si="0"/>
        <v>44.85</v>
      </c>
      <c r="G46" s="16">
        <v>5</v>
      </c>
      <c r="H46" s="14">
        <v>1</v>
      </c>
      <c r="I46" s="22">
        <f t="shared" si="12"/>
        <v>3.997708363742519</v>
      </c>
      <c r="J46" s="22">
        <f t="shared" si="13"/>
        <v>12.955823967304044</v>
      </c>
      <c r="K46" s="14">
        <f t="shared" si="14"/>
        <v>2.4352941176470586</v>
      </c>
      <c r="L46" s="27">
        <f t="shared" si="15"/>
        <v>13.799999999999997</v>
      </c>
      <c r="M46" s="25">
        <v>0.2</v>
      </c>
      <c r="N46" s="25">
        <f t="shared" si="16"/>
        <v>0.19647253090255273</v>
      </c>
      <c r="O46" s="5"/>
      <c r="P46" s="5"/>
    </row>
    <row r="47" spans="1:16" x14ac:dyDescent="0.25">
      <c r="A47" s="9"/>
      <c r="B47" s="5"/>
      <c r="C47" s="5"/>
      <c r="D47" s="30">
        <f t="shared" si="11"/>
        <v>85.13720624726318</v>
      </c>
      <c r="E47" s="16">
        <v>70</v>
      </c>
      <c r="F47" s="16">
        <f t="shared" si="0"/>
        <v>45.5</v>
      </c>
      <c r="G47" s="16">
        <v>5</v>
      </c>
      <c r="H47" s="14">
        <v>1</v>
      </c>
      <c r="I47" s="22">
        <f t="shared" si="12"/>
        <v>4.04603707487958</v>
      </c>
      <c r="J47" s="22">
        <f t="shared" si="13"/>
        <v>13.120580937089477</v>
      </c>
      <c r="K47" s="14">
        <f t="shared" si="14"/>
        <v>2.4705882352941195</v>
      </c>
      <c r="L47" s="27">
        <f t="shared" si="15"/>
        <v>14.000000000000014</v>
      </c>
      <c r="M47" s="25">
        <v>0.2</v>
      </c>
      <c r="N47" s="25">
        <f t="shared" si="16"/>
        <v>0.19680278069028934</v>
      </c>
      <c r="O47" s="5"/>
      <c r="P47" s="5"/>
    </row>
    <row r="48" spans="1:16" x14ac:dyDescent="0.25">
      <c r="A48" s="9"/>
      <c r="B48" s="5"/>
      <c r="C48" s="5"/>
      <c r="D48" s="30">
        <f t="shared" si="11"/>
        <v>86.235586045832733</v>
      </c>
      <c r="E48" s="16">
        <v>71</v>
      </c>
      <c r="F48" s="16">
        <f t="shared" si="0"/>
        <v>46.15</v>
      </c>
      <c r="G48" s="16">
        <v>5</v>
      </c>
      <c r="H48" s="14">
        <v>1</v>
      </c>
      <c r="I48" s="22">
        <f t="shared" si="12"/>
        <v>4.09436578601664</v>
      </c>
      <c r="J48" s="22">
        <f t="shared" si="13"/>
        <v>13.28533790687491</v>
      </c>
      <c r="K48" s="14">
        <f t="shared" si="14"/>
        <v>2.5058823529411782</v>
      </c>
      <c r="L48" s="27">
        <f t="shared" si="15"/>
        <v>14.200000000000003</v>
      </c>
      <c r="M48" s="25">
        <v>0.2</v>
      </c>
      <c r="N48" s="25">
        <f t="shared" si="16"/>
        <v>0.19712479316771625</v>
      </c>
      <c r="O48" s="5"/>
      <c r="P48" s="5"/>
    </row>
    <row r="49" spans="1:16" x14ac:dyDescent="0.25">
      <c r="A49" s="9"/>
      <c r="B49" s="5"/>
      <c r="C49" s="5"/>
      <c r="D49" s="30">
        <f t="shared" si="11"/>
        <v>87.333965844402286</v>
      </c>
      <c r="E49" s="16">
        <v>72</v>
      </c>
      <c r="F49" s="16">
        <f t="shared" si="0"/>
        <v>46.800000000000004</v>
      </c>
      <c r="G49" s="16">
        <v>5</v>
      </c>
      <c r="H49" s="14">
        <v>1</v>
      </c>
      <c r="I49" s="22">
        <f t="shared" si="12"/>
        <v>4.1426944971537001</v>
      </c>
      <c r="J49" s="22">
        <f t="shared" si="13"/>
        <v>13.450094876660343</v>
      </c>
      <c r="K49" s="14">
        <f t="shared" si="14"/>
        <v>2.5411764705882369</v>
      </c>
      <c r="L49" s="27">
        <f t="shared" si="15"/>
        <v>14.400000000000006</v>
      </c>
      <c r="M49" s="25">
        <v>0.2</v>
      </c>
      <c r="N49" s="25">
        <f t="shared" si="16"/>
        <v>0.19743887272935418</v>
      </c>
      <c r="O49" s="5"/>
      <c r="P49" s="5"/>
    </row>
    <row r="50" spans="1:16" x14ac:dyDescent="0.25">
      <c r="A50" s="9"/>
      <c r="B50" s="5"/>
      <c r="C50" s="5"/>
      <c r="D50" s="30">
        <f t="shared" si="11"/>
        <v>88.432345642971825</v>
      </c>
      <c r="E50" s="16">
        <v>73</v>
      </c>
      <c r="F50" s="16">
        <f t="shared" si="0"/>
        <v>47.45</v>
      </c>
      <c r="G50" s="16">
        <v>5</v>
      </c>
      <c r="H50" s="14">
        <v>1</v>
      </c>
      <c r="I50" s="22">
        <f t="shared" si="12"/>
        <v>4.1910232082907601</v>
      </c>
      <c r="J50" s="22">
        <f t="shared" si="13"/>
        <v>13.614851846445774</v>
      </c>
      <c r="K50" s="14">
        <f t="shared" si="14"/>
        <v>2.5764705882352934</v>
      </c>
      <c r="L50" s="27">
        <f t="shared" si="15"/>
        <v>14.599999999999994</v>
      </c>
      <c r="M50" s="25">
        <v>0.2</v>
      </c>
      <c r="N50" s="25">
        <f t="shared" si="16"/>
        <v>0.1977453089544336</v>
      </c>
      <c r="O50" s="5"/>
      <c r="P50" s="5"/>
    </row>
    <row r="51" spans="1:16" x14ac:dyDescent="0.25">
      <c r="A51" s="9"/>
      <c r="B51" s="5"/>
      <c r="C51" s="5"/>
      <c r="D51" s="30">
        <f t="shared" si="11"/>
        <v>89.530725441541392</v>
      </c>
      <c r="E51" s="16">
        <v>74</v>
      </c>
      <c r="F51" s="16">
        <f t="shared" si="0"/>
        <v>48.1</v>
      </c>
      <c r="G51" s="16">
        <v>5</v>
      </c>
      <c r="H51" s="14">
        <v>1</v>
      </c>
      <c r="I51" s="22">
        <f t="shared" si="12"/>
        <v>4.2393519194278211</v>
      </c>
      <c r="J51" s="22">
        <f t="shared" si="13"/>
        <v>13.779608816231208</v>
      </c>
      <c r="K51" s="14">
        <f t="shared" si="14"/>
        <v>2.6117647058823543</v>
      </c>
      <c r="L51" s="27">
        <f t="shared" si="15"/>
        <v>14.800000000000011</v>
      </c>
      <c r="M51" s="25">
        <v>0.2</v>
      </c>
      <c r="N51" s="25">
        <f t="shared" si="16"/>
        <v>0.19804437749741119</v>
      </c>
      <c r="O51" s="5"/>
      <c r="P51" s="5"/>
    </row>
    <row r="52" spans="1:16" x14ac:dyDescent="0.25">
      <c r="A52" s="9"/>
      <c r="B52" s="5"/>
      <c r="C52" s="5"/>
      <c r="D52" s="30">
        <f t="shared" si="11"/>
        <v>90.629105240110945</v>
      </c>
      <c r="E52" s="16">
        <v>75</v>
      </c>
      <c r="F52" s="16">
        <f t="shared" si="0"/>
        <v>48.75</v>
      </c>
      <c r="G52" s="16">
        <v>5</v>
      </c>
      <c r="H52" s="14">
        <v>1</v>
      </c>
      <c r="I52" s="22">
        <f t="shared" si="12"/>
        <v>4.2876806305648811</v>
      </c>
      <c r="J52" s="22">
        <f t="shared" si="13"/>
        <v>13.944365786016641</v>
      </c>
      <c r="K52" s="14">
        <f t="shared" si="14"/>
        <v>2.647058823529413</v>
      </c>
      <c r="L52" s="27">
        <f t="shared" si="15"/>
        <v>15.000000000000014</v>
      </c>
      <c r="M52" s="25">
        <v>0.2</v>
      </c>
      <c r="N52" s="25">
        <f t="shared" si="16"/>
        <v>0.19833634091501268</v>
      </c>
      <c r="O52" s="5"/>
      <c r="P52" s="5"/>
    </row>
    <row r="53" spans="1:16" x14ac:dyDescent="0.25">
      <c r="A53" s="9"/>
      <c r="B53" s="5"/>
      <c r="C53" s="5"/>
      <c r="D53" s="30">
        <f t="shared" si="11"/>
        <v>91.727485038680484</v>
      </c>
      <c r="E53" s="16">
        <v>76</v>
      </c>
      <c r="F53" s="16">
        <f t="shared" si="0"/>
        <v>49.4</v>
      </c>
      <c r="G53" s="16">
        <v>5</v>
      </c>
      <c r="H53" s="14">
        <v>1</v>
      </c>
      <c r="I53" s="22">
        <f t="shared" si="12"/>
        <v>4.3360093417019412</v>
      </c>
      <c r="J53" s="22">
        <f t="shared" si="13"/>
        <v>14.109122755802073</v>
      </c>
      <c r="K53" s="14">
        <f t="shared" si="14"/>
        <v>2.6823529411764717</v>
      </c>
      <c r="L53" s="27">
        <f t="shared" si="15"/>
        <v>15.200000000000003</v>
      </c>
      <c r="M53" s="25">
        <v>0.2</v>
      </c>
      <c r="N53" s="25">
        <f t="shared" si="16"/>
        <v>0.19862144943502624</v>
      </c>
      <c r="O53" s="5"/>
      <c r="P53" s="5"/>
    </row>
  </sheetData>
  <conditionalFormatting sqref="A1:A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LISTING BY FIX ROI</vt:lpstr>
      <vt:lpstr>ORDER</vt:lpstr>
      <vt:lpstr>LISTING BY % ROI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2019-01-22T17:45:12Z</dcterms:modified>
</cp:coreProperties>
</file>