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420" yWindow="500" windowWidth="25380" windowHeight="15800" tabRatio="600" firstSheet="0" activeTab="3" autoFilterDateGrouping="1"/>
  </bookViews>
  <sheets>
    <sheet name="Budget" sheetId="1" state="visible" r:id="rId1"/>
    <sheet name="Condo" sheetId="2" state="visible" r:id="rId2"/>
    <sheet name="2022-11-test" sheetId="3" state="visible" r:id="rId3"/>
    <sheet name="2022-11" sheetId="4" state="visible" r:id="rId4"/>
  </sheets>
  <definedNames/>
  <calcPr calcId="191029" fullCalcOnLoad="1" refMode="R1C1" iterateCount="0" calcOnSave="0" concurrentCalc="0"/>
</workbook>
</file>

<file path=xl/styles.xml><?xml version="1.0" encoding="utf-8"?>
<styleSheet xmlns="http://schemas.openxmlformats.org/spreadsheetml/2006/main">
  <numFmts count="3">
    <numFmt numFmtId="164" formatCode="yyyy\-mm\-dd"/>
    <numFmt numFmtId="165" formatCode="YYYY-MM-DD"/>
    <numFmt numFmtId="166" formatCode="yyyy-mm-dd"/>
  </numFmts>
  <fonts count="12">
    <font>
      <name val="Calibri"/>
      <color indexed="8"/>
      <sz val="12"/>
    </font>
    <font>
      <name val="Helvetica Neue"/>
      <family val="2"/>
      <color theme="1"/>
      <sz val="11"/>
      <scheme val="minor"/>
    </font>
    <font>
      <name val="Helvetica Neue"/>
      <family val="2"/>
      <color indexed="8"/>
      <sz val="12"/>
    </font>
    <font>
      <name val="Helvetica Neue"/>
      <family val="2"/>
      <color indexed="8"/>
      <sz val="10"/>
    </font>
    <font>
      <name val="Helvetica Neue"/>
      <family val="2"/>
      <b val="1"/>
      <color indexed="8"/>
      <sz val="10"/>
    </font>
    <font>
      <name val="Helvetica Neue"/>
      <family val="2"/>
      <b val="1"/>
      <color theme="1"/>
      <sz val="15"/>
      <scheme val="minor"/>
    </font>
    <font>
      <name val="Calibri"/>
      <family val="2"/>
      <b val="1"/>
      <color indexed="8"/>
      <sz val="15"/>
    </font>
    <font>
      <name val="Calibri"/>
      <family val="2"/>
      <color rgb="FFFFFFFF"/>
      <sz val="18"/>
    </font>
    <font>
      <name val="Calibri"/>
      <family val="2"/>
      <b val="1"/>
      <sz val="12"/>
    </font>
    <font>
      <name val="Calibri"/>
      <family val="2"/>
      <b val="1"/>
      <sz val="12"/>
    </font>
    <font>
      <name val="Calibri"/>
      <family val="2"/>
      <color indexed="8"/>
      <sz val="12"/>
    </font>
    <font>
      <b val="1"/>
    </font>
  </fonts>
  <fills count="13">
    <fill>
      <patternFill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theme="5" tint="0.7999816888943144"/>
        <bgColor indexed="65"/>
      </patternFill>
    </fill>
    <fill>
      <patternFill patternType="solid">
        <fgColor rgb="FFF4B08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FF9900"/>
      </patternFill>
    </fill>
  </fills>
  <borders count="2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rgb="FFF4B084"/>
      </left>
      <right style="thin">
        <color rgb="FFF4B084"/>
      </right>
      <top style="thin">
        <color rgb="FFF4B084"/>
      </top>
      <bottom style="thin">
        <color rgb="FFF4B084"/>
      </bottom>
      <diagonal/>
    </border>
    <border>
      <left style="thin">
        <color rgb="FFA9D08E"/>
      </left>
      <right style="thin">
        <color rgb="FFA9D08E"/>
      </right>
      <top style="thin">
        <color rgb="FFA9D08E"/>
      </top>
      <bottom style="thin">
        <color rgb="FFA9D08E"/>
      </bottom>
      <diagonal/>
    </border>
    <border>
      <left style="thin">
        <color rgb="FFF4B084"/>
      </left>
      <right/>
      <top style="thin">
        <color rgb="FFF4B084"/>
      </top>
      <bottom style="thin">
        <color rgb="FFF4B084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F4B084"/>
      </left>
      <right style="thin">
        <color rgb="FFF4B084"/>
      </right>
      <top/>
      <bottom/>
      <diagonal/>
    </border>
    <border>
      <left style="thin">
        <color rgb="FFF4B084"/>
      </left>
      <right style="thin">
        <color rgb="FFF4B084"/>
      </right>
      <top/>
      <bottom style="thin">
        <color rgb="FFF4B084"/>
      </bottom>
      <diagonal/>
    </border>
    <border>
      <left style="thin">
        <color rgb="FFA9D08E"/>
      </left>
      <right style="thin">
        <color rgb="FFA9D08E"/>
      </right>
      <top/>
      <bottom/>
      <diagonal/>
    </border>
    <border>
      <left style="thin">
        <color rgb="FFA9D08E"/>
      </left>
      <right style="thin">
        <color rgb="FFA9D08E"/>
      </right>
      <top/>
      <bottom style="thin">
        <color rgb="FFA9D08E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4B084"/>
      </left>
      <right/>
      <top/>
      <bottom/>
      <diagonal/>
    </border>
    <border>
      <left style="thin">
        <color rgb="FFA9D08E"/>
      </left>
      <right/>
      <top/>
      <bottom/>
      <diagonal/>
    </border>
    <border>
      <left style="thin"/>
      <right style="thin"/>
      <top style="thin"/>
      <bottom style="thin"/>
    </border>
  </borders>
  <cellStyleXfs count="3">
    <xf numFmtId="0" fontId="0" fillId="0" borderId="2"/>
    <xf numFmtId="0" fontId="1" fillId="4" borderId="2"/>
    <xf numFmtId="0" fontId="9" fillId="12" borderId="20"/>
  </cellStyleXfs>
  <cellXfs count="43">
    <xf numFmtId="0" fontId="0" fillId="0" borderId="0" pivotButton="0" quotePrefix="0" xfId="0"/>
    <xf numFmtId="0" fontId="0" fillId="0" borderId="1" pivotButton="0" quotePrefix="0" xfId="0"/>
    <xf numFmtId="49" fontId="0" fillId="0" borderId="1" pivotButton="0" quotePrefix="0" xfId="0"/>
    <xf numFmtId="0" fontId="3" fillId="0" borderId="0" applyAlignment="1" pivotButton="0" quotePrefix="0" xfId="0">
      <alignment vertical="top"/>
    </xf>
    <xf numFmtId="49" fontId="4" fillId="2" borderId="3" applyAlignment="1" pivotButton="0" quotePrefix="0" xfId="0">
      <alignment vertical="top"/>
    </xf>
    <xf numFmtId="0" fontId="4" fillId="2" borderId="3" applyAlignment="1" pivotButton="0" quotePrefix="0" xfId="0">
      <alignment vertical="top"/>
    </xf>
    <xf numFmtId="49" fontId="4" fillId="3" borderId="4" applyAlignment="1" pivotButton="0" quotePrefix="0" xfId="0">
      <alignment vertical="top"/>
    </xf>
    <xf numFmtId="49" fontId="3" fillId="0" borderId="5" applyAlignment="1" pivotButton="0" quotePrefix="0" xfId="0">
      <alignment vertical="top"/>
    </xf>
    <xf numFmtId="49" fontId="3" fillId="0" borderId="6" applyAlignment="1" pivotButton="0" quotePrefix="0" xfId="0">
      <alignment vertical="top"/>
    </xf>
    <xf numFmtId="0" fontId="3" fillId="0" borderId="6" applyAlignment="1" pivotButton="0" quotePrefix="0" xfId="0">
      <alignment vertical="top"/>
    </xf>
    <xf numFmtId="49" fontId="4" fillId="3" borderId="7" applyAlignment="1" pivotButton="0" quotePrefix="0" xfId="0">
      <alignment vertical="top"/>
    </xf>
    <xf numFmtId="49" fontId="3" fillId="0" borderId="8" applyAlignment="1" pivotButton="0" quotePrefix="0" xfId="0">
      <alignment vertical="top"/>
    </xf>
    <xf numFmtId="49" fontId="3" fillId="0" borderId="9" applyAlignment="1" pivotButton="0" quotePrefix="0" xfId="0">
      <alignment vertical="top"/>
    </xf>
    <xf numFmtId="0" fontId="3" fillId="0" borderId="9" applyAlignment="1" pivotButton="0" quotePrefix="0" xfId="0">
      <alignment vertical="top"/>
    </xf>
    <xf numFmtId="0" fontId="4" fillId="3" borderId="7" applyAlignment="1" pivotButton="0" quotePrefix="0" xfId="0">
      <alignment vertical="top"/>
    </xf>
    <xf numFmtId="0" fontId="3" fillId="0" borderId="8" applyAlignment="1" pivotButton="0" quotePrefix="0" xfId="0">
      <alignment vertical="top"/>
    </xf>
    <xf numFmtId="0" fontId="0" fillId="0" borderId="2" pivotButton="0" quotePrefix="0" xfId="0"/>
    <xf numFmtId="0" fontId="0" fillId="0" borderId="2" applyAlignment="1" pivotButton="0" quotePrefix="0" xfId="0">
      <alignment wrapText="1"/>
    </xf>
    <xf numFmtId="0" fontId="1" fillId="4" borderId="12" applyAlignment="1" pivotButton="0" quotePrefix="0" xfId="1">
      <alignment wrapText="1"/>
    </xf>
    <xf numFmtId="0" fontId="5" fillId="6" borderId="12" applyAlignment="1" pivotButton="0" quotePrefix="0" xfId="1">
      <alignment wrapText="1"/>
    </xf>
    <xf numFmtId="0" fontId="7" fillId="11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7" borderId="13" applyAlignment="1" pivotButton="0" quotePrefix="0" xfId="0">
      <alignment wrapText="1"/>
    </xf>
    <xf numFmtId="0" fontId="6" fillId="9" borderId="13" applyAlignment="1" pivotButton="0" quotePrefix="0" xfId="0">
      <alignment wrapText="1"/>
    </xf>
    <xf numFmtId="0" fontId="0" fillId="0" borderId="11" pivotButton="0" quotePrefix="0" xfId="0"/>
    <xf numFmtId="0" fontId="0" fillId="0" borderId="14" pivotButton="0" quotePrefix="0" xfId="0"/>
    <xf numFmtId="0" fontId="6" fillId="10" borderId="15" applyAlignment="1" pivotButton="0" quotePrefix="0" xfId="0">
      <alignment wrapText="1"/>
    </xf>
    <xf numFmtId="164" fontId="0" fillId="0" borderId="0" pivotButton="0" quotePrefix="0" xfId="0"/>
    <xf numFmtId="0" fontId="9" fillId="0" borderId="21" applyAlignment="1" pivotButton="0" quotePrefix="0" xfId="0">
      <alignment horizontal="center" vertical="top"/>
    </xf>
    <xf numFmtId="0" fontId="8" fillId="12" borderId="20" pivotButton="0" quotePrefix="0" xfId="2"/>
    <xf numFmtId="0" fontId="1" fillId="5" borderId="10" applyAlignment="1" pivotButton="0" quotePrefix="0" xfId="1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0" fillId="8" borderId="11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0" fontId="2" fillId="0" borderId="2" applyAlignment="1" pivotButton="0" quotePrefix="0" xfId="0">
      <alignment horizontal="center" vertical="center"/>
    </xf>
    <xf numFmtId="0" fontId="3" fillId="0" borderId="0" applyAlignment="1" pivotButton="0" quotePrefix="0" xfId="0">
      <alignment vertical="top"/>
    </xf>
    <xf numFmtId="0" fontId="10" fillId="0" borderId="0" pivotButton="0" quotePrefix="0" xfId="0"/>
    <xf numFmtId="0" fontId="11" fillId="0" borderId="24" applyAlignment="1" pivotButton="0" quotePrefix="0" xfId="0">
      <alignment horizontal="center" vertical="top"/>
    </xf>
    <xf numFmtId="165" fontId="0" fillId="0" borderId="0" pivotButton="0" quotePrefix="0" xfId="0"/>
    <xf numFmtId="0" fontId="9" fillId="12" borderId="20" pivotButton="0" quotePrefix="0" xfId="2"/>
    <xf numFmtId="165" fontId="0" fillId="0" borderId="0" pivotButton="0" quotePrefix="0" xfId="0"/>
  </cellXfs>
  <cellStyles count="3">
    <cellStyle name="Normal" xfId="0" builtinId="0"/>
    <cellStyle name="20% - Accent2" xfId="1" builtinId="34"/>
    <cellStyle name="header" xfId="2"/>
  </cellStyles>
  <dxfs count="4">
    <dxf>
      <fill>
        <patternFill patternType="solid">
          <fgColor rgb="FF00CCFF"/>
          <bgColor rgb="FF00CC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00EE1111"/>
          <bgColor rgb="00EE1111"/>
        </patternFill>
      </fill>
    </dxf>
    <dxf>
      <fill>
        <patternFill patternType="solid">
          <fgColor rgb="0000CCFF"/>
          <bgColor rgb="0000CCFF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00"/>
      <rgbColor rgb="FFFFFFFF"/>
      <rgbColor rgb="FFBDC0BF"/>
      <rgbColor rgb="FFA5A5A5"/>
      <rgbColor rgb="FF3F3F3F"/>
      <rgbColor rgb="FFDBDBDB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Relationships xmlns="http://schemas.openxmlformats.org/package/2006/relationships"><Relationship Type="http://schemas.openxmlformats.org/officeDocument/2006/relationships/hyperlink" Target="http://apple.com/BILL" TargetMode="External" Id="rId1" /><Relationship Type="http://schemas.openxmlformats.org/officeDocument/2006/relationships/hyperlink" Target="http://amazon.ca/" TargetMode="External" Id="rId2" /><Relationship Type="http://schemas.openxmlformats.org/officeDocument/2006/relationships/hyperlink" Target="http://amazon.ca/" TargetMode="External" Id="rId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4:F27"/>
  <sheetViews>
    <sheetView workbookViewId="0">
      <selection activeCell="B11" sqref="B11"/>
    </sheetView>
  </sheetViews>
  <sheetFormatPr baseColWidth="10" defaultColWidth="8.83203125" defaultRowHeight="16" outlineLevelCol="0"/>
  <cols>
    <col width="29.1640625" customWidth="1" min="2" max="2"/>
    <col width="19.1640625" customWidth="1" min="3" max="5"/>
  </cols>
  <sheetData>
    <row r="4" ht="24" customHeight="1">
      <c r="A4" s="16" t="n"/>
      <c r="B4" s="16" t="n"/>
      <c r="C4" s="20" t="inlineStr">
        <is>
          <t>CAE</t>
        </is>
      </c>
      <c r="D4" s="20" t="inlineStr">
        <is>
          <t>UKG</t>
        </is>
      </c>
      <c r="E4" s="20" t="inlineStr">
        <is>
          <t>DREAM</t>
        </is>
      </c>
    </row>
    <row r="5">
      <c r="A5" s="30" t="inlineStr">
        <is>
          <t>EXPENSES</t>
        </is>
      </c>
      <c r="B5" s="18" t="inlineStr">
        <is>
          <t>Rent</t>
        </is>
      </c>
      <c r="C5" s="21" t="n">
        <v>580</v>
      </c>
      <c r="D5" s="21" t="n">
        <v>1000</v>
      </c>
      <c r="E5" s="21" t="n">
        <v>1800</v>
      </c>
      <c r="F5" s="16" t="n"/>
    </row>
    <row r="6">
      <c r="A6" s="31" t="n"/>
      <c r="B6" s="18" t="inlineStr">
        <is>
          <t>Hydro</t>
        </is>
      </c>
      <c r="C6" s="21" t="n">
        <v>40</v>
      </c>
      <c r="D6" s="21" t="n"/>
      <c r="E6" s="21" t="n">
        <v>80</v>
      </c>
      <c r="F6" s="16" t="n"/>
    </row>
    <row r="7">
      <c r="A7" s="31" t="n"/>
      <c r="B7" s="18" t="inlineStr">
        <is>
          <t>Internet</t>
        </is>
      </c>
      <c r="C7" s="21" t="n">
        <v>45</v>
      </c>
      <c r="D7" s="21" t="n"/>
      <c r="E7" s="21" t="n">
        <v>50</v>
      </c>
      <c r="F7" s="16" t="n"/>
    </row>
    <row r="8">
      <c r="A8" s="31" t="n"/>
      <c r="B8" s="18" t="inlineStr">
        <is>
          <t>Phone</t>
        </is>
      </c>
      <c r="C8" s="21" t="n">
        <v>75</v>
      </c>
      <c r="D8" s="21" t="n">
        <v>80</v>
      </c>
      <c r="E8" s="21" t="n">
        <v>80</v>
      </c>
      <c r="F8" s="16" t="n"/>
    </row>
    <row r="9">
      <c r="A9" s="31" t="n"/>
      <c r="B9" s="18" t="inlineStr">
        <is>
          <t>Transport</t>
        </is>
      </c>
      <c r="C9" s="21" t="n">
        <v>100</v>
      </c>
      <c r="D9" s="21" t="n">
        <v>100</v>
      </c>
      <c r="E9" s="21" t="n">
        <v>100</v>
      </c>
      <c r="F9" s="16" t="n"/>
    </row>
    <row r="10">
      <c r="A10" s="31" t="n"/>
      <c r="B10" s="18" t="inlineStr">
        <is>
          <t>Grocery</t>
        </is>
      </c>
      <c r="C10" s="21" t="n">
        <v>300</v>
      </c>
      <c r="D10" s="21" t="n">
        <v>500</v>
      </c>
      <c r="E10" s="21" t="n">
        <v>500</v>
      </c>
      <c r="F10" s="16" t="n"/>
    </row>
    <row r="11">
      <c r="A11" s="31" t="n"/>
      <c r="B11" s="18" t="inlineStr">
        <is>
          <t>Gym</t>
        </is>
      </c>
      <c r="C11" s="21" t="n">
        <v>15</v>
      </c>
      <c r="D11" s="21" t="n"/>
      <c r="E11" s="21" t="n">
        <v>50</v>
      </c>
      <c r="F11" s="16" t="n"/>
    </row>
    <row r="12">
      <c r="A12" s="31" t="n"/>
      <c r="B12" s="18" t="inlineStr">
        <is>
          <t>Restaurant</t>
        </is>
      </c>
      <c r="C12" s="21" t="n">
        <v>50</v>
      </c>
      <c r="D12" s="21" t="n">
        <v>300</v>
      </c>
      <c r="E12" s="21" t="n">
        <v>300</v>
      </c>
      <c r="F12" s="16" t="n"/>
    </row>
    <row r="13">
      <c r="A13" s="31" t="n"/>
      <c r="B13" s="18" t="inlineStr">
        <is>
          <t>Shopping</t>
        </is>
      </c>
      <c r="C13" s="21" t="n">
        <v>50</v>
      </c>
      <c r="D13" s="21" t="n">
        <v>300</v>
      </c>
      <c r="E13" s="21" t="n">
        <v>300</v>
      </c>
      <c r="F13" s="16" t="n"/>
    </row>
    <row r="14">
      <c r="A14" s="31" t="n"/>
      <c r="B14" s="18" t="inlineStr">
        <is>
          <t>Mom</t>
        </is>
      </c>
      <c r="C14" s="21" t="n"/>
      <c r="D14" s="21" t="n">
        <v>150</v>
      </c>
      <c r="E14" s="21" t="n">
        <v>150</v>
      </c>
      <c r="F14" s="16" t="n"/>
    </row>
    <row r="15" ht="46" customHeight="1">
      <c r="A15" s="31" t="n"/>
      <c r="B15" s="18" t="inlineStr">
        <is>
          <t>Activity (swimming, hiking, badminton, birthdays, sightseeing, concert, museum)</t>
        </is>
      </c>
      <c r="C15" s="21" t="n"/>
      <c r="D15" s="21" t="n">
        <v>100</v>
      </c>
      <c r="E15" s="21" t="n">
        <v>100</v>
      </c>
      <c r="F15" s="16" t="n"/>
    </row>
    <row r="16">
      <c r="A16" s="31" t="n"/>
      <c r="B16" s="18" t="inlineStr">
        <is>
          <t>Debt</t>
        </is>
      </c>
      <c r="C16" s="21" t="n"/>
      <c r="D16" s="21" t="n">
        <v>120</v>
      </c>
      <c r="E16" s="21" t="n">
        <v>120</v>
      </c>
      <c r="F16" s="16" t="n"/>
    </row>
    <row r="17">
      <c r="A17" s="31" t="n"/>
      <c r="B17" s="18" t="n"/>
      <c r="C17" s="21" t="n"/>
      <c r="D17" s="21" t="n"/>
      <c r="E17" s="21" t="n"/>
      <c r="F17" s="16" t="n"/>
    </row>
    <row r="18" ht="20" customHeight="1">
      <c r="A18" s="32" t="n"/>
      <c r="B18" s="19" t="inlineStr">
        <is>
          <t>Total Expense</t>
        </is>
      </c>
      <c r="C18" s="21">
        <f>SUM(C5:C17)</f>
        <v/>
      </c>
      <c r="D18" s="21">
        <f>SUM(D5:D17)</f>
        <v/>
      </c>
      <c r="E18" s="21">
        <f>SUM(E5:E17)</f>
        <v/>
      </c>
      <c r="F18" s="16" t="n"/>
    </row>
    <row r="19">
      <c r="A19" s="16" t="n"/>
      <c r="B19" s="17" t="n"/>
      <c r="C19" s="16" t="n"/>
      <c r="D19" s="16" t="n"/>
      <c r="E19" s="16" t="n"/>
    </row>
    <row r="20" ht="17" customHeight="1">
      <c r="A20" s="33" t="inlineStr">
        <is>
          <t>INCOME</t>
        </is>
      </c>
      <c r="B20" s="22" t="inlineStr">
        <is>
          <t>Work income</t>
        </is>
      </c>
      <c r="C20" s="24" t="n">
        <v>1260</v>
      </c>
      <c r="D20" s="24" t="n">
        <v>4600</v>
      </c>
      <c r="E20" s="24" t="n">
        <v>4600</v>
      </c>
      <c r="F20" s="16" t="n"/>
    </row>
    <row r="21" ht="17" customHeight="1">
      <c r="A21" s="34" t="n"/>
      <c r="B21" s="22" t="inlineStr">
        <is>
          <t>Extra Income</t>
        </is>
      </c>
      <c r="C21" s="24" t="n">
        <v>2240</v>
      </c>
      <c r="D21" s="24" t="n"/>
      <c r="E21" s="24" t="n"/>
      <c r="F21" s="16" t="n"/>
    </row>
    <row r="22">
      <c r="A22" s="34" t="n"/>
      <c r="B22" s="22" t="n"/>
      <c r="C22" s="24" t="n"/>
      <c r="D22" s="24" t="n"/>
      <c r="E22" s="24" t="n"/>
      <c r="F22" s="16" t="n"/>
    </row>
    <row r="23" ht="21" customHeight="1">
      <c r="A23" s="35" t="n"/>
      <c r="B23" s="23" t="inlineStr">
        <is>
          <t>Total Income</t>
        </is>
      </c>
      <c r="C23" s="24">
        <f>SUM(C20:C22)</f>
        <v/>
      </c>
      <c r="D23" s="24">
        <f>SUM(D20:D22)</f>
        <v/>
      </c>
      <c r="E23" s="24">
        <f>SUM(E20:E22)</f>
        <v/>
      </c>
      <c r="F23" s="16" t="n"/>
    </row>
    <row r="24">
      <c r="A24" s="16" t="n"/>
      <c r="B24" s="17" t="n"/>
      <c r="C24" s="16" t="n"/>
      <c r="D24" s="16" t="n"/>
      <c r="E24" s="16" t="n"/>
    </row>
    <row r="25">
      <c r="B25" s="17" t="n"/>
      <c r="C25" s="16" t="n"/>
      <c r="D25" s="16" t="n"/>
      <c r="E25" s="16" t="n"/>
    </row>
    <row r="26" ht="21" customHeight="1">
      <c r="A26" s="16" t="n"/>
      <c r="B26" s="26" t="inlineStr">
        <is>
          <t>SAVINGS</t>
        </is>
      </c>
      <c r="C26" s="25">
        <f>C23-C18</f>
        <v/>
      </c>
      <c r="D26" s="25">
        <f>D23-D18</f>
        <v/>
      </c>
      <c r="E26" s="25">
        <f>E23-E18</f>
        <v/>
      </c>
      <c r="F26" s="16" t="n"/>
    </row>
    <row r="27">
      <c r="B27" s="16" t="n"/>
      <c r="C27" s="16" t="n"/>
      <c r="D27" s="16" t="n"/>
      <c r="E27" s="16" t="n"/>
    </row>
  </sheetData>
  <mergeCells count="2">
    <mergeCell ref="A5:A18"/>
    <mergeCell ref="A20:A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0"/>
  <sheetViews>
    <sheetView showGridLines="0" workbookViewId="0">
      <selection activeCell="A1" sqref="A1"/>
    </sheetView>
  </sheetViews>
  <sheetFormatPr baseColWidth="10" defaultColWidth="10.83203125" defaultRowHeight="16" customHeight="1" outlineLevelCol="0"/>
  <cols>
    <col width="10.83203125" customWidth="1" min="1" max="7"/>
  </cols>
  <sheetData>
    <row r="1" ht="15.5" customHeight="1">
      <c r="A1" s="1" t="n"/>
      <c r="B1" s="1" t="n"/>
      <c r="C1" s="1" t="n"/>
      <c r="D1" s="1" t="n"/>
      <c r="E1" s="1" t="n"/>
    </row>
    <row r="2" ht="15.5" customHeight="1">
      <c r="A2" s="1" t="n"/>
      <c r="B2" s="1" t="n"/>
      <c r="C2" s="1" t="n"/>
      <c r="D2" s="1" t="n"/>
      <c r="E2" s="1" t="n"/>
    </row>
    <row r="3" ht="15.5" customHeight="1">
      <c r="A3" s="1" t="n"/>
      <c r="B3" s="2" t="inlineStr">
        <is>
          <t>to be able to afford 300k condo:</t>
        </is>
      </c>
      <c r="C3" s="1" t="n"/>
      <c r="D3" s="1" t="n"/>
      <c r="E3" s="1" t="n"/>
    </row>
    <row r="4" ht="15.5" customHeight="1">
      <c r="A4" s="1" t="n"/>
      <c r="B4" s="2" t="inlineStr">
        <is>
          <t>down payment</t>
        </is>
      </c>
      <c r="C4" s="1" t="n"/>
      <c r="D4" s="1" t="n">
        <v>60000</v>
      </c>
      <c r="E4" s="1" t="n"/>
    </row>
    <row r="5" ht="15.5" customHeight="1">
      <c r="A5" s="1" t="n"/>
      <c r="B5" s="2" t="inlineStr">
        <is>
          <t>salary</t>
        </is>
      </c>
      <c r="C5" s="2" t="inlineStr">
        <is>
          <t>min</t>
        </is>
      </c>
      <c r="D5" s="2" t="inlineStr">
        <is>
          <t>30h/h</t>
        </is>
      </c>
      <c r="E5" s="1" t="n"/>
    </row>
    <row r="6" ht="15.5" customHeight="1">
      <c r="A6" s="1" t="n"/>
      <c r="B6" s="1" t="n"/>
      <c r="C6" s="1" t="n"/>
      <c r="D6" s="1" t="n"/>
      <c r="E6" s="1" t="n"/>
    </row>
    <row r="7" ht="15.5" customHeight="1">
      <c r="A7" s="1" t="n"/>
      <c r="B7" s="1" t="n"/>
      <c r="C7" s="1" t="n"/>
      <c r="D7" s="1" t="n"/>
      <c r="E7" s="1" t="n"/>
    </row>
    <row r="8" ht="15.5" customHeight="1">
      <c r="A8" s="1" t="n"/>
      <c r="B8" s="2" t="inlineStr">
        <is>
          <t>I need at least 70k in saving (60k down + 10k electromenagers)</t>
        </is>
      </c>
      <c r="C8" s="1" t="n"/>
      <c r="D8" s="1" t="n"/>
      <c r="E8" s="1" t="n"/>
    </row>
    <row r="9" ht="15.5" customHeight="1">
      <c r="A9" s="1" t="n"/>
      <c r="B9" s="2" t="inlineStr">
        <is>
          <t>with 30$/h salary, and if I stay in the CDN apt -&gt; can save up 70k within 2 years</t>
        </is>
      </c>
      <c r="C9" s="1" t="n"/>
      <c r="D9" s="1" t="n"/>
      <c r="E9" s="1" t="n"/>
    </row>
    <row r="10" ht="15.5" customHeight="1">
      <c r="A10" s="1" t="n"/>
      <c r="B10" s="1" t="n"/>
      <c r="C10" s="1" t="n"/>
      <c r="D10" s="1" t="n"/>
      <c r="E10" s="1" t="n"/>
    </row>
  </sheetData>
  <pageMargins left="0.7" right="0.7" top="0.75" bottom="0.75" header="0.3" footer="0.3"/>
  <pageSetup orientation="portrait"/>
  <headerFooter>
    <oddHeader/>
    <oddFooter>&amp;C&amp;"Helvetica Neue,Regular"&amp;12 &amp;K000000&amp;P</oddFooter>
    <evenHeader/>
    <evenFooter/>
    <firstHeader/>
    <firstFooter/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53"/>
  <sheetViews>
    <sheetView showGridLines="0" topLeftCell="D32" workbookViewId="0">
      <selection activeCell="K47" sqref="K47"/>
    </sheetView>
  </sheetViews>
  <sheetFormatPr baseColWidth="10" defaultColWidth="8.33203125" defaultRowHeight="20" customHeight="1" outlineLevelCol="0"/>
  <cols>
    <col width="12.1640625" customWidth="1" style="37" min="1" max="1"/>
    <col width="15" customWidth="1" style="37" min="2" max="3"/>
    <col width="14.5" customWidth="1" style="37" min="4" max="4"/>
    <col width="21" customWidth="1" style="37" min="5" max="5"/>
    <col width="34.33203125" customWidth="1" style="37" min="6" max="6"/>
    <col width="8.1640625" customWidth="1" style="37" min="7" max="7"/>
    <col width="25.1640625" customWidth="1" style="37" min="8" max="11"/>
    <col width="8.33203125" customWidth="1" style="37" min="12" max="52"/>
    <col width="8.33203125" customWidth="1" style="37" min="53" max="16384"/>
  </cols>
  <sheetData>
    <row r="1" ht="27.5" customHeight="1">
      <c r="A1" s="36" t="inlineStr">
        <is>
          <t>csv32641</t>
        </is>
      </c>
    </row>
    <row r="2" ht="20.25" customHeight="1">
      <c r="A2" s="4" t="inlineStr">
        <is>
          <t>Account Type</t>
        </is>
      </c>
      <c r="B2" s="4" t="inlineStr">
        <is>
          <t>Account Number</t>
        </is>
      </c>
      <c r="C2" s="4" t="inlineStr">
        <is>
          <t>Transaction Date</t>
        </is>
      </c>
      <c r="D2" s="4" t="inlineStr">
        <is>
          <t>Cheque Number</t>
        </is>
      </c>
      <c r="E2" s="4" t="inlineStr">
        <is>
          <t>Description 1</t>
        </is>
      </c>
      <c r="F2" s="4" t="inlineStr">
        <is>
          <t>Description 2</t>
        </is>
      </c>
      <c r="G2" s="4" t="inlineStr">
        <is>
          <t>CAD$</t>
        </is>
      </c>
      <c r="H2" s="4" t="inlineStr">
        <is>
          <t>Comment</t>
        </is>
      </c>
      <c r="I2" s="4" t="inlineStr">
        <is>
          <t>Category</t>
        </is>
      </c>
      <c r="J2" s="5" t="n"/>
      <c r="K2" s="5" t="n"/>
    </row>
    <row r="3" ht="20.25" customHeight="1">
      <c r="A3" s="6" t="inlineStr">
        <is>
          <t>Chequing</t>
        </is>
      </c>
      <c r="B3" s="7" t="inlineStr">
        <is>
          <t>09231-5038385</t>
        </is>
      </c>
      <c r="C3" s="8" t="inlineStr">
        <is>
          <t>11/15/2022</t>
        </is>
      </c>
      <c r="D3" s="9" t="n"/>
      <c r="E3" s="8" t="inlineStr">
        <is>
          <t>Email Trfs</t>
        </is>
      </c>
      <c r="F3" s="8" t="inlineStr">
        <is>
          <t xml:space="preserve">E-TRANSFER SENT </t>
        </is>
      </c>
      <c r="G3" s="9" t="n">
        <v>-27</v>
      </c>
      <c r="H3" s="8" t="inlineStr">
        <is>
          <t>Sent to Jon for Clippers</t>
        </is>
      </c>
      <c r="I3" s="8" t="inlineStr">
        <is>
          <t>Shopping</t>
        </is>
      </c>
      <c r="J3" s="9" t="n"/>
      <c r="K3" s="9" t="n"/>
    </row>
    <row r="4" ht="20" customHeight="1">
      <c r="A4" s="10" t="inlineStr">
        <is>
          <t>Chequing</t>
        </is>
      </c>
      <c r="B4" s="11" t="inlineStr">
        <is>
          <t>09231-5038385</t>
        </is>
      </c>
      <c r="C4" s="12" t="inlineStr">
        <is>
          <t>11/21/2022</t>
        </is>
      </c>
      <c r="D4" s="13" t="n"/>
      <c r="E4" s="12" t="inlineStr">
        <is>
          <t>Withdrawal</t>
        </is>
      </c>
      <c r="F4" s="12" t="inlineStr">
        <is>
          <t>PTB WD --- ML409255</t>
        </is>
      </c>
      <c r="G4" s="13" t="n">
        <v>-100</v>
      </c>
      <c r="H4" s="12" t="inlineStr">
        <is>
          <t>Mom</t>
        </is>
      </c>
      <c r="I4" s="12" t="inlineStr">
        <is>
          <t>Mom</t>
        </is>
      </c>
      <c r="J4" s="13" t="n"/>
      <c r="K4" s="13" t="n"/>
    </row>
    <row r="5" ht="20" customHeight="1">
      <c r="A5" s="10" t="inlineStr">
        <is>
          <t>Chequing</t>
        </is>
      </c>
      <c r="B5" s="11" t="inlineStr">
        <is>
          <t>09231-5038385</t>
        </is>
      </c>
      <c r="C5" s="12" t="inlineStr">
        <is>
          <t>11/24/2022</t>
        </is>
      </c>
      <c r="D5" s="13" t="n"/>
      <c r="E5" s="12" t="inlineStr">
        <is>
          <t>WWW PAYMENT - N8703</t>
        </is>
      </c>
      <c r="F5" s="13" t="n"/>
      <c r="G5" s="13" t="n">
        <v>-150</v>
      </c>
      <c r="H5" s="12" t="inlineStr">
        <is>
          <t>Sent to Austin for bday</t>
        </is>
      </c>
      <c r="I5" s="12" t="inlineStr">
        <is>
          <t>bday</t>
        </is>
      </c>
      <c r="J5" s="13" t="n"/>
      <c r="K5" s="13" t="n"/>
    </row>
    <row r="6" ht="20" customHeight="1">
      <c r="A6" s="10" t="inlineStr">
        <is>
          <t>MasterCard</t>
        </is>
      </c>
      <c r="B6" s="11" t="inlineStr">
        <is>
          <t>5415903604805039</t>
        </is>
      </c>
      <c r="C6" s="12" t="inlineStr">
        <is>
          <t>11/10/2022</t>
        </is>
      </c>
      <c r="D6" s="13" t="n"/>
      <c r="E6" s="12" t="inlineStr">
        <is>
          <t>APPLE.COM/BILL 866-712-7753 ON</t>
        </is>
      </c>
      <c r="F6" s="13" t="n"/>
      <c r="G6" s="13" t="n">
        <v>-4.59</v>
      </c>
      <c r="H6" s="12" t="inlineStr">
        <is>
          <t>Apple Cloud</t>
        </is>
      </c>
      <c r="I6" s="12" t="inlineStr">
        <is>
          <t>Shopping</t>
        </is>
      </c>
      <c r="J6" s="13" t="n"/>
      <c r="K6" s="13" t="n"/>
    </row>
    <row r="7" ht="20" customHeight="1">
      <c r="A7" s="10" t="inlineStr">
        <is>
          <t>MasterCard</t>
        </is>
      </c>
      <c r="B7" s="11" t="inlineStr">
        <is>
          <t>5415903604805039</t>
        </is>
      </c>
      <c r="C7" s="12" t="inlineStr">
        <is>
          <t>11/16/2022</t>
        </is>
      </c>
      <c r="D7" s="13" t="n"/>
      <c r="E7" s="12" t="inlineStr">
        <is>
          <t>Amazon.ca*HI5I780C0 AMAZON.CA ON</t>
        </is>
      </c>
      <c r="F7" s="13" t="n"/>
      <c r="G7" s="13" t="n">
        <v>-7.81</v>
      </c>
      <c r="H7" s="13" t="n"/>
      <c r="I7" s="12" t="inlineStr">
        <is>
          <t>Shopping</t>
        </is>
      </c>
      <c r="J7" s="13" t="n"/>
      <c r="K7" s="13" t="n"/>
    </row>
    <row r="8" ht="20" customHeight="1">
      <c r="A8" s="10" t="inlineStr">
        <is>
          <t>MasterCard</t>
        </is>
      </c>
      <c r="B8" s="11" t="inlineStr">
        <is>
          <t>5415903604805039</t>
        </is>
      </c>
      <c r="C8" s="12" t="inlineStr">
        <is>
          <t>11/18/2022</t>
        </is>
      </c>
      <c r="D8" s="13" t="n"/>
      <c r="E8" s="12" t="inlineStr">
        <is>
          <t>Amazon.ca*HI9VQ4MG1 AMAZON.CA ON</t>
        </is>
      </c>
      <c r="F8" s="13" t="n"/>
      <c r="G8" s="13" t="n">
        <v>-7.34</v>
      </c>
      <c r="H8" s="13" t="n"/>
      <c r="I8" s="12" t="inlineStr">
        <is>
          <t>Shopping</t>
        </is>
      </c>
      <c r="J8" s="13" t="n"/>
      <c r="K8" s="13" t="n"/>
    </row>
    <row r="9" ht="20" customHeight="1">
      <c r="A9" s="10" t="inlineStr">
        <is>
          <t>MasterCard</t>
        </is>
      </c>
      <c r="B9" s="11" t="inlineStr">
        <is>
          <t>5415903604805039</t>
        </is>
      </c>
      <c r="C9" s="12" t="inlineStr">
        <is>
          <t>11/23/2022</t>
        </is>
      </c>
      <c r="D9" s="13" t="n"/>
      <c r="E9" s="12" t="inlineStr">
        <is>
          <t>TELUS MOBILITY PREAUTH CALGARY AB</t>
        </is>
      </c>
      <c r="F9" s="13" t="n"/>
      <c r="G9" s="13" t="n">
        <v>-76.47</v>
      </c>
      <c r="H9" s="12" t="inlineStr">
        <is>
          <t>Phone</t>
        </is>
      </c>
      <c r="I9" s="12" t="inlineStr">
        <is>
          <t>Phone</t>
        </is>
      </c>
      <c r="J9" s="13" t="n"/>
      <c r="K9" s="13" t="n"/>
    </row>
    <row r="10" ht="20" customHeight="1">
      <c r="A10" s="10" t="inlineStr">
        <is>
          <t>MasterCard</t>
        </is>
      </c>
      <c r="B10" s="11" t="inlineStr">
        <is>
          <t>5415903604805039</t>
        </is>
      </c>
      <c r="C10" s="12" t="inlineStr">
        <is>
          <t>11/9/2022</t>
        </is>
      </c>
      <c r="D10" s="13" t="n"/>
      <c r="E10" s="12" t="inlineStr">
        <is>
          <t>BIXI MONTREAL MONTREAL QC</t>
        </is>
      </c>
      <c r="F10" s="13" t="n"/>
      <c r="G10" s="13" t="n">
        <v>-20.7</v>
      </c>
      <c r="H10" s="12" t="inlineStr">
        <is>
          <t>Transport</t>
        </is>
      </c>
      <c r="I10" s="12" t="inlineStr">
        <is>
          <t>Transport</t>
        </is>
      </c>
      <c r="J10" s="13" t="n"/>
      <c r="K10" s="13" t="n"/>
    </row>
    <row r="11" ht="20" customHeight="1">
      <c r="A11" s="10" t="inlineStr">
        <is>
          <t>Visa</t>
        </is>
      </c>
      <c r="B11" s="11" t="inlineStr">
        <is>
          <t>4514098511036571</t>
        </is>
      </c>
      <c r="C11" s="12" t="inlineStr">
        <is>
          <t>11/1/2022</t>
        </is>
      </c>
      <c r="D11" s="13" t="n"/>
      <c r="E11" s="12" t="inlineStr">
        <is>
          <t>BILLETTERIE GARE LUCIEN LMONTREAL QC</t>
        </is>
      </c>
      <c r="F11" s="13" t="n"/>
      <c r="G11" s="13" t="n">
        <v>-37.5</v>
      </c>
      <c r="H11" s="12" t="inlineStr">
        <is>
          <t>Transport</t>
        </is>
      </c>
      <c r="I11" s="12" t="inlineStr">
        <is>
          <t>Transport</t>
        </is>
      </c>
      <c r="J11" s="13" t="n"/>
      <c r="K11" s="13" t="n"/>
    </row>
    <row r="12" ht="20" customHeight="1">
      <c r="A12" s="10" t="inlineStr">
        <is>
          <t>Visa</t>
        </is>
      </c>
      <c r="B12" s="11" t="inlineStr">
        <is>
          <t>4514098511036571</t>
        </is>
      </c>
      <c r="C12" s="12" t="inlineStr">
        <is>
          <t>11/12/2022</t>
        </is>
      </c>
      <c r="D12" s="13" t="n"/>
      <c r="E12" s="12" t="inlineStr">
        <is>
          <t>MON AMI MONTREAL QC</t>
        </is>
      </c>
      <c r="F12" s="13" t="n"/>
      <c r="G12" s="13" t="n">
        <v>-200.91</v>
      </c>
      <c r="H12" s="12" t="inlineStr">
        <is>
          <t>bday</t>
        </is>
      </c>
      <c r="I12" s="12" t="inlineStr">
        <is>
          <t>bday</t>
        </is>
      </c>
      <c r="J12" s="13" t="n"/>
      <c r="K12" s="13" t="n"/>
    </row>
    <row r="13" ht="20" customHeight="1">
      <c r="A13" s="10" t="inlineStr">
        <is>
          <t>Visa</t>
        </is>
      </c>
      <c r="B13" s="11" t="inlineStr">
        <is>
          <t>4514098511036571</t>
        </is>
      </c>
      <c r="C13" s="12" t="inlineStr">
        <is>
          <t>11/13/2022</t>
        </is>
      </c>
      <c r="D13" s="13" t="n"/>
      <c r="E13" s="12" t="inlineStr">
        <is>
          <t>GARE PINE BEACH DORVAL QC</t>
        </is>
      </c>
      <c r="F13" s="13" t="n"/>
      <c r="G13" s="13" t="n">
        <v>-3.5</v>
      </c>
      <c r="H13" s="12" t="inlineStr">
        <is>
          <t>Transport</t>
        </is>
      </c>
      <c r="I13" s="12" t="inlineStr">
        <is>
          <t>Transport</t>
        </is>
      </c>
      <c r="J13" s="13" t="n"/>
      <c r="K13" s="13" t="n"/>
    </row>
    <row r="14" ht="20" customHeight="1">
      <c r="A14" s="10" t="inlineStr">
        <is>
          <t>Visa</t>
        </is>
      </c>
      <c r="B14" s="11" t="inlineStr">
        <is>
          <t>4514098511036571</t>
        </is>
      </c>
      <c r="C14" s="12" t="inlineStr">
        <is>
          <t>11/13/2022</t>
        </is>
      </c>
      <c r="D14" s="13" t="n"/>
      <c r="E14" s="12" t="inlineStr">
        <is>
          <t>STM LOGE CADILLAC N101 MONTREAL QC</t>
        </is>
      </c>
      <c r="F14" s="13" t="n"/>
      <c r="G14" s="13" t="n">
        <v>-37.5</v>
      </c>
      <c r="H14" s="12" t="inlineStr">
        <is>
          <t>Mom</t>
        </is>
      </c>
      <c r="I14" s="12" t="inlineStr">
        <is>
          <t>Mom</t>
        </is>
      </c>
      <c r="J14" s="13" t="n"/>
      <c r="K14" s="13" t="n"/>
    </row>
    <row r="15" ht="20" customHeight="1">
      <c r="A15" s="10" t="inlineStr">
        <is>
          <t>Visa</t>
        </is>
      </c>
      <c r="B15" s="11" t="inlineStr">
        <is>
          <t>4514098511036571</t>
        </is>
      </c>
      <c r="C15" s="12" t="inlineStr">
        <is>
          <t>11/19/2022</t>
        </is>
      </c>
      <c r="D15" s="13" t="n"/>
      <c r="E15" s="12" t="inlineStr">
        <is>
          <t>UBER CANADA/UBERTRIP TORONTO ON</t>
        </is>
      </c>
      <c r="F15" s="13" t="n"/>
      <c r="G15" s="13" t="n">
        <v>-17.7</v>
      </c>
      <c r="H15" s="12" t="inlineStr">
        <is>
          <t>Transport</t>
        </is>
      </c>
      <c r="I15" s="12" t="inlineStr">
        <is>
          <t>Transport</t>
        </is>
      </c>
      <c r="J15" s="13" t="n"/>
      <c r="K15" s="13" t="n"/>
    </row>
    <row r="16" ht="20" customHeight="1">
      <c r="A16" s="10" t="inlineStr">
        <is>
          <t>Visa</t>
        </is>
      </c>
      <c r="B16" s="11" t="inlineStr">
        <is>
          <t>4514098511036571</t>
        </is>
      </c>
      <c r="C16" s="12" t="inlineStr">
        <is>
          <t>11/19/2022</t>
        </is>
      </c>
      <c r="D16" s="13" t="n"/>
      <c r="E16" s="12" t="inlineStr">
        <is>
          <t>ADONIS GRIFFINTOWN MONTREAL QC</t>
        </is>
      </c>
      <c r="F16" s="13" t="n"/>
      <c r="G16" s="13" t="n">
        <v>-10.36</v>
      </c>
      <c r="H16" s="12" t="inlineStr">
        <is>
          <t>Food</t>
        </is>
      </c>
      <c r="I16" s="12" t="inlineStr">
        <is>
          <t>Food</t>
        </is>
      </c>
      <c r="J16" s="13" t="n"/>
      <c r="K16" s="13" t="n"/>
    </row>
    <row r="17" ht="20" customHeight="1">
      <c r="A17" s="10" t="inlineStr">
        <is>
          <t>Visa</t>
        </is>
      </c>
      <c r="B17" s="11" t="inlineStr">
        <is>
          <t>4514098511036571</t>
        </is>
      </c>
      <c r="C17" s="12" t="inlineStr">
        <is>
          <t>11/19/2022</t>
        </is>
      </c>
      <c r="D17" s="13" t="n"/>
      <c r="E17" s="12" t="inlineStr">
        <is>
          <t>ADONIS GRIFFINTOWN MONTREAL QC</t>
        </is>
      </c>
      <c r="F17" s="13" t="n"/>
      <c r="G17" s="13" t="n">
        <v>-3.45</v>
      </c>
      <c r="H17" s="12" t="inlineStr">
        <is>
          <t>Food</t>
        </is>
      </c>
      <c r="I17" s="12" t="inlineStr">
        <is>
          <t>Food</t>
        </is>
      </c>
      <c r="J17" s="13" t="n"/>
      <c r="K17" s="13" t="n"/>
    </row>
    <row r="18" ht="20" customHeight="1">
      <c r="A18" s="10" t="inlineStr">
        <is>
          <t>Visa</t>
        </is>
      </c>
      <c r="B18" s="11" t="inlineStr">
        <is>
          <t>4514098511036571</t>
        </is>
      </c>
      <c r="C18" s="12" t="inlineStr">
        <is>
          <t>11/19/2022</t>
        </is>
      </c>
      <c r="D18" s="13" t="n"/>
      <c r="E18" s="12" t="inlineStr">
        <is>
          <t>PRESOTEA GRIFFINTOWN MONTREAL QC</t>
        </is>
      </c>
      <c r="F18" s="13" t="n"/>
      <c r="G18" s="13" t="n">
        <v>-9.19</v>
      </c>
      <c r="H18" s="12" t="inlineStr">
        <is>
          <t>Food</t>
        </is>
      </c>
      <c r="I18" s="12" t="inlineStr">
        <is>
          <t>Food</t>
        </is>
      </c>
      <c r="J18" s="13" t="n"/>
      <c r="K18" s="13" t="n"/>
    </row>
    <row r="19" ht="20" customHeight="1">
      <c r="A19" s="10" t="inlineStr">
        <is>
          <t>Visa</t>
        </is>
      </c>
      <c r="B19" s="11" t="inlineStr">
        <is>
          <t>4514098511036571</t>
        </is>
      </c>
      <c r="C19" s="12" t="inlineStr">
        <is>
          <t>11/19/2022</t>
        </is>
      </c>
      <c r="D19" s="13" t="n"/>
      <c r="E19" s="12" t="inlineStr">
        <is>
          <t>TIM HORTONS #7285 MONTREAL QC</t>
        </is>
      </c>
      <c r="F19" s="13" t="n"/>
      <c r="G19" s="13" t="n">
        <v>-9.960000000000001</v>
      </c>
      <c r="H19" s="12" t="inlineStr">
        <is>
          <t>Food</t>
        </is>
      </c>
      <c r="I19" s="12" t="inlineStr">
        <is>
          <t>Food</t>
        </is>
      </c>
      <c r="J19" s="13" t="n"/>
      <c r="K19" s="13" t="n"/>
    </row>
    <row r="20" ht="20" customHeight="1">
      <c r="A20" s="10" t="inlineStr">
        <is>
          <t>Visa</t>
        </is>
      </c>
      <c r="B20" s="11" t="inlineStr">
        <is>
          <t>4514098511036571</t>
        </is>
      </c>
      <c r="C20" s="12" t="inlineStr">
        <is>
          <t>11/2/2022</t>
        </is>
      </c>
      <c r="D20" s="13" t="n"/>
      <c r="E20" s="12" t="inlineStr">
        <is>
          <t>Subway 27443 MontrEal QC</t>
        </is>
      </c>
      <c r="F20" s="13" t="n"/>
      <c r="G20" s="13" t="n">
        <v>-12.64</v>
      </c>
      <c r="H20" s="12" t="inlineStr">
        <is>
          <t>Food</t>
        </is>
      </c>
      <c r="I20" s="12" t="inlineStr">
        <is>
          <t>Food</t>
        </is>
      </c>
      <c r="J20" s="13" t="n"/>
      <c r="K20" s="13" t="n"/>
    </row>
    <row r="21" ht="20" customHeight="1">
      <c r="A21" s="10" t="inlineStr">
        <is>
          <t>Visa</t>
        </is>
      </c>
      <c r="B21" s="11" t="inlineStr">
        <is>
          <t>4514098511036571</t>
        </is>
      </c>
      <c r="C21" s="12" t="inlineStr">
        <is>
          <t>11/2/2022</t>
        </is>
      </c>
      <c r="D21" s="13" t="n"/>
      <c r="E21" s="12" t="inlineStr">
        <is>
          <t>#530 SPORTS EXPERTS MONTREAL QC</t>
        </is>
      </c>
      <c r="F21" s="13" t="n"/>
      <c r="G21" s="13" t="n">
        <v>-257.53</v>
      </c>
      <c r="H21" s="12" t="inlineStr">
        <is>
          <t>Shopping</t>
        </is>
      </c>
      <c r="I21" s="12" t="inlineStr">
        <is>
          <t>Shopping</t>
        </is>
      </c>
      <c r="J21" s="13" t="n"/>
      <c r="K21" s="13" t="n"/>
    </row>
    <row r="22" ht="20" customHeight="1">
      <c r="A22" s="10" t="inlineStr">
        <is>
          <t>Visa</t>
        </is>
      </c>
      <c r="B22" s="11" t="inlineStr">
        <is>
          <t>4514098511036571</t>
        </is>
      </c>
      <c r="C22" s="12" t="inlineStr">
        <is>
          <t>11/20/2022</t>
        </is>
      </c>
      <c r="D22" s="13" t="n"/>
      <c r="E22" s="12" t="inlineStr">
        <is>
          <t>DECATHLON MONTREAL EATON MONTREAL QC</t>
        </is>
      </c>
      <c r="F22" s="13" t="n"/>
      <c r="G22" s="13" t="n">
        <v>-18.4</v>
      </c>
      <c r="H22" s="12" t="inlineStr">
        <is>
          <t>Shopping</t>
        </is>
      </c>
      <c r="I22" s="12" t="inlineStr">
        <is>
          <t>Shopping</t>
        </is>
      </c>
      <c r="J22" s="13" t="n"/>
      <c r="K22" s="13" t="n"/>
    </row>
    <row r="23" ht="20" customHeight="1">
      <c r="A23" s="10" t="inlineStr">
        <is>
          <t>Visa</t>
        </is>
      </c>
      <c r="B23" s="11" t="inlineStr">
        <is>
          <t>4514098511036571</t>
        </is>
      </c>
      <c r="C23" s="12" t="inlineStr">
        <is>
          <t>11/21/2022</t>
        </is>
      </c>
      <c r="D23" s="13" t="n"/>
      <c r="E23" s="12" t="inlineStr">
        <is>
          <t>TIM HORTONS #7285 MONTREAL QC</t>
        </is>
      </c>
      <c r="F23" s="13" t="n"/>
      <c r="G23" s="13" t="n">
        <v>-3.43</v>
      </c>
      <c r="H23" s="12" t="inlineStr">
        <is>
          <t>Food</t>
        </is>
      </c>
      <c r="I23" s="12" t="inlineStr">
        <is>
          <t>Food</t>
        </is>
      </c>
      <c r="J23" s="13" t="n"/>
      <c r="K23" s="13" t="n"/>
    </row>
    <row r="24" ht="20" customHeight="1">
      <c r="A24" s="10" t="inlineStr">
        <is>
          <t>Visa</t>
        </is>
      </c>
      <c r="B24" s="11" t="inlineStr">
        <is>
          <t>4514098511036571</t>
        </is>
      </c>
      <c r="C24" s="12" t="inlineStr">
        <is>
          <t>11/23/2022</t>
        </is>
      </c>
      <c r="D24" s="13" t="n"/>
      <c r="E24" s="12" t="inlineStr">
        <is>
          <t>TIM HORTONS #7285 514-347-8521 QC</t>
        </is>
      </c>
      <c r="F24" s="13" t="n"/>
      <c r="G24" s="13" t="n">
        <v>-5.05</v>
      </c>
      <c r="H24" s="12" t="inlineStr">
        <is>
          <t>Food</t>
        </is>
      </c>
      <c r="I24" s="12" t="inlineStr">
        <is>
          <t>Food</t>
        </is>
      </c>
      <c r="J24" s="13" t="n"/>
      <c r="K24" s="13" t="n"/>
    </row>
    <row r="25" ht="20" customHeight="1">
      <c r="A25" s="10" t="inlineStr">
        <is>
          <t>Visa</t>
        </is>
      </c>
      <c r="B25" s="11" t="inlineStr">
        <is>
          <t>4514098511036571</t>
        </is>
      </c>
      <c r="C25" s="12" t="inlineStr">
        <is>
          <t>11/26/2022</t>
        </is>
      </c>
      <c r="D25" s="13" t="n"/>
      <c r="E25" s="12" t="inlineStr">
        <is>
          <t>PHARMAPRIX #0012 DORVAL QC</t>
        </is>
      </c>
      <c r="F25" s="13" t="n"/>
      <c r="G25" s="13" t="n">
        <v>-17.51</v>
      </c>
      <c r="H25" s="12" t="inlineStr">
        <is>
          <t>Shopping</t>
        </is>
      </c>
      <c r="I25" s="12" t="inlineStr">
        <is>
          <t>Shopping</t>
        </is>
      </c>
      <c r="J25" s="13" t="n"/>
      <c r="K25" s="13" t="n"/>
    </row>
    <row r="26" ht="20" customHeight="1">
      <c r="A26" s="10" t="inlineStr">
        <is>
          <t>Visa</t>
        </is>
      </c>
      <c r="B26" s="11" t="inlineStr">
        <is>
          <t>4514098511036571</t>
        </is>
      </c>
      <c r="C26" s="12" t="inlineStr">
        <is>
          <t>11/26/2022</t>
        </is>
      </c>
      <c r="D26" s="13" t="n"/>
      <c r="E26" s="12" t="inlineStr">
        <is>
          <t>IGA #8247 DORVAL QC</t>
        </is>
      </c>
      <c r="F26" s="13" t="n"/>
      <c r="G26" s="13" t="n">
        <v>-54.97</v>
      </c>
      <c r="H26" s="12" t="inlineStr">
        <is>
          <t>Food</t>
        </is>
      </c>
      <c r="I26" s="12" t="inlineStr">
        <is>
          <t>Food</t>
        </is>
      </c>
      <c r="J26" s="13" t="n"/>
      <c r="K26" s="13" t="n"/>
    </row>
    <row r="27" ht="20" customHeight="1">
      <c r="A27" s="10" t="inlineStr">
        <is>
          <t>Visa</t>
        </is>
      </c>
      <c r="B27" s="11" t="inlineStr">
        <is>
          <t>4514098511036571</t>
        </is>
      </c>
      <c r="C27" s="12" t="inlineStr">
        <is>
          <t>11/27/2022</t>
        </is>
      </c>
      <c r="D27" s="13" t="n"/>
      <c r="E27" s="12" t="inlineStr">
        <is>
          <t>CHOCOLAT PRIVILEGE ATW MONTREAL QC</t>
        </is>
      </c>
      <c r="F27" s="13" t="n"/>
      <c r="G27" s="13" t="n">
        <v>-11.53</v>
      </c>
      <c r="H27" s="12" t="inlineStr">
        <is>
          <t>Food</t>
        </is>
      </c>
      <c r="I27" s="12" t="inlineStr">
        <is>
          <t>Food</t>
        </is>
      </c>
      <c r="J27" s="13" t="n"/>
      <c r="K27" s="13" t="n"/>
    </row>
    <row r="28" ht="20" customHeight="1">
      <c r="A28" s="10" t="inlineStr">
        <is>
          <t>Visa</t>
        </is>
      </c>
      <c r="B28" s="11" t="inlineStr">
        <is>
          <t>4514098511036571</t>
        </is>
      </c>
      <c r="C28" s="12" t="inlineStr">
        <is>
          <t>11/27/2022</t>
        </is>
      </c>
      <c r="D28" s="13" t="n"/>
      <c r="E28" s="12" t="inlineStr">
        <is>
          <t>GARE PINE BEACH DORVAL QC</t>
        </is>
      </c>
      <c r="F28" s="13" t="n"/>
      <c r="G28" s="13" t="n">
        <v>-31.5</v>
      </c>
      <c r="H28" s="12" t="inlineStr">
        <is>
          <t>Transport</t>
        </is>
      </c>
      <c r="I28" s="12" t="inlineStr">
        <is>
          <t>Transport</t>
        </is>
      </c>
      <c r="J28" s="13" t="n"/>
      <c r="K28" s="13" t="n"/>
    </row>
    <row r="29" ht="20" customHeight="1">
      <c r="A29" s="10" t="inlineStr">
        <is>
          <t>Visa</t>
        </is>
      </c>
      <c r="B29" s="11" t="inlineStr">
        <is>
          <t>4514098511036571</t>
        </is>
      </c>
      <c r="C29" s="12" t="inlineStr">
        <is>
          <t>11/5/2022</t>
        </is>
      </c>
      <c r="D29" s="13" t="n"/>
      <c r="E29" s="12" t="inlineStr">
        <is>
          <t>TOUR DE JEUX MONTREAL QC</t>
        </is>
      </c>
      <c r="F29" s="13" t="n"/>
      <c r="G29" s="13" t="n">
        <v>-17.24</v>
      </c>
      <c r="H29" s="12" t="inlineStr">
        <is>
          <t>Shopping</t>
        </is>
      </c>
      <c r="I29" s="12" t="inlineStr">
        <is>
          <t>Shopping</t>
        </is>
      </c>
      <c r="J29" s="13" t="n"/>
      <c r="K29" s="13" t="n"/>
    </row>
    <row r="30" ht="20" customHeight="1">
      <c r="A30" s="10" t="inlineStr">
        <is>
          <t>Visa</t>
        </is>
      </c>
      <c r="B30" s="11" t="inlineStr">
        <is>
          <t>4514098511036571</t>
        </is>
      </c>
      <c r="C30" s="12" t="inlineStr">
        <is>
          <t>11/5/2022</t>
        </is>
      </c>
      <c r="D30" s="13" t="n"/>
      <c r="E30" s="12" t="inlineStr">
        <is>
          <t>MR. PRETZELS MONTREAL QC</t>
        </is>
      </c>
      <c r="F30" s="13" t="n"/>
      <c r="G30" s="13" t="n">
        <v>-4.93</v>
      </c>
      <c r="H30" s="12" t="inlineStr">
        <is>
          <t>Food</t>
        </is>
      </c>
      <c r="I30" s="12" t="inlineStr">
        <is>
          <t>Food</t>
        </is>
      </c>
      <c r="J30" s="13" t="n"/>
      <c r="K30" s="13" t="n"/>
    </row>
    <row r="31" ht="20" customHeight="1">
      <c r="A31" s="10" t="inlineStr">
        <is>
          <t>Visa</t>
        </is>
      </c>
      <c r="B31" s="11" t="inlineStr">
        <is>
          <t>4514098511036571</t>
        </is>
      </c>
      <c r="C31" s="12" t="inlineStr">
        <is>
          <t>11/5/2022</t>
        </is>
      </c>
      <c r="D31" s="13" t="n"/>
      <c r="E31" s="12" t="inlineStr">
        <is>
          <t>CAFE MYRIADE MONTREAL QC</t>
        </is>
      </c>
      <c r="F31" s="13" t="n"/>
      <c r="G31" s="13" t="n">
        <v>-4.9</v>
      </c>
      <c r="H31" s="12" t="inlineStr">
        <is>
          <t>Food</t>
        </is>
      </c>
      <c r="I31" s="12" t="inlineStr">
        <is>
          <t>Food</t>
        </is>
      </c>
      <c r="J31" s="13" t="n"/>
      <c r="K31" s="13" t="n"/>
    </row>
    <row r="32" ht="20" customHeight="1">
      <c r="A32" s="10" t="inlineStr">
        <is>
          <t>Visa</t>
        </is>
      </c>
      <c r="B32" s="11" t="inlineStr">
        <is>
          <t>4514098511036571</t>
        </is>
      </c>
      <c r="C32" s="12" t="inlineStr">
        <is>
          <t>11/5/2022</t>
        </is>
      </c>
      <c r="D32" s="13" t="n"/>
      <c r="E32" s="12" t="inlineStr">
        <is>
          <t>METRO ETS 2416 MONTREAL QC</t>
        </is>
      </c>
      <c r="F32" s="13" t="n"/>
      <c r="G32" s="13" t="n">
        <v>-19.44</v>
      </c>
      <c r="H32" s="12" t="inlineStr">
        <is>
          <t>Food</t>
        </is>
      </c>
      <c r="I32" s="12" t="inlineStr">
        <is>
          <t>Food</t>
        </is>
      </c>
      <c r="J32" s="13" t="n"/>
      <c r="K32" s="13" t="n"/>
    </row>
    <row r="33" ht="20" customHeight="1">
      <c r="A33" s="10" t="inlineStr">
        <is>
          <t>Visa</t>
        </is>
      </c>
      <c r="B33" s="11" t="inlineStr">
        <is>
          <t>4514098511036571</t>
        </is>
      </c>
      <c r="C33" s="12" t="inlineStr">
        <is>
          <t>11/6/2022</t>
        </is>
      </c>
      <c r="D33" s="13" t="n"/>
      <c r="E33" s="12" t="inlineStr">
        <is>
          <t>STARBUCKS 800-782-7282 800-782-7282 ON</t>
        </is>
      </c>
      <c r="F33" s="13" t="n"/>
      <c r="G33" s="13" t="n">
        <v>-25</v>
      </c>
      <c r="H33" s="12" t="inlineStr">
        <is>
          <t>Food</t>
        </is>
      </c>
      <c r="I33" s="12" t="inlineStr">
        <is>
          <t>Food</t>
        </is>
      </c>
      <c r="J33" s="13" t="n"/>
      <c r="K33" s="13" t="n"/>
    </row>
    <row r="34" ht="20" customHeight="1">
      <c r="A34" s="10" t="inlineStr">
        <is>
          <t>Visa</t>
        </is>
      </c>
      <c r="B34" s="11" t="inlineStr">
        <is>
          <t>4514098511036571</t>
        </is>
      </c>
      <c r="C34" s="12" t="inlineStr">
        <is>
          <t>11/6/2022</t>
        </is>
      </c>
      <c r="D34" s="13" t="n"/>
      <c r="E34" s="12" t="inlineStr">
        <is>
          <t>VILLE DE DORVAL AMENAG DORVAL QC</t>
        </is>
      </c>
      <c r="F34" s="13" t="n"/>
      <c r="G34" s="13" t="n">
        <v>-15.5</v>
      </c>
      <c r="H34" s="12" t="inlineStr">
        <is>
          <t>Activity</t>
        </is>
      </c>
      <c r="I34" s="12" t="inlineStr">
        <is>
          <t>Activity</t>
        </is>
      </c>
      <c r="J34" s="13" t="n"/>
      <c r="K34" s="13" t="n"/>
    </row>
    <row r="35" ht="20" customHeight="1">
      <c r="A35" s="10" t="inlineStr">
        <is>
          <t>Visa</t>
        </is>
      </c>
      <c r="B35" s="11" t="inlineStr">
        <is>
          <t>4514098511036571</t>
        </is>
      </c>
      <c r="C35" s="12" t="inlineStr">
        <is>
          <t>11/9/2022</t>
        </is>
      </c>
      <c r="D35" s="13" t="n"/>
      <c r="E35" s="12" t="inlineStr">
        <is>
          <t>GLAMSTAR LIMITED 4029357733</t>
        </is>
      </c>
      <c r="F35" s="13" t="n"/>
      <c r="G35" s="13" t="n">
        <v>-73.72</v>
      </c>
      <c r="H35" s="12" t="inlineStr">
        <is>
          <t>Shopping</t>
        </is>
      </c>
      <c r="I35" s="12" t="inlineStr">
        <is>
          <t>Shopping</t>
        </is>
      </c>
      <c r="J35" s="13" t="n"/>
      <c r="K35" s="13" t="n"/>
    </row>
    <row r="36" ht="20" customHeight="1">
      <c r="A36" s="10" t="inlineStr">
        <is>
          <t>Visa</t>
        </is>
      </c>
      <c r="B36" s="11" t="inlineStr">
        <is>
          <t>4514098511036571</t>
        </is>
      </c>
      <c r="C36" s="12" t="inlineStr">
        <is>
          <t>11/9/2022</t>
        </is>
      </c>
      <c r="D36" s="13" t="n"/>
      <c r="E36" s="12" t="inlineStr">
        <is>
          <t>TIM HORTONS #7285 514-347-8521 QC</t>
        </is>
      </c>
      <c r="F36" s="13" t="n"/>
      <c r="G36" s="13" t="n">
        <v>-4.82</v>
      </c>
      <c r="H36" s="12" t="inlineStr">
        <is>
          <t>Food</t>
        </is>
      </c>
      <c r="I36" s="12" t="inlineStr">
        <is>
          <t>Food</t>
        </is>
      </c>
      <c r="J36" s="13" t="n"/>
      <c r="K36" s="13" t="n"/>
    </row>
    <row r="37" ht="20" customHeight="1">
      <c r="A37" s="10" t="inlineStr">
        <is>
          <t>Visa</t>
        </is>
      </c>
      <c r="B37" s="11" t="inlineStr">
        <is>
          <t>4514098511036571</t>
        </is>
      </c>
      <c r="C37" s="12" t="inlineStr">
        <is>
          <t>11/9/2022</t>
        </is>
      </c>
      <c r="D37" s="13" t="n"/>
      <c r="E37" s="12" t="inlineStr">
        <is>
          <t>GARE CHABANEL MONTREAL QC</t>
        </is>
      </c>
      <c r="F37" s="13" t="n"/>
      <c r="G37" s="13" t="n">
        <v>-31.5</v>
      </c>
      <c r="H37" s="12" t="inlineStr">
        <is>
          <t>Transport</t>
        </is>
      </c>
      <c r="I37" s="12" t="inlineStr">
        <is>
          <t>Transport</t>
        </is>
      </c>
      <c r="J37" s="13" t="n"/>
      <c r="K37" s="13" t="n"/>
    </row>
    <row r="38" ht="20" customHeight="1">
      <c r="A38" s="14" t="n"/>
      <c r="B38" s="15" t="n"/>
      <c r="C38" s="13" t="n"/>
      <c r="D38" s="13" t="n"/>
      <c r="E38" s="13" t="n"/>
      <c r="F38" s="13" t="n"/>
      <c r="G38" s="13" t="n"/>
      <c r="H38" s="13" t="n"/>
      <c r="I38" s="13" t="n"/>
      <c r="J38" s="13" t="n"/>
      <c r="K38" s="13" t="n"/>
    </row>
    <row r="39" ht="20" customHeight="1">
      <c r="A39" s="14" t="n"/>
      <c r="B39" s="15" t="n"/>
      <c r="C39" s="13" t="n"/>
      <c r="D39" s="13" t="n"/>
      <c r="E39" s="13" t="n"/>
      <c r="F39" s="13" t="n"/>
      <c r="G39" s="13" t="n"/>
      <c r="H39" s="13" t="n"/>
      <c r="I39" s="13" t="n"/>
      <c r="J39" s="12" t="inlineStr">
        <is>
          <t>Shopping</t>
        </is>
      </c>
      <c r="K39" s="12">
        <f>-1*SUMIF(I3:I53,"=Shopping",G3:G53)</f>
        <v/>
      </c>
    </row>
    <row r="40" ht="20" customHeight="1">
      <c r="A40" s="14" t="n"/>
      <c r="B40" s="15" t="n"/>
      <c r="C40" s="13" t="n"/>
      <c r="D40" s="13" t="n"/>
      <c r="E40" s="13" t="n"/>
      <c r="F40" s="13" t="n"/>
      <c r="G40" s="13" t="n"/>
      <c r="H40" s="13" t="n"/>
      <c r="I40" s="13" t="n"/>
      <c r="J40" s="12" t="inlineStr">
        <is>
          <t>Activity</t>
        </is>
      </c>
      <c r="K40" s="12">
        <f>-1*SUMIF(H3:H53,"=Activity",G3:G53)</f>
        <v/>
      </c>
    </row>
    <row r="41" ht="20" customHeight="1">
      <c r="A41" s="14" t="n"/>
      <c r="B41" s="15" t="n"/>
      <c r="C41" s="13" t="n"/>
      <c r="D41" s="13" t="n"/>
      <c r="E41" s="13" t="n"/>
      <c r="F41" s="13" t="n"/>
      <c r="G41" s="13" t="n"/>
      <c r="H41" s="13" t="n"/>
      <c r="I41" s="13" t="n"/>
      <c r="J41" s="12" t="inlineStr">
        <is>
          <t>Food</t>
        </is>
      </c>
      <c r="K41" s="12" t="n"/>
    </row>
    <row r="42" ht="20" customHeight="1">
      <c r="A42" s="14" t="n"/>
      <c r="B42" s="15" t="n"/>
      <c r="C42" s="13" t="n"/>
      <c r="D42" s="13" t="n"/>
      <c r="E42" s="13" t="n"/>
      <c r="F42" s="13" t="n"/>
      <c r="G42" s="13" t="n"/>
      <c r="H42" s="13" t="n"/>
      <c r="I42" s="13" t="n"/>
      <c r="J42" s="12" t="inlineStr">
        <is>
          <t>Transport</t>
        </is>
      </c>
      <c r="K42" s="12">
        <f>-1*SUMIF(H3:H53,"=Transport",G3:G53)</f>
        <v/>
      </c>
    </row>
    <row r="43" ht="20" customHeight="1">
      <c r="A43" s="14" t="n"/>
      <c r="B43" s="15" t="n"/>
      <c r="C43" s="13" t="n"/>
      <c r="D43" s="13" t="n"/>
      <c r="E43" s="13" t="n"/>
      <c r="F43" s="13" t="n"/>
      <c r="G43" s="13" t="n"/>
      <c r="H43" s="13" t="n"/>
      <c r="I43" s="13" t="n"/>
      <c r="J43" s="12" t="inlineStr">
        <is>
          <t>Mom</t>
        </is>
      </c>
      <c r="K43" s="12">
        <f>-1*SUMIF(H3:H53,"=Mom",G3:G53)</f>
        <v/>
      </c>
    </row>
    <row r="44" ht="20" customHeight="1">
      <c r="A44" s="14" t="n"/>
      <c r="B44" s="15" t="n"/>
      <c r="C44" s="13" t="n"/>
      <c r="D44" s="13" t="n"/>
      <c r="E44" s="13" t="n"/>
      <c r="F44" s="13" t="n"/>
      <c r="G44" s="13" t="n"/>
      <c r="H44" s="13" t="n"/>
      <c r="I44" s="13" t="n"/>
      <c r="J44" s="12" t="inlineStr">
        <is>
          <t>Bday</t>
        </is>
      </c>
      <c r="K44" s="12">
        <f>-1*SUMIF(H3:H53,"=bday",G3:G53)</f>
        <v/>
      </c>
    </row>
    <row r="45" ht="20" customHeight="1">
      <c r="A45" s="14" t="n"/>
      <c r="B45" s="15" t="n"/>
      <c r="C45" s="13" t="n"/>
      <c r="D45" s="13" t="n"/>
      <c r="E45" s="13" t="n"/>
      <c r="F45" s="13" t="n"/>
      <c r="G45" s="13" t="n"/>
      <c r="H45" s="13" t="n"/>
      <c r="I45" s="13" t="n"/>
      <c r="J45" s="12" t="inlineStr">
        <is>
          <t>Phone</t>
        </is>
      </c>
      <c r="K45" s="12">
        <f>-1*SUMIF(H3:H53,"=Phone",G3:G53)</f>
        <v/>
      </c>
    </row>
    <row r="46" ht="20" customHeight="1">
      <c r="A46" s="14" t="n"/>
      <c r="B46" s="15" t="n"/>
      <c r="C46" s="13" t="n"/>
      <c r="D46" s="13" t="n"/>
      <c r="E46" s="13" t="n"/>
      <c r="F46" s="13" t="n"/>
      <c r="G46" s="13" t="n"/>
      <c r="H46" s="13" t="n"/>
      <c r="I46" s="13" t="n"/>
      <c r="J46" s="12" t="inlineStr">
        <is>
          <t>Rent</t>
        </is>
      </c>
      <c r="K46" s="13" t="n">
        <v>1000</v>
      </c>
    </row>
    <row r="47" ht="20" customHeight="1">
      <c r="A47" s="14" t="n"/>
      <c r="B47" s="15" t="n"/>
      <c r="C47" s="13" t="n"/>
      <c r="D47" s="13" t="n"/>
      <c r="E47" s="13" t="n"/>
      <c r="F47" s="13" t="n"/>
      <c r="G47" s="13" t="n"/>
      <c r="H47" s="13" t="n"/>
      <c r="I47" s="13" t="n"/>
      <c r="J47" s="12" t="inlineStr">
        <is>
          <t>Grocery</t>
        </is>
      </c>
      <c r="K47" s="13" t="n">
        <v>500</v>
      </c>
    </row>
    <row r="48" ht="20" customHeight="1">
      <c r="A48" s="14" t="n"/>
      <c r="B48" s="15" t="n"/>
      <c r="C48" s="13" t="n"/>
      <c r="D48" s="13" t="n"/>
      <c r="E48" s="13" t="n"/>
      <c r="F48" s="13" t="n"/>
      <c r="G48" s="13" t="n"/>
      <c r="H48" s="13" t="n"/>
      <c r="I48" s="13" t="n"/>
      <c r="J48" s="13" t="n"/>
      <c r="K48" s="13" t="n"/>
    </row>
    <row r="49" ht="20" customHeight="1">
      <c r="A49" s="14" t="n"/>
      <c r="B49" s="15" t="n"/>
      <c r="C49" s="13" t="n"/>
      <c r="D49" s="13" t="n"/>
      <c r="E49" s="13" t="n"/>
      <c r="F49" s="13" t="n"/>
      <c r="G49" s="13" t="n"/>
      <c r="H49" s="13" t="n"/>
      <c r="I49" s="13" t="n"/>
      <c r="J49" s="13" t="n"/>
      <c r="K49" s="13" t="n"/>
    </row>
    <row r="50" ht="20" customHeight="1">
      <c r="A50" s="14" t="n"/>
      <c r="B50" s="15" t="n"/>
      <c r="C50" s="13" t="n"/>
      <c r="D50" s="13" t="n"/>
      <c r="E50" s="13" t="n"/>
      <c r="F50" s="13" t="n"/>
      <c r="G50" s="13" t="n"/>
      <c r="H50" s="13" t="n"/>
      <c r="I50" s="13" t="n"/>
      <c r="J50" s="12" t="inlineStr">
        <is>
          <t>Total</t>
        </is>
      </c>
      <c r="K50" s="13">
        <f>SUM(K39:K47)</f>
        <v/>
      </c>
    </row>
    <row r="51" ht="20" customHeight="1">
      <c r="A51" s="14" t="n"/>
      <c r="B51" s="15" t="n"/>
      <c r="C51" s="13" t="n"/>
      <c r="D51" s="13" t="n"/>
      <c r="E51" s="13" t="n"/>
      <c r="F51" s="13" t="n"/>
      <c r="G51" s="13" t="n"/>
      <c r="H51" s="13" t="n"/>
      <c r="I51" s="13" t="n"/>
      <c r="J51" s="13" t="n"/>
      <c r="K51" s="13" t="n"/>
    </row>
    <row r="52" ht="20" customHeight="1">
      <c r="A52" s="14" t="n"/>
      <c r="B52" s="15" t="n"/>
      <c r="C52" s="13" t="n"/>
      <c r="D52" s="13" t="n"/>
      <c r="E52" s="13" t="n"/>
      <c r="F52" s="13" t="n"/>
      <c r="G52" s="13" t="n"/>
      <c r="H52" s="13" t="n"/>
      <c r="I52" s="13" t="n"/>
      <c r="J52" s="13" t="n"/>
      <c r="K52" s="13" t="n"/>
    </row>
    <row r="53" ht="20" customHeight="1">
      <c r="A53" s="14" t="n"/>
      <c r="B53" s="15" t="n"/>
      <c r="C53" s="13" t="n"/>
      <c r="D53" s="13" t="n"/>
      <c r="E53" s="13" t="n"/>
      <c r="F53" s="13" t="n"/>
      <c r="G53" s="13" t="n"/>
      <c r="H53" s="13" t="n"/>
      <c r="I53" s="13" t="n"/>
      <c r="J53" s="13" t="n"/>
      <c r="K53" s="13" t="n"/>
    </row>
  </sheetData>
  <mergeCells count="1">
    <mergeCell ref="A1:K1"/>
  </mergeCells>
  <hyperlinks>
    <hyperlink ref="E6" display="APPLE.COM/BILL" r:id="rId1"/>
    <hyperlink ref="E7" display="Amazon.ca" r:id="rId2"/>
    <hyperlink ref="E8" display="Amazon.ca" r:id="rId3"/>
  </hyperlinks>
  <pageMargins left="1" right="1" top="1" bottom="1" header="0.25" footer="0.25"/>
  <pageSetup orientation="portrait"/>
  <headerFooter>
    <oddHeader/>
    <oddFooter>&amp;C&amp;"Helvetica Neue,Regular"&amp;12 &amp;K000000&amp;P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4"/>
  <sheetViews>
    <sheetView workbookViewId="0">
      <selection activeCell="A1" sqref="A1"/>
    </sheetView>
  </sheetViews>
  <sheetFormatPr baseColWidth="8" defaultRowHeight="15"/>
  <cols>
    <col width="11.07" customWidth="1" min="1" max="1"/>
    <col width="44.28" customWidth="1" min="2" max="2"/>
    <col width="19.68" customWidth="1" min="3" max="3"/>
    <col width="19.68" customWidth="1" min="4" max="4"/>
    <col width="15.99" customWidth="1" min="5" max="5"/>
    <col width="46.74" customWidth="1" min="6" max="6"/>
    <col width="24.6" customWidth="1" min="7" max="7"/>
    <col width="8.609999999999999" customWidth="1" min="8" max="8"/>
    <col width="4.92" customWidth="1" min="9" max="9"/>
    <col width="11.07" customWidth="1" min="10" max="10"/>
  </cols>
  <sheetData>
    <row r="1">
      <c r="B1" s="39" t="inlineStr">
        <is>
          <t>Account Type</t>
        </is>
      </c>
      <c r="C1" s="39" t="inlineStr">
        <is>
          <t>Account Number</t>
        </is>
      </c>
      <c r="D1" s="39" t="inlineStr">
        <is>
          <t>Transaction Date</t>
        </is>
      </c>
      <c r="E1" s="39" t="inlineStr">
        <is>
          <t>Cheque Number</t>
        </is>
      </c>
      <c r="F1" s="39" t="inlineStr">
        <is>
          <t>Description 1</t>
        </is>
      </c>
      <c r="G1" s="39" t="inlineStr">
        <is>
          <t>Description 2</t>
        </is>
      </c>
      <c r="H1" s="39" t="inlineStr">
        <is>
          <t>CAD$</t>
        </is>
      </c>
      <c r="I1" s="39" t="inlineStr">
        <is>
          <t>USD$</t>
        </is>
      </c>
      <c r="J1" s="39" t="inlineStr">
        <is>
          <t>Category</t>
        </is>
      </c>
    </row>
    <row r="2">
      <c r="A2" s="39" t="n">
        <v>74</v>
      </c>
      <c r="B2" t="inlineStr">
        <is>
          <t>Chequing</t>
        </is>
      </c>
      <c r="C2" t="inlineStr">
        <is>
          <t>09231-5038385</t>
        </is>
      </c>
      <c r="D2" s="42" t="n">
        <v>44867</v>
      </c>
      <c r="E2" t="inlineStr"/>
      <c r="F2" t="inlineStr">
        <is>
          <t>WWW PAYMENT - N4128</t>
        </is>
      </c>
      <c r="G2" t="inlineStr"/>
      <c r="H2" t="n">
        <v>-1500</v>
      </c>
      <c r="I2" t="inlineStr"/>
      <c r="J2" t="inlineStr"/>
    </row>
    <row r="3">
      <c r="A3" s="39" t="n">
        <v>77</v>
      </c>
      <c r="B3" t="inlineStr">
        <is>
          <t>Chequing</t>
        </is>
      </c>
      <c r="C3" t="inlineStr">
        <is>
          <t>09231-5038385</t>
        </is>
      </c>
      <c r="D3" s="42" t="n">
        <v>44868</v>
      </c>
      <c r="E3" t="inlineStr"/>
      <c r="F3" t="inlineStr">
        <is>
          <t>Transfer</t>
        </is>
      </c>
      <c r="G3" t="inlineStr">
        <is>
          <t xml:space="preserve">WWW TRANSFER - 3806 </t>
        </is>
      </c>
      <c r="H3" t="n">
        <v>-360</v>
      </c>
      <c r="I3" t="inlineStr"/>
      <c r="J3" t="inlineStr"/>
    </row>
    <row r="4">
      <c r="A4" s="39" t="n">
        <v>85</v>
      </c>
      <c r="B4" t="inlineStr">
        <is>
          <t>Chequing</t>
        </is>
      </c>
      <c r="C4" t="inlineStr">
        <is>
          <t>09231-5038385</t>
        </is>
      </c>
      <c r="D4" s="42" t="n">
        <v>44879</v>
      </c>
      <c r="E4" t="inlineStr"/>
      <c r="F4" t="inlineStr">
        <is>
          <t>Transfer</t>
        </is>
      </c>
      <c r="G4" t="inlineStr">
        <is>
          <t xml:space="preserve">WWW TRANSFER - 7670 </t>
        </is>
      </c>
      <c r="H4" t="n">
        <v>-55.24</v>
      </c>
      <c r="I4" t="inlineStr"/>
      <c r="J4" t="inlineStr"/>
    </row>
    <row r="5">
      <c r="A5" s="39" t="n">
        <v>86</v>
      </c>
      <c r="B5" t="inlineStr">
        <is>
          <t>Chequing</t>
        </is>
      </c>
      <c r="C5" t="inlineStr">
        <is>
          <t>09231-5038385</t>
        </is>
      </c>
      <c r="D5" s="42" t="n">
        <v>44879</v>
      </c>
      <c r="E5" t="inlineStr"/>
      <c r="F5" t="inlineStr">
        <is>
          <t>Transfer</t>
        </is>
      </c>
      <c r="G5" t="inlineStr">
        <is>
          <t xml:space="preserve">WWW TRANSFER - 9563 </t>
        </is>
      </c>
      <c r="H5" t="n">
        <v>-500</v>
      </c>
      <c r="I5" t="inlineStr"/>
      <c r="J5" t="inlineStr"/>
    </row>
    <row r="6">
      <c r="A6" s="39" t="n">
        <v>88</v>
      </c>
      <c r="B6" t="inlineStr">
        <is>
          <t>Chequing</t>
        </is>
      </c>
      <c r="C6" t="inlineStr">
        <is>
          <t>09231-5038385</t>
        </is>
      </c>
      <c r="D6" s="42" t="n">
        <v>44880</v>
      </c>
      <c r="E6" t="inlineStr"/>
      <c r="F6" t="inlineStr">
        <is>
          <t>Email Trfs</t>
        </is>
      </c>
      <c r="G6" t="inlineStr">
        <is>
          <t xml:space="preserve">E-TRANSFER SENT </t>
        </is>
      </c>
      <c r="H6" t="n">
        <v>-27</v>
      </c>
      <c r="I6" t="inlineStr"/>
      <c r="J6" t="inlineStr"/>
    </row>
    <row r="7">
      <c r="A7" s="39" t="n">
        <v>89</v>
      </c>
      <c r="B7" t="inlineStr">
        <is>
          <t>Chequing</t>
        </is>
      </c>
      <c r="C7" t="inlineStr">
        <is>
          <t>09231-5038385</t>
        </is>
      </c>
      <c r="D7" s="42" t="n">
        <v>44880</v>
      </c>
      <c r="E7" t="inlineStr"/>
      <c r="F7" t="inlineStr">
        <is>
          <t>WWW TRF DDA - 4376</t>
        </is>
      </c>
      <c r="G7" t="inlineStr"/>
      <c r="H7" t="n">
        <v>-2500</v>
      </c>
      <c r="I7" t="inlineStr"/>
      <c r="J7" t="inlineStr"/>
    </row>
    <row r="8">
      <c r="A8" s="39" t="n">
        <v>92</v>
      </c>
      <c r="B8" t="inlineStr">
        <is>
          <t>Chequing</t>
        </is>
      </c>
      <c r="C8" t="inlineStr">
        <is>
          <t>09231-5038385</t>
        </is>
      </c>
      <c r="D8" s="42" t="n">
        <v>44886</v>
      </c>
      <c r="E8" t="inlineStr"/>
      <c r="F8" t="inlineStr">
        <is>
          <t>Withdrawal</t>
        </is>
      </c>
      <c r="G8" t="inlineStr">
        <is>
          <t xml:space="preserve">PTB WD --- ML409255 </t>
        </is>
      </c>
      <c r="H8" t="n">
        <v>-100</v>
      </c>
      <c r="I8" t="inlineStr"/>
      <c r="J8" t="inlineStr"/>
    </row>
    <row r="9">
      <c r="A9" s="39" t="n">
        <v>93</v>
      </c>
      <c r="B9" t="inlineStr">
        <is>
          <t>Chequing</t>
        </is>
      </c>
      <c r="C9" t="inlineStr">
        <is>
          <t>09231-5038385</t>
        </is>
      </c>
      <c r="D9" s="42" t="n">
        <v>44889</v>
      </c>
      <c r="E9" t="inlineStr"/>
      <c r="F9" t="inlineStr">
        <is>
          <t>WWW PAYMENT - N8703</t>
        </is>
      </c>
      <c r="G9" t="inlineStr"/>
      <c r="H9" t="n">
        <v>-150</v>
      </c>
      <c r="I9" t="inlineStr"/>
      <c r="J9" t="inlineStr"/>
    </row>
    <row r="10">
      <c r="A10" s="39" t="n">
        <v>94</v>
      </c>
      <c r="B10" t="inlineStr">
        <is>
          <t>Chequing</t>
        </is>
      </c>
      <c r="C10" t="inlineStr">
        <is>
          <t>09231-5038385</t>
        </is>
      </c>
      <c r="D10" s="42" t="n">
        <v>44889</v>
      </c>
      <c r="E10" t="inlineStr"/>
      <c r="F10" t="inlineStr">
        <is>
          <t>MONTHLY FEE</t>
        </is>
      </c>
      <c r="G10" t="inlineStr"/>
      <c r="H10" t="n">
        <v>-11.95</v>
      </c>
      <c r="I10" t="inlineStr"/>
      <c r="J10" t="inlineStr"/>
    </row>
    <row r="11">
      <c r="A11" s="39" t="n">
        <v>128</v>
      </c>
      <c r="B11" t="inlineStr">
        <is>
          <t>Savings</t>
        </is>
      </c>
      <c r="C11" t="inlineStr">
        <is>
          <t>09231-5146493</t>
        </is>
      </c>
      <c r="D11" s="42" t="n">
        <v>44868</v>
      </c>
      <c r="E11" t="inlineStr"/>
      <c r="F11" t="inlineStr">
        <is>
          <t>WWW TRF DDA - 7539</t>
        </is>
      </c>
      <c r="G11" t="inlineStr"/>
      <c r="H11" t="n">
        <v>-350</v>
      </c>
      <c r="I11" t="inlineStr"/>
      <c r="J11" t="inlineStr"/>
    </row>
    <row r="12">
      <c r="A12" s="39" t="n">
        <v>157</v>
      </c>
      <c r="B12" t="inlineStr">
        <is>
          <t>Visa</t>
        </is>
      </c>
      <c r="C12" t="inlineStr">
        <is>
          <t>4514098511036571</t>
        </is>
      </c>
      <c r="D12" s="42" t="n">
        <v>44866</v>
      </c>
      <c r="E12" t="inlineStr"/>
      <c r="F12" t="inlineStr">
        <is>
          <t>BILLETTERIE GARE LUCIEN LMONTREAL QC</t>
        </is>
      </c>
      <c r="G12" t="inlineStr"/>
      <c r="H12" t="n">
        <v>-37.5</v>
      </c>
      <c r="I12" t="inlineStr"/>
      <c r="J12" t="inlineStr">
        <is>
          <t>transport</t>
        </is>
      </c>
    </row>
    <row r="13">
      <c r="A13" s="39" t="n">
        <v>158</v>
      </c>
      <c r="B13" t="inlineStr">
        <is>
          <t>Visa</t>
        </is>
      </c>
      <c r="C13" t="inlineStr">
        <is>
          <t>4514098511036571</t>
        </is>
      </c>
      <c r="D13" s="42" t="n">
        <v>44867</v>
      </c>
      <c r="E13" t="inlineStr"/>
      <c r="F13" t="inlineStr">
        <is>
          <t>Subway 27443 MontrEal QC</t>
        </is>
      </c>
      <c r="G13" t="inlineStr"/>
      <c r="H13" t="n">
        <v>-12.64</v>
      </c>
      <c r="I13" t="inlineStr"/>
      <c r="J13" t="inlineStr">
        <is>
          <t>food</t>
        </is>
      </c>
    </row>
    <row r="14">
      <c r="A14" s="39" t="n">
        <v>159</v>
      </c>
      <c r="B14" t="inlineStr">
        <is>
          <t>Visa</t>
        </is>
      </c>
      <c r="C14" t="inlineStr">
        <is>
          <t>4514098511036571</t>
        </is>
      </c>
      <c r="D14" s="42" t="n">
        <v>44867</v>
      </c>
      <c r="E14" t="inlineStr"/>
      <c r="F14" t="inlineStr">
        <is>
          <t>#530 SPORTS EXPERTS MONTREAL QC</t>
        </is>
      </c>
      <c r="G14" t="inlineStr"/>
      <c r="H14" t="n">
        <v>-257.53</v>
      </c>
      <c r="I14" t="inlineStr"/>
      <c r="J14" t="inlineStr">
        <is>
          <t>shopping</t>
        </is>
      </c>
    </row>
    <row r="15">
      <c r="A15" s="39" t="n">
        <v>161</v>
      </c>
      <c r="B15" t="inlineStr">
        <is>
          <t>Visa</t>
        </is>
      </c>
      <c r="C15" t="inlineStr">
        <is>
          <t>4514098511036571</t>
        </is>
      </c>
      <c r="D15" s="42" t="n">
        <v>44870</v>
      </c>
      <c r="E15" t="inlineStr"/>
      <c r="F15" t="inlineStr">
        <is>
          <t>TOUR DE JEUX MONTREAL QC</t>
        </is>
      </c>
      <c r="G15" t="inlineStr"/>
      <c r="H15" t="n">
        <v>-17.24</v>
      </c>
      <c r="I15" t="inlineStr"/>
      <c r="J15" t="inlineStr"/>
    </row>
    <row r="16">
      <c r="A16" s="39" t="n">
        <v>162</v>
      </c>
      <c r="B16" t="inlineStr">
        <is>
          <t>Visa</t>
        </is>
      </c>
      <c r="C16" t="inlineStr">
        <is>
          <t>4514098511036571</t>
        </is>
      </c>
      <c r="D16" s="42" t="n">
        <v>44870</v>
      </c>
      <c r="E16" t="inlineStr"/>
      <c r="F16" t="inlineStr">
        <is>
          <t>MR. PRETZELS MONTREAL QC</t>
        </is>
      </c>
      <c r="G16" t="inlineStr"/>
      <c r="H16" t="n">
        <v>-4.93</v>
      </c>
      <c r="I16" t="inlineStr"/>
      <c r="J16" t="inlineStr"/>
    </row>
    <row r="17">
      <c r="A17" s="39" t="n">
        <v>163</v>
      </c>
      <c r="B17" t="inlineStr">
        <is>
          <t>Visa</t>
        </is>
      </c>
      <c r="C17" t="inlineStr">
        <is>
          <t>4514098511036571</t>
        </is>
      </c>
      <c r="D17" s="42" t="n">
        <v>44870</v>
      </c>
      <c r="E17" t="inlineStr"/>
      <c r="F17" t="inlineStr">
        <is>
          <t>CAFE MYRIADE MONTREAL QC</t>
        </is>
      </c>
      <c r="G17" t="inlineStr"/>
      <c r="H17" t="n">
        <v>-4.9</v>
      </c>
      <c r="I17" t="inlineStr"/>
      <c r="J17" t="inlineStr">
        <is>
          <t>food</t>
        </is>
      </c>
    </row>
    <row r="18">
      <c r="A18" s="39" t="n">
        <v>164</v>
      </c>
      <c r="B18" t="inlineStr">
        <is>
          <t>Visa</t>
        </is>
      </c>
      <c r="C18" t="inlineStr">
        <is>
          <t>4514098511036571</t>
        </is>
      </c>
      <c r="D18" s="42" t="n">
        <v>44870</v>
      </c>
      <c r="E18" t="inlineStr"/>
      <c r="F18" t="inlineStr">
        <is>
          <t>METRO ETS 2416 MONTREAL QC</t>
        </is>
      </c>
      <c r="G18" t="inlineStr"/>
      <c r="H18" t="n">
        <v>-19.44</v>
      </c>
      <c r="I18" t="inlineStr"/>
      <c r="J18" t="inlineStr">
        <is>
          <t>grocery</t>
        </is>
      </c>
    </row>
    <row r="19">
      <c r="A19" s="39" t="n">
        <v>165</v>
      </c>
      <c r="B19" t="inlineStr">
        <is>
          <t>Visa</t>
        </is>
      </c>
      <c r="C19" t="inlineStr">
        <is>
          <t>4514098511036571</t>
        </is>
      </c>
      <c r="D19" s="42" t="n">
        <v>44871</v>
      </c>
      <c r="E19" t="inlineStr"/>
      <c r="F19" t="inlineStr">
        <is>
          <t>STARBUCKS 800-782-7282 800-782-7282 ON</t>
        </is>
      </c>
      <c r="G19" t="inlineStr"/>
      <c r="H19" t="n">
        <v>-25</v>
      </c>
      <c r="I19" t="inlineStr"/>
      <c r="J19" t="inlineStr">
        <is>
          <t>food</t>
        </is>
      </c>
    </row>
    <row r="20">
      <c r="A20" s="39" t="n">
        <v>166</v>
      </c>
      <c r="B20" t="inlineStr">
        <is>
          <t>Visa</t>
        </is>
      </c>
      <c r="C20" t="inlineStr">
        <is>
          <t>4514098511036571</t>
        </is>
      </c>
      <c r="D20" s="42" t="n">
        <v>44871</v>
      </c>
      <c r="E20" t="inlineStr"/>
      <c r="F20" t="inlineStr">
        <is>
          <t>VILLE DE DORVAL AMENAG DORVAL QC</t>
        </is>
      </c>
      <c r="G20" t="inlineStr"/>
      <c r="H20" t="n">
        <v>-15.5</v>
      </c>
      <c r="I20" t="inlineStr"/>
      <c r="J20" t="inlineStr"/>
    </row>
    <row r="21">
      <c r="A21" s="39" t="n">
        <v>167</v>
      </c>
      <c r="B21" t="inlineStr">
        <is>
          <t>Visa</t>
        </is>
      </c>
      <c r="C21" t="inlineStr">
        <is>
          <t>4514098511036571</t>
        </is>
      </c>
      <c r="D21" s="42" t="n">
        <v>44874</v>
      </c>
      <c r="E21" t="inlineStr"/>
      <c r="F21" t="inlineStr">
        <is>
          <t>GLAMSTAR LIMITED 4029357733</t>
        </is>
      </c>
      <c r="G21" t="inlineStr"/>
      <c r="H21" t="n">
        <v>-73.72</v>
      </c>
      <c r="I21" t="inlineStr"/>
      <c r="J21" t="inlineStr"/>
    </row>
    <row r="22">
      <c r="A22" s="39" t="n">
        <v>168</v>
      </c>
      <c r="B22" t="inlineStr">
        <is>
          <t>Visa</t>
        </is>
      </c>
      <c r="C22" t="inlineStr">
        <is>
          <t>4514098511036571</t>
        </is>
      </c>
      <c r="D22" s="42" t="n">
        <v>44874</v>
      </c>
      <c r="E22" t="inlineStr"/>
      <c r="F22" t="inlineStr">
        <is>
          <t>TIM HORTONS #7285 514-347-8521 QC</t>
        </is>
      </c>
      <c r="G22" t="inlineStr"/>
      <c r="H22" t="n">
        <v>-4.82</v>
      </c>
      <c r="I22" t="inlineStr"/>
      <c r="J22" t="inlineStr">
        <is>
          <t>food</t>
        </is>
      </c>
    </row>
    <row r="23">
      <c r="A23" s="39" t="n">
        <v>169</v>
      </c>
      <c r="B23" t="inlineStr">
        <is>
          <t>Visa</t>
        </is>
      </c>
      <c r="C23" t="inlineStr">
        <is>
          <t>4514098511036571</t>
        </is>
      </c>
      <c r="D23" s="42" t="n">
        <v>44874</v>
      </c>
      <c r="E23" t="inlineStr"/>
      <c r="F23" t="inlineStr">
        <is>
          <t>GARE CHABANEL MONTREAL QC</t>
        </is>
      </c>
      <c r="G23" t="inlineStr"/>
      <c r="H23" t="n">
        <v>-31.5</v>
      </c>
      <c r="I23" t="inlineStr"/>
      <c r="J23" t="inlineStr">
        <is>
          <t>transport</t>
        </is>
      </c>
    </row>
    <row r="24">
      <c r="A24" s="39" t="n">
        <v>170</v>
      </c>
      <c r="B24" t="inlineStr">
        <is>
          <t>Visa</t>
        </is>
      </c>
      <c r="C24" t="inlineStr">
        <is>
          <t>4514098511036571</t>
        </is>
      </c>
      <c r="D24" s="42" t="n">
        <v>44877</v>
      </c>
      <c r="E24" t="inlineStr"/>
      <c r="F24" t="inlineStr">
        <is>
          <t>MON AMI MONTREAL QC</t>
        </is>
      </c>
      <c r="G24" t="inlineStr"/>
      <c r="H24" t="n">
        <v>-200.91</v>
      </c>
      <c r="I24" t="inlineStr"/>
      <c r="J24" t="inlineStr"/>
    </row>
    <row r="25">
      <c r="A25" s="39" t="n">
        <v>172</v>
      </c>
      <c r="B25" t="inlineStr">
        <is>
          <t>Visa</t>
        </is>
      </c>
      <c r="C25" t="inlineStr">
        <is>
          <t>4514098511036571</t>
        </is>
      </c>
      <c r="D25" s="42" t="n">
        <v>44878</v>
      </c>
      <c r="E25" t="inlineStr"/>
      <c r="F25" t="inlineStr">
        <is>
          <t>GARE PINE BEACH DORVAL QC</t>
        </is>
      </c>
      <c r="G25" t="inlineStr"/>
      <c r="H25" t="n">
        <v>-3.5</v>
      </c>
      <c r="I25" t="inlineStr"/>
      <c r="J25" t="inlineStr">
        <is>
          <t>transport</t>
        </is>
      </c>
    </row>
    <row r="26">
      <c r="A26" s="39" t="n">
        <v>173</v>
      </c>
      <c r="B26" t="inlineStr">
        <is>
          <t>Visa</t>
        </is>
      </c>
      <c r="C26" t="inlineStr">
        <is>
          <t>4514098511036571</t>
        </is>
      </c>
      <c r="D26" s="42" t="n">
        <v>44878</v>
      </c>
      <c r="E26" t="inlineStr"/>
      <c r="F26" t="inlineStr">
        <is>
          <t>STM LOGE CADILLAC N101 MONTREAL QC</t>
        </is>
      </c>
      <c r="G26" t="inlineStr"/>
      <c r="H26" t="n">
        <v>-37.5</v>
      </c>
      <c r="I26" t="inlineStr"/>
      <c r="J26" t="inlineStr">
        <is>
          <t>transport</t>
        </is>
      </c>
    </row>
    <row r="27">
      <c r="A27" s="39" t="n">
        <v>174</v>
      </c>
      <c r="B27" t="inlineStr">
        <is>
          <t>Visa</t>
        </is>
      </c>
      <c r="C27" t="inlineStr">
        <is>
          <t>4514098511036571</t>
        </is>
      </c>
      <c r="D27" s="42" t="n">
        <v>44884</v>
      </c>
      <c r="E27" t="inlineStr"/>
      <c r="F27" t="inlineStr">
        <is>
          <t>UBER CANADA/UBERTRIP TORONTO ON</t>
        </is>
      </c>
      <c r="G27" t="inlineStr"/>
      <c r="H27" t="n">
        <v>-17.7</v>
      </c>
      <c r="I27" t="inlineStr"/>
      <c r="J27" t="inlineStr">
        <is>
          <t>transport</t>
        </is>
      </c>
    </row>
    <row r="28">
      <c r="A28" s="39" t="n">
        <v>175</v>
      </c>
      <c r="B28" t="inlineStr">
        <is>
          <t>Visa</t>
        </is>
      </c>
      <c r="C28" t="inlineStr">
        <is>
          <t>4514098511036571</t>
        </is>
      </c>
      <c r="D28" s="42" t="n">
        <v>44884</v>
      </c>
      <c r="E28" t="inlineStr"/>
      <c r="F28" t="inlineStr">
        <is>
          <t>ADONIS GRIFFINTOWN MONTREAL QC</t>
        </is>
      </c>
      <c r="G28" t="inlineStr"/>
      <c r="H28" t="n">
        <v>-10.36</v>
      </c>
      <c r="I28" t="inlineStr"/>
      <c r="J28" t="inlineStr">
        <is>
          <t>grocery</t>
        </is>
      </c>
    </row>
    <row r="29">
      <c r="A29" s="39" t="n">
        <v>176</v>
      </c>
      <c r="B29" t="inlineStr">
        <is>
          <t>Visa</t>
        </is>
      </c>
      <c r="C29" t="inlineStr">
        <is>
          <t>4514098511036571</t>
        </is>
      </c>
      <c r="D29" s="42" t="n">
        <v>44884</v>
      </c>
      <c r="E29" t="inlineStr"/>
      <c r="F29" t="inlineStr">
        <is>
          <t>ADONIS GRIFFINTOWN MONTREAL QC</t>
        </is>
      </c>
      <c r="G29" t="inlineStr"/>
      <c r="H29" t="n">
        <v>-3.45</v>
      </c>
      <c r="I29" t="inlineStr"/>
      <c r="J29" t="inlineStr">
        <is>
          <t>grocery</t>
        </is>
      </c>
    </row>
    <row r="30">
      <c r="A30" s="39" t="n">
        <v>177</v>
      </c>
      <c r="B30" t="inlineStr">
        <is>
          <t>Visa</t>
        </is>
      </c>
      <c r="C30" t="inlineStr">
        <is>
          <t>4514098511036571</t>
        </is>
      </c>
      <c r="D30" s="42" t="n">
        <v>44884</v>
      </c>
      <c r="E30" t="inlineStr"/>
      <c r="F30" t="inlineStr">
        <is>
          <t>PRESOTEA GRIFFINTOWN MONTREAL QC</t>
        </is>
      </c>
      <c r="G30" t="inlineStr"/>
      <c r="H30" t="n">
        <v>-9.19</v>
      </c>
      <c r="I30" t="inlineStr"/>
      <c r="J30" t="inlineStr">
        <is>
          <t>food</t>
        </is>
      </c>
    </row>
    <row r="31">
      <c r="A31" s="39" t="n">
        <v>178</v>
      </c>
      <c r="B31" t="inlineStr">
        <is>
          <t>Visa</t>
        </is>
      </c>
      <c r="C31" t="inlineStr">
        <is>
          <t>4514098511036571</t>
        </is>
      </c>
      <c r="D31" s="42" t="n">
        <v>44884</v>
      </c>
      <c r="E31" t="inlineStr"/>
      <c r="F31" t="inlineStr">
        <is>
          <t>TIM HORTONS #7285 MONTREAL QC</t>
        </is>
      </c>
      <c r="G31" t="inlineStr"/>
      <c r="H31" t="n">
        <v>-9.960000000000001</v>
      </c>
      <c r="I31" t="inlineStr"/>
      <c r="J31" t="inlineStr">
        <is>
          <t>food</t>
        </is>
      </c>
    </row>
    <row r="32">
      <c r="A32" s="39" t="n">
        <v>179</v>
      </c>
      <c r="B32" t="inlineStr">
        <is>
          <t>Visa</t>
        </is>
      </c>
      <c r="C32" t="inlineStr">
        <is>
          <t>4514098511036571</t>
        </is>
      </c>
      <c r="D32" s="42" t="n">
        <v>44885</v>
      </c>
      <c r="E32" t="inlineStr"/>
      <c r="F32" t="inlineStr">
        <is>
          <t>DECATHLON MONTREAL EATON MONTREAL QC</t>
        </is>
      </c>
      <c r="G32" t="inlineStr"/>
      <c r="H32" t="n">
        <v>-18.4</v>
      </c>
      <c r="I32" t="inlineStr"/>
      <c r="J32" t="inlineStr">
        <is>
          <t>shopping</t>
        </is>
      </c>
    </row>
    <row r="33">
      <c r="A33" s="39" t="n">
        <v>180</v>
      </c>
      <c r="B33" t="inlineStr">
        <is>
          <t>Visa</t>
        </is>
      </c>
      <c r="C33" t="inlineStr">
        <is>
          <t>4514098511036571</t>
        </is>
      </c>
      <c r="D33" s="42" t="n">
        <v>44886</v>
      </c>
      <c r="E33" t="inlineStr"/>
      <c r="F33" t="inlineStr">
        <is>
          <t>TIM HORTONS #7285 MONTREAL QC</t>
        </is>
      </c>
      <c r="G33" t="inlineStr"/>
      <c r="H33" t="n">
        <v>-3.43</v>
      </c>
      <c r="I33" t="inlineStr"/>
      <c r="J33" t="inlineStr">
        <is>
          <t>food</t>
        </is>
      </c>
    </row>
    <row r="34">
      <c r="A34" s="39" t="n">
        <v>181</v>
      </c>
      <c r="B34" t="inlineStr">
        <is>
          <t>Visa</t>
        </is>
      </c>
      <c r="C34" t="inlineStr">
        <is>
          <t>4514098511036571</t>
        </is>
      </c>
      <c r="D34" s="42" t="n">
        <v>44888</v>
      </c>
      <c r="E34" t="inlineStr"/>
      <c r="F34" t="inlineStr">
        <is>
          <t>TIM HORTONS #7285 514-347-8521 QC</t>
        </is>
      </c>
      <c r="G34" t="inlineStr"/>
      <c r="H34" t="n">
        <v>-5.05</v>
      </c>
      <c r="I34" t="inlineStr"/>
      <c r="J34" t="inlineStr">
        <is>
          <t>food</t>
        </is>
      </c>
    </row>
    <row r="35">
      <c r="A35" s="39" t="n">
        <v>182</v>
      </c>
      <c r="B35" t="inlineStr">
        <is>
          <t>Visa</t>
        </is>
      </c>
      <c r="C35" t="inlineStr">
        <is>
          <t>4514098511036571</t>
        </is>
      </c>
      <c r="D35" s="42" t="n">
        <v>44891</v>
      </c>
      <c r="E35" t="inlineStr"/>
      <c r="F35" t="inlineStr">
        <is>
          <t>PHARMAPRIX #0012 DORVAL QC</t>
        </is>
      </c>
      <c r="G35" t="inlineStr"/>
      <c r="H35" t="n">
        <v>-17.51</v>
      </c>
      <c r="I35" t="inlineStr"/>
      <c r="J35" t="inlineStr">
        <is>
          <t>shopping</t>
        </is>
      </c>
    </row>
    <row r="36">
      <c r="A36" s="39" t="n">
        <v>183</v>
      </c>
      <c r="B36" t="inlineStr">
        <is>
          <t>Visa</t>
        </is>
      </c>
      <c r="C36" t="inlineStr">
        <is>
          <t>4514098511036571</t>
        </is>
      </c>
      <c r="D36" s="42" t="n">
        <v>44891</v>
      </c>
      <c r="E36" t="inlineStr"/>
      <c r="F36" t="inlineStr">
        <is>
          <t>IGA #8247 DORVAL QC</t>
        </is>
      </c>
      <c r="G36" t="inlineStr"/>
      <c r="H36" t="n">
        <v>-54.97</v>
      </c>
      <c r="I36" t="inlineStr"/>
      <c r="J36" t="inlineStr">
        <is>
          <t>grocery</t>
        </is>
      </c>
    </row>
    <row r="37">
      <c r="A37" s="39" t="n">
        <v>184</v>
      </c>
      <c r="B37" t="inlineStr">
        <is>
          <t>Visa</t>
        </is>
      </c>
      <c r="C37" t="inlineStr">
        <is>
          <t>4514098511036571</t>
        </is>
      </c>
      <c r="D37" s="42" t="n">
        <v>44892</v>
      </c>
      <c r="E37" t="inlineStr"/>
      <c r="F37" t="inlineStr">
        <is>
          <t>CHOCOLAT PRIVILEGE ATW MONTREAL QC</t>
        </is>
      </c>
      <c r="G37" t="inlineStr"/>
      <c r="H37" t="n">
        <v>-11.53</v>
      </c>
      <c r="I37" t="inlineStr"/>
      <c r="J37" t="inlineStr"/>
    </row>
    <row r="38">
      <c r="A38" s="39" t="n">
        <v>185</v>
      </c>
      <c r="B38" t="inlineStr">
        <is>
          <t>Visa</t>
        </is>
      </c>
      <c r="C38" t="inlineStr">
        <is>
          <t>4514098511036571</t>
        </is>
      </c>
      <c r="D38" s="42" t="n">
        <v>44892</v>
      </c>
      <c r="E38" t="inlineStr"/>
      <c r="F38" t="inlineStr">
        <is>
          <t>GARE PINE BEACH DORVAL QC</t>
        </is>
      </c>
      <c r="G38" t="inlineStr"/>
      <c r="H38" t="n">
        <v>-31.5</v>
      </c>
      <c r="I38" t="inlineStr"/>
      <c r="J38" t="inlineStr">
        <is>
          <t>transport</t>
        </is>
      </c>
    </row>
    <row r="39">
      <c r="A39" s="39" t="n">
        <v>191</v>
      </c>
      <c r="B39" t="inlineStr">
        <is>
          <t>MasterCard</t>
        </is>
      </c>
      <c r="C39" t="inlineStr">
        <is>
          <t>5415903604805039</t>
        </is>
      </c>
      <c r="D39" s="42" t="n">
        <v>44868</v>
      </c>
      <c r="E39" t="inlineStr"/>
      <c r="F39" t="inlineStr">
        <is>
          <t>APPLE.COM/BILL 866-712-7753 ON</t>
        </is>
      </c>
      <c r="G39" t="inlineStr"/>
      <c r="H39" t="n">
        <v>-16.09</v>
      </c>
      <c r="I39" t="inlineStr"/>
      <c r="J39" t="inlineStr">
        <is>
          <t>shopping</t>
        </is>
      </c>
    </row>
    <row r="40">
      <c r="A40" s="39" t="n">
        <v>192</v>
      </c>
      <c r="B40" t="inlineStr">
        <is>
          <t>MasterCard</t>
        </is>
      </c>
      <c r="C40" t="inlineStr">
        <is>
          <t>5415903604805039</t>
        </is>
      </c>
      <c r="D40" s="42" t="n">
        <v>44872</v>
      </c>
      <c r="E40" t="inlineStr"/>
      <c r="F40" t="inlineStr">
        <is>
          <t>OTT* NAUGHTYGIRLFITNES SANTA CLARA CA</t>
        </is>
      </c>
      <c r="G40" t="inlineStr"/>
      <c r="H40" t="n">
        <v>-13.86</v>
      </c>
      <c r="I40" t="inlineStr"/>
      <c r="J40" t="inlineStr"/>
    </row>
    <row r="41">
      <c r="A41" s="39" t="n">
        <v>193</v>
      </c>
      <c r="B41" t="inlineStr">
        <is>
          <t>MasterCard</t>
        </is>
      </c>
      <c r="C41" t="inlineStr">
        <is>
          <t>5415903604805039</t>
        </is>
      </c>
      <c r="D41" s="42" t="n">
        <v>44874</v>
      </c>
      <c r="E41" t="inlineStr"/>
      <c r="F41" t="inlineStr">
        <is>
          <t>BIXI MONTREAL MONTREAL QC</t>
        </is>
      </c>
      <c r="G41" t="inlineStr"/>
      <c r="H41" t="n">
        <v>-20.7</v>
      </c>
      <c r="I41" t="inlineStr"/>
      <c r="J41" t="inlineStr">
        <is>
          <t>transport</t>
        </is>
      </c>
    </row>
    <row r="42">
      <c r="A42" s="39" t="n">
        <v>194</v>
      </c>
      <c r="B42" t="inlineStr">
        <is>
          <t>MasterCard</t>
        </is>
      </c>
      <c r="C42" t="inlineStr">
        <is>
          <t>5415903604805039</t>
        </is>
      </c>
      <c r="D42" s="42" t="n">
        <v>44875</v>
      </c>
      <c r="E42" t="inlineStr"/>
      <c r="F42" t="inlineStr">
        <is>
          <t>APPLE.COM/BILL 866-712-7753 ON</t>
        </is>
      </c>
      <c r="G42" t="inlineStr"/>
      <c r="H42" t="n">
        <v>-4.59</v>
      </c>
      <c r="I42" t="inlineStr"/>
      <c r="J42" t="inlineStr">
        <is>
          <t>shopping</t>
        </is>
      </c>
    </row>
    <row r="43">
      <c r="A43" s="39" t="n">
        <v>196</v>
      </c>
      <c r="B43" t="inlineStr">
        <is>
          <t>MasterCard</t>
        </is>
      </c>
      <c r="C43" t="inlineStr">
        <is>
          <t>5415903604805039</t>
        </is>
      </c>
      <c r="D43" s="42" t="n">
        <v>44881</v>
      </c>
      <c r="E43" t="inlineStr"/>
      <c r="F43" t="inlineStr">
        <is>
          <t>Amazon.ca*HI5I780C0 AMAZON.CA ON</t>
        </is>
      </c>
      <c r="G43" t="inlineStr"/>
      <c r="H43" t="n">
        <v>-7.81</v>
      </c>
      <c r="I43" t="inlineStr"/>
      <c r="J43" t="inlineStr">
        <is>
          <t>shopping</t>
        </is>
      </c>
    </row>
    <row r="44">
      <c r="A44" s="39" t="n">
        <v>197</v>
      </c>
      <c r="B44" t="inlineStr">
        <is>
          <t>MasterCard</t>
        </is>
      </c>
      <c r="C44" t="inlineStr">
        <is>
          <t>5415903604805039</t>
        </is>
      </c>
      <c r="D44" s="42" t="n">
        <v>44883</v>
      </c>
      <c r="E44" t="inlineStr"/>
      <c r="F44" t="inlineStr">
        <is>
          <t>Amazon.ca*HI9VQ4MG1 AMAZON.CA ON</t>
        </is>
      </c>
      <c r="G44" t="inlineStr"/>
      <c r="H44" t="n">
        <v>-7.34</v>
      </c>
      <c r="I44" t="inlineStr"/>
      <c r="J44" t="inlineStr">
        <is>
          <t>shopping</t>
        </is>
      </c>
    </row>
    <row r="45">
      <c r="A45" s="39" t="n">
        <v>198</v>
      </c>
      <c r="B45" t="inlineStr">
        <is>
          <t>MasterCard</t>
        </is>
      </c>
      <c r="C45" t="inlineStr">
        <is>
          <t>5415903604805039</t>
        </is>
      </c>
      <c r="D45" s="42" t="n">
        <v>44888</v>
      </c>
      <c r="E45" t="inlineStr"/>
      <c r="F45" t="inlineStr">
        <is>
          <t>TELUS MOBILITY PREAUTH CALGARY AB</t>
        </is>
      </c>
      <c r="G45" t="inlineStr"/>
      <c r="H45" t="n">
        <v>-76.47</v>
      </c>
      <c r="I45" t="inlineStr"/>
      <c r="J45" t="inlineStr">
        <is>
          <t>phone</t>
        </is>
      </c>
    </row>
    <row r="46"/>
    <row r="47"/>
    <row r="48">
      <c r="A48" s="41" t="inlineStr">
        <is>
          <t>TRANSPORT</t>
        </is>
      </c>
      <c r="B48">
        <f>-1*SUMIF(J2:J45,"transport",H2:H45)</f>
        <v/>
      </c>
    </row>
    <row r="49">
      <c r="A49" s="41" t="inlineStr">
        <is>
          <t>PHONE</t>
        </is>
      </c>
      <c r="B49">
        <f>-1*SUMIF(J2:J46,"phone",H2:H46)</f>
        <v/>
      </c>
    </row>
    <row r="50">
      <c r="A50" s="41" t="inlineStr">
        <is>
          <t>SHOPPING</t>
        </is>
      </c>
      <c r="B50">
        <f>-1*SUMIF(J2:J47,"shopping",H2:H47)</f>
        <v/>
      </c>
    </row>
    <row r="51">
      <c r="A51" s="41" t="inlineStr">
        <is>
          <t>ACTIVITY</t>
        </is>
      </c>
      <c r="B51">
        <f>-1*SUMIF(J2:J48,"activity",H2:H48)</f>
        <v/>
      </c>
    </row>
    <row r="52">
      <c r="A52" s="41" t="inlineStr">
        <is>
          <t>FOOD</t>
        </is>
      </c>
      <c r="B52">
        <f>-1*SUMIF(J2:J49,"food",H2:H49)</f>
        <v/>
      </c>
    </row>
    <row r="53">
      <c r="A53" s="41" t="inlineStr">
        <is>
          <t>GROCERY</t>
        </is>
      </c>
      <c r="B53">
        <f>-1*SUMIF(J2:J50,"grocery",H2:H50)</f>
        <v/>
      </c>
    </row>
    <row r="54">
      <c r="A54" s="41" t="inlineStr">
        <is>
          <t>MOM</t>
        </is>
      </c>
      <c r="B54">
        <f>-1*SUMIF(J2:J51,"mom",H2:H51)</f>
        <v/>
      </c>
    </row>
  </sheetData>
  <conditionalFormatting sqref="B48:B54">
    <cfRule type="cellIs" priority="1" operator="greaterThan" dxfId="2">
      <formula>100</formula>
    </cfRule>
    <cfRule type="cellIs" priority="2" operator="lessThan" dxfId="3">
      <formula>100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2022-11-30T22:44:08Z</dcterms:created>
  <dcterms:modified xsi:type="dcterms:W3CDTF">2022-12-21T23:00:27Z</dcterms:modified>
  <cp:lastModifiedBy>Microsoft Office User</cp:lastModifiedBy>
</cp:coreProperties>
</file>