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GitHub_cloud/futR/data/in/"/>
    </mc:Choice>
  </mc:AlternateContent>
  <xr:revisionPtr revIDLastSave="0" documentId="13_ncr:1_{4E15F9BD-7B11-864C-A0ED-8D35F61DB57A}" xr6:coauthVersionLast="47" xr6:coauthVersionMax="47" xr10:uidLastSave="{00000000-0000-0000-0000-000000000000}"/>
  <bookViews>
    <workbookView xWindow="8720" yWindow="1880" windowWidth="27640" windowHeight="16940" activeTab="3" xr2:uid="{00000000-000D-0000-FFFF-FFFF00000000}"/>
  </bookViews>
  <sheets>
    <sheet name="switches" sheetId="3" r:id="rId1"/>
    <sheet name="rec_data" sheetId="1" r:id="rId2"/>
    <sheet name="pre_post_spawning_effects" sheetId="8" r:id="rId3"/>
    <sheet name="covar_val" sheetId="2" r:id="rId4"/>
    <sheet name="covar_val_sd" sheetId="7" r:id="rId5"/>
    <sheet name="estparam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8" l="1"/>
  <c r="D1" i="8"/>
  <c r="C1" i="8"/>
  <c r="B1" i="8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D2" i="5"/>
  <c r="D3" i="5"/>
  <c r="D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Which phase to use for estimation</t>
        </r>
      </text>
    </comment>
    <comment ref="C1" authorId="0" shapeId="0" xr:uid="{00000000-0006-0000-0400-000002000000}">
      <text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 xml:space="preserve">Should the model estimate this parameter? 
</t>
        </r>
      </text>
    </comment>
    <comment ref="D1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starting values (set to null to use default values)</t>
        </r>
      </text>
    </comment>
  </commentList>
</comments>
</file>

<file path=xl/sharedStrings.xml><?xml version="1.0" encoding="utf-8"?>
<sst xmlns="http://schemas.openxmlformats.org/spreadsheetml/2006/main" count="34" uniqueCount="29">
  <si>
    <t>SSB</t>
  </si>
  <si>
    <t>Robs</t>
  </si>
  <si>
    <t>sdSSB</t>
  </si>
  <si>
    <t>sdRobs</t>
  </si>
  <si>
    <t>year</t>
  </si>
  <si>
    <t>Btm_sal_tmp</t>
  </si>
  <si>
    <t>ColdPool</t>
  </si>
  <si>
    <t>fallZavg</t>
  </si>
  <si>
    <t>springZavg</t>
  </si>
  <si>
    <t>phases</t>
  </si>
  <si>
    <t>log_a</t>
  </si>
  <si>
    <t>log_b</t>
  </si>
  <si>
    <t>beta</t>
  </si>
  <si>
    <t>lambda</t>
  </si>
  <si>
    <t>epsi_s</t>
  </si>
  <si>
    <t>logsigma</t>
  </si>
  <si>
    <t>estimate</t>
  </si>
  <si>
    <t>startVal</t>
  </si>
  <si>
    <t>Switch</t>
  </si>
  <si>
    <t>Val</t>
  </si>
  <si>
    <t>sigMethod</t>
  </si>
  <si>
    <t>effects on pre-spawning success (beta_0)</t>
  </si>
  <si>
    <t>effects on post-spawning success (lambda_0)</t>
  </si>
  <si>
    <t>tauIN</t>
  </si>
  <si>
    <t>fit</t>
  </si>
  <si>
    <t>par</t>
  </si>
  <si>
    <t>col1</t>
  </si>
  <si>
    <t>rectype</t>
  </si>
  <si>
    <t>rec_year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</si>
</sst>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469900</xdr:colOff>
      <xdr:row>0</xdr:row>
      <xdr:rowOff>165100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01F6001-DD78-22FD-58A3-FE5CB7C4A9C8}"/>
            </a:ext>
          </a:extLst>
        </xdr:cNvPr>
        <xdr:cNvSpPr txBox="1"/>
      </xdr:nvSpPr>
      <xdr:spPr>
        <a:xfrm>
          <a:off x="2120900" y="165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E12" sqref="E12"/>
    </sheetView>
  </sheetViews>
  <sheetFormatPr baseColWidth="10" defaultRowHeight="16" x14ac:dyDescent="0.2"/>
  <sheetData>
    <row r="1" spans="1:2" x14ac:dyDescent="0.2">
      <c r="A1" t="s">
        <v>18</v>
      </c>
      <c r="B1" t="s">
        <v>19</v>
      </c>
    </row>
    <row r="2" spans="1:2" x14ac:dyDescent="0.2">
      <c r="A2" t="s">
        <v>27</v>
      </c>
      <c r="B2">
        <v>4</v>
      </c>
    </row>
    <row r="3" spans="1:2" x14ac:dyDescent="0.2">
      <c r="A3" t="s">
        <v>20</v>
      </c>
      <c r="B3">
        <v>1</v>
      </c>
    </row>
    <row r="4" spans="1:2" x14ac:dyDescent="0.2">
      <c r="A4" t="s">
        <v>23</v>
      </c>
      <c r="B4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workbookViewId="0">
      <selection activeCell="D5" sqref="D5"/>
    </sheetView>
  </sheetViews>
  <sheetFormatPr baseColWidth="10" defaultRowHeight="16" x14ac:dyDescent="0.2"/>
  <cols>
    <col min="8" max="8" width="12.1640625" bestFit="1" customWidth="1"/>
  </cols>
  <sheetData>
    <row r="1" spans="1:6" x14ac:dyDescent="0.2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24</v>
      </c>
    </row>
    <row r="2" spans="1:6" x14ac:dyDescent="0.2">
      <c r="A2">
        <v>1980</v>
      </c>
      <c r="B2">
        <v>1361120</v>
      </c>
      <c r="C2">
        <v>39976000</v>
      </c>
      <c r="D2">
        <f>C2*(E2/AVERAGE($C$2:$C$39))</f>
        <v>0.10371181660018298</v>
      </c>
      <c r="E2">
        <v>0.116190349447647</v>
      </c>
      <c r="F2">
        <v>1</v>
      </c>
    </row>
    <row r="3" spans="1:6" x14ac:dyDescent="0.2">
      <c r="A3">
        <v>1981</v>
      </c>
      <c r="B3">
        <v>1492290</v>
      </c>
      <c r="C3">
        <v>53073600</v>
      </c>
      <c r="D3">
        <f>C3*(E3/AVERAGE($C$2:$C$39))</f>
        <v>0.1374329190030833</v>
      </c>
      <c r="E3">
        <v>0.115972061386202</v>
      </c>
      <c r="F3">
        <v>1</v>
      </c>
    </row>
    <row r="4" spans="1:6" x14ac:dyDescent="0.2">
      <c r="A4">
        <v>1982</v>
      </c>
      <c r="B4">
        <v>2552170</v>
      </c>
      <c r="C4">
        <v>36233000</v>
      </c>
      <c r="D4">
        <f t="shared" ref="D4:D39" si="0">C4*(E4/AVERAGE($C$2:$C$39))</f>
        <v>9.7007078772427466E-2</v>
      </c>
      <c r="E4">
        <v>0.119905826111648</v>
      </c>
      <c r="F4">
        <v>1</v>
      </c>
    </row>
    <row r="5" spans="1:6" x14ac:dyDescent="0.2">
      <c r="A5">
        <v>1983</v>
      </c>
      <c r="B5">
        <v>3682810</v>
      </c>
      <c r="C5">
        <v>119328000</v>
      </c>
      <c r="D5">
        <f t="shared" si="0"/>
        <v>0.28925182065686106</v>
      </c>
      <c r="E5">
        <v>0.10856126431032199</v>
      </c>
      <c r="F5">
        <v>1</v>
      </c>
    </row>
    <row r="6" spans="1:6" x14ac:dyDescent="0.2">
      <c r="A6">
        <v>1984</v>
      </c>
      <c r="B6">
        <v>4707490</v>
      </c>
      <c r="C6">
        <v>37833800</v>
      </c>
      <c r="D6">
        <f t="shared" si="0"/>
        <v>0.1054411264426782</v>
      </c>
      <c r="E6">
        <v>0.124816277505544</v>
      </c>
      <c r="F6">
        <v>1</v>
      </c>
    </row>
    <row r="7" spans="1:6" x14ac:dyDescent="0.2">
      <c r="A7">
        <v>1985</v>
      </c>
      <c r="B7">
        <v>5260560</v>
      </c>
      <c r="C7">
        <v>85229300</v>
      </c>
      <c r="D7">
        <f t="shared" si="0"/>
        <v>0.20809290192384466</v>
      </c>
      <c r="E7">
        <v>0.109347661081268</v>
      </c>
      <c r="F7">
        <v>1</v>
      </c>
    </row>
    <row r="8" spans="1:6" x14ac:dyDescent="0.2">
      <c r="A8">
        <v>1986</v>
      </c>
      <c r="B8">
        <v>6221900</v>
      </c>
      <c r="C8">
        <v>51437900</v>
      </c>
      <c r="D8">
        <f t="shared" si="0"/>
        <v>0.13495776488570688</v>
      </c>
      <c r="E8">
        <v>0.117504852093159</v>
      </c>
      <c r="F8">
        <v>1</v>
      </c>
    </row>
    <row r="9" spans="1:6" x14ac:dyDescent="0.2">
      <c r="A9">
        <v>1987</v>
      </c>
      <c r="B9">
        <v>6017720</v>
      </c>
      <c r="C9">
        <v>29686000</v>
      </c>
      <c r="D9">
        <f t="shared" si="0"/>
        <v>8.6008347211342734E-2</v>
      </c>
      <c r="E9">
        <v>0.12975678364703699</v>
      </c>
      <c r="F9">
        <v>1</v>
      </c>
    </row>
    <row r="10" spans="1:6" x14ac:dyDescent="0.2">
      <c r="A10">
        <v>1988</v>
      </c>
      <c r="B10">
        <v>5678040</v>
      </c>
      <c r="C10">
        <v>19209100</v>
      </c>
      <c r="D10">
        <f t="shared" si="0"/>
        <v>6.1113564147002246E-2</v>
      </c>
      <c r="E10">
        <v>0.14248585345384299</v>
      </c>
      <c r="F10">
        <v>1</v>
      </c>
    </row>
    <row r="11" spans="1:6" x14ac:dyDescent="0.2">
      <c r="A11">
        <v>1989</v>
      </c>
      <c r="B11">
        <v>5693320</v>
      </c>
      <c r="C11">
        <v>31246400</v>
      </c>
      <c r="D11">
        <f t="shared" si="0"/>
        <v>8.4545009983351682E-2</v>
      </c>
      <c r="E11">
        <v>0.121179496764177</v>
      </c>
      <c r="F11">
        <v>1</v>
      </c>
    </row>
    <row r="12" spans="1:6" x14ac:dyDescent="0.2">
      <c r="A12">
        <v>1990</v>
      </c>
      <c r="B12">
        <v>5153790</v>
      </c>
      <c r="C12">
        <v>94766900</v>
      </c>
      <c r="D12">
        <f t="shared" si="0"/>
        <v>0.22455863192966266</v>
      </c>
      <c r="E12">
        <v>0.106124151872395</v>
      </c>
      <c r="F12">
        <v>1</v>
      </c>
    </row>
    <row r="13" spans="1:6" x14ac:dyDescent="0.2">
      <c r="A13">
        <v>1991</v>
      </c>
      <c r="B13">
        <v>4486400</v>
      </c>
      <c r="C13">
        <v>50560300</v>
      </c>
      <c r="D13">
        <f t="shared" si="0"/>
        <v>0.12603359873635583</v>
      </c>
      <c r="E13">
        <v>0.111639491056073</v>
      </c>
      <c r="F13">
        <v>1</v>
      </c>
    </row>
    <row r="14" spans="1:6" x14ac:dyDescent="0.2">
      <c r="A14">
        <v>1992</v>
      </c>
      <c r="B14">
        <v>3600880</v>
      </c>
      <c r="C14">
        <v>30061900</v>
      </c>
      <c r="D14">
        <f t="shared" si="0"/>
        <v>7.7055076919390272E-2</v>
      </c>
      <c r="E14">
        <v>0.11479579643153</v>
      </c>
      <c r="F14">
        <v>1</v>
      </c>
    </row>
    <row r="15" spans="1:6" x14ac:dyDescent="0.2">
      <c r="A15">
        <v>1993</v>
      </c>
      <c r="B15">
        <v>3644710</v>
      </c>
      <c r="C15">
        <v>72457600</v>
      </c>
      <c r="D15">
        <f t="shared" si="0"/>
        <v>0.17660529443687803</v>
      </c>
      <c r="E15">
        <v>0.109159346536677</v>
      </c>
      <c r="F15">
        <v>1</v>
      </c>
    </row>
    <row r="16" spans="1:6" x14ac:dyDescent="0.2">
      <c r="A16">
        <v>1994</v>
      </c>
      <c r="B16">
        <v>4565520</v>
      </c>
      <c r="C16">
        <v>32207000</v>
      </c>
      <c r="D16">
        <f t="shared" si="0"/>
        <v>8.6788688570580877E-2</v>
      </c>
      <c r="E16">
        <v>0.12068519753797199</v>
      </c>
      <c r="F16">
        <v>1</v>
      </c>
    </row>
    <row r="17" spans="1:6" x14ac:dyDescent="0.2">
      <c r="A17">
        <v>1995</v>
      </c>
      <c r="B17">
        <v>5208570</v>
      </c>
      <c r="C17">
        <v>25013000</v>
      </c>
      <c r="D17">
        <f t="shared" si="0"/>
        <v>6.9789720911618155E-2</v>
      </c>
      <c r="E17">
        <v>0.12495879581948099</v>
      </c>
      <c r="F17">
        <v>1</v>
      </c>
    </row>
    <row r="18" spans="1:6" x14ac:dyDescent="0.2">
      <c r="A18">
        <v>1996</v>
      </c>
      <c r="B18">
        <v>4639150</v>
      </c>
      <c r="C18">
        <v>46935500</v>
      </c>
      <c r="D18">
        <f t="shared" si="0"/>
        <v>0.11812062981472536</v>
      </c>
      <c r="E18">
        <v>0.112710780747126</v>
      </c>
      <c r="F18">
        <v>1</v>
      </c>
    </row>
    <row r="19" spans="1:6" x14ac:dyDescent="0.2">
      <c r="A19">
        <v>1997</v>
      </c>
      <c r="B19">
        <v>4742140</v>
      </c>
      <c r="C19">
        <v>64244200</v>
      </c>
      <c r="D19">
        <f t="shared" si="0"/>
        <v>0.15638925149784022</v>
      </c>
      <c r="E19">
        <v>0.10902199590551601</v>
      </c>
      <c r="F19">
        <v>1</v>
      </c>
    </row>
    <row r="20" spans="1:6" x14ac:dyDescent="0.2">
      <c r="A20">
        <v>1998</v>
      </c>
      <c r="B20">
        <v>4833840</v>
      </c>
      <c r="C20">
        <v>37898400</v>
      </c>
      <c r="D20">
        <f t="shared" si="0"/>
        <v>9.9034469040005124E-2</v>
      </c>
      <c r="E20">
        <v>0.11703254657918601</v>
      </c>
      <c r="F20">
        <v>1</v>
      </c>
    </row>
    <row r="21" spans="1:6" x14ac:dyDescent="0.2">
      <c r="A21">
        <v>1999</v>
      </c>
      <c r="B21">
        <v>3991070</v>
      </c>
      <c r="C21">
        <v>32352200</v>
      </c>
      <c r="D21">
        <f t="shared" si="0"/>
        <v>8.3540475419248306E-2</v>
      </c>
      <c r="E21">
        <v>0.11564697482764</v>
      </c>
      <c r="F21">
        <v>1</v>
      </c>
    </row>
    <row r="22" spans="1:6" x14ac:dyDescent="0.2">
      <c r="A22">
        <v>2000</v>
      </c>
      <c r="B22">
        <v>3965000</v>
      </c>
      <c r="C22">
        <v>48518600</v>
      </c>
      <c r="D22">
        <f t="shared" si="0"/>
        <v>0.1201828646161178</v>
      </c>
      <c r="E22">
        <v>0.11093675124152</v>
      </c>
      <c r="F22">
        <v>1</v>
      </c>
    </row>
    <row r="23" spans="1:6" x14ac:dyDescent="0.2">
      <c r="A23">
        <v>2001</v>
      </c>
      <c r="B23">
        <v>4192440</v>
      </c>
      <c r="C23">
        <v>64305800</v>
      </c>
      <c r="D23">
        <f t="shared" si="0"/>
        <v>0.15457390304534402</v>
      </c>
      <c r="E23">
        <v>0.10765325870695799</v>
      </c>
      <c r="F23">
        <v>1</v>
      </c>
    </row>
    <row r="24" spans="1:6" x14ac:dyDescent="0.2">
      <c r="A24">
        <v>2002</v>
      </c>
      <c r="B24">
        <v>4362180</v>
      </c>
      <c r="C24">
        <v>43568000</v>
      </c>
      <c r="D24">
        <f t="shared" si="0"/>
        <v>0.10814324661612694</v>
      </c>
      <c r="E24">
        <v>0.111166244057571</v>
      </c>
      <c r="F24">
        <v>1</v>
      </c>
    </row>
    <row r="25" spans="1:6" x14ac:dyDescent="0.2">
      <c r="A25">
        <v>2003</v>
      </c>
      <c r="B25">
        <v>4284570</v>
      </c>
      <c r="C25">
        <v>34126800</v>
      </c>
      <c r="D25">
        <f t="shared" si="0"/>
        <v>8.7280796038412434E-2</v>
      </c>
      <c r="E25">
        <v>0.114541873986981</v>
      </c>
      <c r="F25">
        <v>1</v>
      </c>
    </row>
    <row r="26" spans="1:6" x14ac:dyDescent="0.2">
      <c r="A26">
        <v>2004</v>
      </c>
      <c r="B26">
        <v>4362100</v>
      </c>
      <c r="C26">
        <v>16828100</v>
      </c>
      <c r="D26">
        <f t="shared" si="0"/>
        <v>4.7279565371999205E-2</v>
      </c>
      <c r="E26">
        <v>0.12582865209229599</v>
      </c>
      <c r="F26">
        <v>1</v>
      </c>
    </row>
    <row r="27" spans="1:6" x14ac:dyDescent="0.2">
      <c r="A27">
        <v>2005</v>
      </c>
      <c r="B27">
        <v>4713710</v>
      </c>
      <c r="C27">
        <v>12515000</v>
      </c>
      <c r="D27">
        <f t="shared" si="0"/>
        <v>3.7990488656296104E-2</v>
      </c>
      <c r="E27">
        <v>0.135951867843563</v>
      </c>
      <c r="F27">
        <v>1</v>
      </c>
    </row>
    <row r="28" spans="1:6" x14ac:dyDescent="0.2">
      <c r="A28">
        <v>2006</v>
      </c>
      <c r="B28">
        <v>4319730</v>
      </c>
      <c r="C28">
        <v>26908400</v>
      </c>
      <c r="D28">
        <f t="shared" si="0"/>
        <v>6.8590325918436584E-2</v>
      </c>
      <c r="E28">
        <v>0.114160574190415</v>
      </c>
      <c r="F28">
        <v>1</v>
      </c>
    </row>
    <row r="29" spans="1:6" x14ac:dyDescent="0.2">
      <c r="A29">
        <v>2007</v>
      </c>
      <c r="B29">
        <v>3829210</v>
      </c>
      <c r="C29">
        <v>51014800</v>
      </c>
      <c r="D29">
        <f t="shared" si="0"/>
        <v>0.12277374768781818</v>
      </c>
      <c r="E29">
        <v>0.107783052134655</v>
      </c>
      <c r="F29">
        <v>1</v>
      </c>
    </row>
    <row r="30" spans="1:6" x14ac:dyDescent="0.2">
      <c r="A30">
        <v>2008</v>
      </c>
      <c r="B30">
        <v>3355850</v>
      </c>
      <c r="C30">
        <v>22469100</v>
      </c>
      <c r="D30">
        <f t="shared" si="0"/>
        <v>5.9406054779948952E-2</v>
      </c>
      <c r="E30">
        <v>0.118409401835364</v>
      </c>
      <c r="F30">
        <v>1</v>
      </c>
    </row>
    <row r="31" spans="1:6" x14ac:dyDescent="0.2">
      <c r="A31">
        <v>2009</v>
      </c>
      <c r="B31">
        <v>2617540</v>
      </c>
      <c r="C31">
        <v>75924400</v>
      </c>
      <c r="D31">
        <f t="shared" si="0"/>
        <v>0.18077743543770189</v>
      </c>
      <c r="E31">
        <v>0.106636039157225</v>
      </c>
      <c r="F31">
        <v>1</v>
      </c>
    </row>
    <row r="32" spans="1:6" x14ac:dyDescent="0.2">
      <c r="A32">
        <v>2010</v>
      </c>
      <c r="B32">
        <v>2684960</v>
      </c>
      <c r="C32">
        <v>40084300</v>
      </c>
      <c r="D32">
        <f t="shared" si="0"/>
        <v>0.10279576625482752</v>
      </c>
      <c r="E32">
        <v>0.114852929571454</v>
      </c>
      <c r="F32">
        <v>1</v>
      </c>
    </row>
    <row r="33" spans="1:6" x14ac:dyDescent="0.2">
      <c r="A33">
        <v>2011</v>
      </c>
      <c r="B33">
        <v>3166380</v>
      </c>
      <c r="C33">
        <v>26068500</v>
      </c>
      <c r="D33">
        <f t="shared" si="0"/>
        <v>7.420607230637126E-2</v>
      </c>
      <c r="E33">
        <v>0.12748660498421799</v>
      </c>
      <c r="F33">
        <v>1</v>
      </c>
    </row>
    <row r="34" spans="1:6" x14ac:dyDescent="0.2">
      <c r="A34">
        <v>2012</v>
      </c>
      <c r="B34">
        <v>3717510</v>
      </c>
      <c r="C34">
        <v>22223100</v>
      </c>
      <c r="D34">
        <f t="shared" si="0"/>
        <v>6.9210025823555857E-2</v>
      </c>
      <c r="E34">
        <v>0.13947793974473899</v>
      </c>
      <c r="F34">
        <v>1</v>
      </c>
    </row>
    <row r="35" spans="1:6" x14ac:dyDescent="0.2">
      <c r="A35">
        <v>2013</v>
      </c>
      <c r="B35">
        <v>4525220</v>
      </c>
      <c r="C35">
        <v>99931200</v>
      </c>
      <c r="D35">
        <f t="shared" si="0"/>
        <v>0.25508770446686307</v>
      </c>
      <c r="E35">
        <v>0.11432193745078501</v>
      </c>
      <c r="F35">
        <v>1</v>
      </c>
    </row>
    <row r="36" spans="1:6" x14ac:dyDescent="0.2">
      <c r="A36">
        <v>2014</v>
      </c>
      <c r="B36">
        <v>4944110</v>
      </c>
      <c r="C36">
        <v>55261200</v>
      </c>
      <c r="D36">
        <f t="shared" si="0"/>
        <v>0.17883245795705741</v>
      </c>
      <c r="E36">
        <v>0.14493296843261799</v>
      </c>
      <c r="F36">
        <v>1</v>
      </c>
    </row>
    <row r="37" spans="1:6" x14ac:dyDescent="0.2">
      <c r="A37">
        <v>2015</v>
      </c>
      <c r="B37">
        <v>4420190</v>
      </c>
      <c r="C37">
        <v>30718500</v>
      </c>
      <c r="D37">
        <f t="shared" si="0"/>
        <v>0.1535030445004287</v>
      </c>
      <c r="E37">
        <v>0.22379899985218901</v>
      </c>
      <c r="F37">
        <v>1</v>
      </c>
    </row>
    <row r="38" spans="1:6" x14ac:dyDescent="0.2">
      <c r="A38">
        <v>2016</v>
      </c>
      <c r="B38">
        <v>4952960</v>
      </c>
      <c r="C38">
        <v>19446500</v>
      </c>
      <c r="D38">
        <f t="shared" si="0"/>
        <v>0.13638232549700099</v>
      </c>
      <c r="E38">
        <v>0.31409266644748401</v>
      </c>
      <c r="F38">
        <v>1</v>
      </c>
    </row>
    <row r="39" spans="1:6" x14ac:dyDescent="0.2">
      <c r="A39">
        <v>2017</v>
      </c>
      <c r="B39">
        <v>5465710</v>
      </c>
      <c r="C39">
        <v>22201200</v>
      </c>
      <c r="D39">
        <f t="shared" si="0"/>
        <v>0.1967878446513836</v>
      </c>
      <c r="E39">
        <v>0.396974831297223</v>
      </c>
      <c r="F39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7310-02CB-6E4B-A5C3-6C20A3AA8CEB}">
  <dimension ref="A1:E3"/>
  <sheetViews>
    <sheetView workbookViewId="0">
      <selection activeCell="B9" sqref="B9"/>
    </sheetView>
  </sheetViews>
  <sheetFormatPr baseColWidth="10" defaultRowHeight="16" x14ac:dyDescent="0.2"/>
  <cols>
    <col min="1" max="1" width="39.33203125" bestFit="1" customWidth="1"/>
  </cols>
  <sheetData>
    <row r="1" spans="1:5" x14ac:dyDescent="0.2">
      <c r="A1" t="s">
        <v>26</v>
      </c>
      <c r="B1" t="str">
        <f>IF(covar_val!B1&lt;&gt;"",covar_val!B1,"NA")</f>
        <v>Btm_sal_tmp</v>
      </c>
      <c r="C1" t="str">
        <f>IF(covar_val!C1&lt;&gt;"",covar_val!C1,"NA")</f>
        <v>ColdPool</v>
      </c>
      <c r="D1" t="str">
        <f>IF(covar_val!D1&lt;&gt;"",covar_val!D1,"NA")</f>
        <v>fallZavg</v>
      </c>
      <c r="E1" t="str">
        <f>IF(covar_val!E1&lt;&gt;"",covar_val!E1,"NA")</f>
        <v>springZavg</v>
      </c>
    </row>
    <row r="2" spans="1:5" x14ac:dyDescent="0.2">
      <c r="A2" t="s">
        <v>21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22</v>
      </c>
      <c r="B3">
        <v>0</v>
      </c>
      <c r="C3">
        <v>1</v>
      </c>
      <c r="D3">
        <v>1</v>
      </c>
      <c r="E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abSelected="1" workbookViewId="0">
      <selection activeCell="B14" sqref="B14"/>
    </sheetView>
  </sheetViews>
  <sheetFormatPr baseColWidth="10" defaultRowHeight="16" x14ac:dyDescent="0.2"/>
  <cols>
    <col min="1" max="1" width="40.33203125" bestFit="1" customWidth="1"/>
    <col min="2" max="5" width="12.83203125" bestFit="1" customWidth="1"/>
  </cols>
  <sheetData>
    <row r="1" spans="1:5" ht="26" customHeight="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1970</v>
      </c>
      <c r="B2">
        <v>-0.35308198865700302</v>
      </c>
      <c r="C2">
        <v>-0.17373431635450701</v>
      </c>
      <c r="D2">
        <v>0.82884198927881902</v>
      </c>
      <c r="E2">
        <v>-0.29822149794845798</v>
      </c>
    </row>
    <row r="3" spans="1:5" x14ac:dyDescent="0.2">
      <c r="A3">
        <v>1971</v>
      </c>
      <c r="B3">
        <v>1.7268630092034101</v>
      </c>
      <c r="C3">
        <v>-0.16830287727785101</v>
      </c>
      <c r="D3">
        <v>-0.27153823126453902</v>
      </c>
      <c r="E3">
        <v>0.76083927708388899</v>
      </c>
    </row>
    <row r="4" spans="1:5" x14ac:dyDescent="0.2">
      <c r="A4">
        <v>1972</v>
      </c>
      <c r="B4">
        <v>4.6616632500163204</v>
      </c>
      <c r="C4">
        <v>0.43926092391056798</v>
      </c>
      <c r="D4">
        <v>0.17221798607198799</v>
      </c>
      <c r="E4">
        <v>0.31380720494974801</v>
      </c>
    </row>
    <row r="5" spans="1:5" x14ac:dyDescent="0.2">
      <c r="A5">
        <v>1973</v>
      </c>
      <c r="B5">
        <v>3.92530059682595</v>
      </c>
      <c r="C5">
        <v>-0.23564786276258701</v>
      </c>
      <c r="D5">
        <v>-0.77885366623132002</v>
      </c>
      <c r="E5">
        <v>0.122231046412987</v>
      </c>
    </row>
    <row r="6" spans="1:5" x14ac:dyDescent="0.2">
      <c r="A6">
        <v>1974</v>
      </c>
      <c r="B6">
        <v>3.6875704067649799</v>
      </c>
      <c r="C6">
        <v>0.29491641936968299</v>
      </c>
      <c r="D6">
        <v>0.127721447874203</v>
      </c>
      <c r="E6">
        <v>0.66908893355671595</v>
      </c>
    </row>
    <row r="7" spans="1:5" x14ac:dyDescent="0.2">
      <c r="A7">
        <v>1975</v>
      </c>
      <c r="B7">
        <v>4.7242773962057596</v>
      </c>
      <c r="C7">
        <v>0.53202274397201299</v>
      </c>
      <c r="D7">
        <v>0.13787568257952801</v>
      </c>
      <c r="E7">
        <v>7.49895232368471E-2</v>
      </c>
    </row>
    <row r="8" spans="1:5" x14ac:dyDescent="0.2">
      <c r="A8">
        <v>1976</v>
      </c>
      <c r="B8">
        <v>3.7867246570059798</v>
      </c>
      <c r="C8">
        <v>0.78594667383555095</v>
      </c>
      <c r="D8">
        <v>0.39199392979218101</v>
      </c>
      <c r="E8">
        <v>-0.40698288885567302</v>
      </c>
    </row>
    <row r="9" spans="1:5" x14ac:dyDescent="0.2">
      <c r="A9">
        <v>1977</v>
      </c>
      <c r="B9">
        <v>2.9188750354091302</v>
      </c>
      <c r="C9">
        <v>-1.42043019878757</v>
      </c>
      <c r="D9">
        <v>-0.76035445081901898</v>
      </c>
      <c r="E9">
        <v>0.95853144068592799</v>
      </c>
    </row>
    <row r="10" spans="1:5" x14ac:dyDescent="0.2">
      <c r="A10">
        <v>1978</v>
      </c>
      <c r="B10">
        <v>3.39041714528308</v>
      </c>
      <c r="C10">
        <v>-0.85370537672371105</v>
      </c>
      <c r="D10">
        <v>-0.42279802341782702</v>
      </c>
      <c r="E10">
        <v>1.03471078763205</v>
      </c>
    </row>
    <row r="11" spans="1:5" x14ac:dyDescent="0.2">
      <c r="A11">
        <v>1979</v>
      </c>
      <c r="B11">
        <v>6.0094236994410704</v>
      </c>
      <c r="C11">
        <v>-2.43268774063612</v>
      </c>
      <c r="D11">
        <v>-0.71368804074895698</v>
      </c>
      <c r="E11">
        <v>1.7848122233156201</v>
      </c>
    </row>
    <row r="12" spans="1:5" x14ac:dyDescent="0.2">
      <c r="A12">
        <v>1980</v>
      </c>
      <c r="B12">
        <v>4.2872847472457298</v>
      </c>
      <c r="C12">
        <v>-1.72421746032671</v>
      </c>
      <c r="D12">
        <v>0.1527535346968</v>
      </c>
      <c r="E12">
        <v>1.5912444474813301</v>
      </c>
    </row>
    <row r="13" spans="1:5" x14ac:dyDescent="0.2">
      <c r="A13">
        <v>1981</v>
      </c>
      <c r="B13">
        <v>3.3897100391235302</v>
      </c>
      <c r="C13">
        <v>-1.0383812961629</v>
      </c>
      <c r="D13">
        <v>-0.96784438830193398</v>
      </c>
      <c r="E13">
        <v>1.4419754580188899</v>
      </c>
    </row>
    <row r="14" spans="1:5" x14ac:dyDescent="0.2">
      <c r="A14">
        <v>1982</v>
      </c>
      <c r="B14">
        <v>3.69876423272407</v>
      </c>
      <c r="C14">
        <v>-6.6740461380824498E-2</v>
      </c>
      <c r="D14">
        <v>0.69907059559098705</v>
      </c>
      <c r="E14">
        <v>0.61452149066084805</v>
      </c>
    </row>
    <row r="15" spans="1:5" x14ac:dyDescent="0.2">
      <c r="A15">
        <v>1983</v>
      </c>
      <c r="B15">
        <v>4.09215253882501</v>
      </c>
      <c r="C15">
        <v>-1.6276505130344401</v>
      </c>
      <c r="D15">
        <v>-0.67256905328453298</v>
      </c>
      <c r="E15">
        <v>1.6989224503845599</v>
      </c>
    </row>
    <row r="16" spans="1:5" x14ac:dyDescent="0.2">
      <c r="A16">
        <v>1984</v>
      </c>
      <c r="B16">
        <v>5.5470589974119902</v>
      </c>
      <c r="C16">
        <v>-0.20861512033601801</v>
      </c>
      <c r="D16">
        <v>-0.12377452493848699</v>
      </c>
      <c r="E16">
        <v>0.53644774994243605</v>
      </c>
    </row>
    <row r="17" spans="1:5" x14ac:dyDescent="0.2">
      <c r="A17">
        <v>1985</v>
      </c>
      <c r="B17">
        <v>4.9017389629479897</v>
      </c>
      <c r="C17">
        <v>0.62689469906523199</v>
      </c>
      <c r="D17">
        <v>2.2798615559850501E-2</v>
      </c>
      <c r="E17">
        <v>-9.2599923403496501E-2</v>
      </c>
    </row>
    <row r="18" spans="1:5" x14ac:dyDescent="0.2">
      <c r="A18">
        <v>1986</v>
      </c>
      <c r="B18">
        <v>5.3444250389082697</v>
      </c>
      <c r="C18">
        <v>-0.25157427863099102</v>
      </c>
      <c r="D18">
        <v>-0.74534236098820605</v>
      </c>
      <c r="E18">
        <v>0.84970988378386503</v>
      </c>
    </row>
    <row r="19" spans="1:5" x14ac:dyDescent="0.2">
      <c r="A19">
        <v>1987</v>
      </c>
      <c r="B19">
        <v>4.2846801479558403</v>
      </c>
      <c r="C19">
        <v>-0.92698316278237702</v>
      </c>
      <c r="D19">
        <v>-0.64887668282029598</v>
      </c>
      <c r="E19">
        <v>0.793180427705658</v>
      </c>
    </row>
    <row r="20" spans="1:5" x14ac:dyDescent="0.2">
      <c r="A20">
        <v>1988</v>
      </c>
      <c r="B20">
        <v>5.0648461419864503</v>
      </c>
      <c r="C20">
        <v>-0.28256341905865601</v>
      </c>
      <c r="D20">
        <v>-0.77910452952253095</v>
      </c>
      <c r="E20">
        <v>0.56180311183059495</v>
      </c>
    </row>
    <row r="21" spans="1:5" x14ac:dyDescent="0.2">
      <c r="A21">
        <v>1989</v>
      </c>
      <c r="B21">
        <v>6.40503149635797</v>
      </c>
      <c r="C21">
        <v>6.3960601305216996E-2</v>
      </c>
      <c r="D21">
        <v>0.298050699713789</v>
      </c>
      <c r="E21">
        <v>0.38659313864017802</v>
      </c>
    </row>
    <row r="22" spans="1:5" x14ac:dyDescent="0.2">
      <c r="A22">
        <v>1990</v>
      </c>
      <c r="B22">
        <v>4.4763493177006302</v>
      </c>
      <c r="C22">
        <v>-0.27915665605376699</v>
      </c>
      <c r="D22">
        <v>0.46764138073330902</v>
      </c>
      <c r="E22">
        <v>0.54758326476739605</v>
      </c>
    </row>
    <row r="23" spans="1:5" x14ac:dyDescent="0.2">
      <c r="A23">
        <v>1991</v>
      </c>
      <c r="B23">
        <v>2.99119744024819</v>
      </c>
      <c r="C23">
        <v>-1.1261028342374</v>
      </c>
      <c r="D23">
        <v>-0.39468200580590501</v>
      </c>
      <c r="E23">
        <v>1.5997645491040799</v>
      </c>
    </row>
    <row r="24" spans="1:5" x14ac:dyDescent="0.2">
      <c r="A24">
        <v>1992</v>
      </c>
      <c r="B24">
        <v>5.7804542533569601</v>
      </c>
      <c r="C24">
        <v>0.41670734091170503</v>
      </c>
      <c r="D24">
        <v>-0.83851566938425504</v>
      </c>
      <c r="E24">
        <v>0.449976525169407</v>
      </c>
    </row>
    <row r="25" spans="1:5" x14ac:dyDescent="0.2">
      <c r="A25">
        <v>1993</v>
      </c>
      <c r="B25">
        <v>4.3889433396984501</v>
      </c>
      <c r="C25">
        <v>-1.89715302773877</v>
      </c>
      <c r="D25">
        <v>-0.468628187362707</v>
      </c>
      <c r="E25">
        <v>1.7385757851269701</v>
      </c>
    </row>
    <row r="26" spans="1:5" x14ac:dyDescent="0.2">
      <c r="A26">
        <v>1994</v>
      </c>
      <c r="B26">
        <v>4.1733912851098802</v>
      </c>
      <c r="C26">
        <v>-0.47802953788126501</v>
      </c>
      <c r="D26">
        <v>0.201877690721984</v>
      </c>
      <c r="E26">
        <v>0.59594268457379795</v>
      </c>
    </row>
    <row r="27" spans="1:5" x14ac:dyDescent="0.2">
      <c r="A27">
        <v>1995</v>
      </c>
      <c r="B27">
        <v>2.8732895255067898</v>
      </c>
      <c r="C27">
        <v>0.14023398671353501</v>
      </c>
      <c r="D27">
        <v>2.3160497048502902E-2</v>
      </c>
      <c r="E27">
        <v>0.220904612541866</v>
      </c>
    </row>
    <row r="28" spans="1:5" x14ac:dyDescent="0.2">
      <c r="A28">
        <v>1996</v>
      </c>
      <c r="B28">
        <v>1.3411824634763301</v>
      </c>
      <c r="C28">
        <v>-1.23369240395268</v>
      </c>
      <c r="D28">
        <v>-0.56519391639607597</v>
      </c>
      <c r="E28">
        <v>1.3542971008120099</v>
      </c>
    </row>
    <row r="29" spans="1:5" x14ac:dyDescent="0.2">
      <c r="A29">
        <v>1997</v>
      </c>
      <c r="B29">
        <v>-0.20240251782146099</v>
      </c>
      <c r="C29">
        <v>0.14083340859972299</v>
      </c>
      <c r="D29">
        <v>-2.2227060611141599E-2</v>
      </c>
      <c r="E29">
        <v>0.87006101442273398</v>
      </c>
    </row>
    <row r="30" spans="1:5" x14ac:dyDescent="0.2">
      <c r="A30">
        <v>1998</v>
      </c>
      <c r="B30">
        <v>0.34305710785148902</v>
      </c>
      <c r="C30">
        <v>-1.9454144291809301</v>
      </c>
      <c r="D30">
        <v>0.80640613149885598</v>
      </c>
      <c r="E30">
        <v>0.82557628115077497</v>
      </c>
    </row>
    <row r="31" spans="1:5" x14ac:dyDescent="0.2">
      <c r="A31">
        <v>1999</v>
      </c>
      <c r="B31">
        <v>0.75416059327433704</v>
      </c>
      <c r="C31">
        <v>0.780670579532729</v>
      </c>
      <c r="D31">
        <v>-4.9814236233327203E-2</v>
      </c>
      <c r="E31">
        <v>-0.24309598506970301</v>
      </c>
    </row>
    <row r="32" spans="1:5" x14ac:dyDescent="0.2">
      <c r="A32">
        <v>2000</v>
      </c>
      <c r="B32">
        <v>0.62019543667653998</v>
      </c>
      <c r="C32">
        <v>-0.45949470715129498</v>
      </c>
      <c r="D32">
        <v>-0.14423942577684601</v>
      </c>
      <c r="E32">
        <v>1.1060968348670099</v>
      </c>
    </row>
    <row r="33" spans="1:5" x14ac:dyDescent="0.2">
      <c r="A33">
        <v>2001</v>
      </c>
      <c r="B33">
        <v>0.10413653081974</v>
      </c>
      <c r="C33">
        <v>-0.73328763799317598</v>
      </c>
      <c r="D33">
        <v>-0.52546862207235001</v>
      </c>
      <c r="E33">
        <v>0.75514415320976003</v>
      </c>
    </row>
    <row r="34" spans="1:5" x14ac:dyDescent="0.2">
      <c r="A34">
        <v>2002</v>
      </c>
      <c r="B34">
        <v>-0.26807516821940203</v>
      </c>
      <c r="C34">
        <v>-1.3232748003897301</v>
      </c>
      <c r="D34">
        <v>-1.0171846684019501</v>
      </c>
      <c r="E34">
        <v>1.6644158295070901</v>
      </c>
    </row>
    <row r="35" spans="1:5" x14ac:dyDescent="0.2">
      <c r="A35">
        <v>2003</v>
      </c>
      <c r="B35">
        <v>-0.10603130172662099</v>
      </c>
      <c r="C35">
        <v>-1.63185892709679</v>
      </c>
      <c r="D35">
        <v>-1.9385301323689501</v>
      </c>
      <c r="E35">
        <v>1.4757411665994</v>
      </c>
    </row>
    <row r="36" spans="1:5" x14ac:dyDescent="0.2">
      <c r="A36">
        <v>2004</v>
      </c>
      <c r="B36">
        <v>-0.31883225660694903</v>
      </c>
      <c r="C36">
        <v>-1.0276857742724399</v>
      </c>
      <c r="D36">
        <v>-1.92785058220009</v>
      </c>
      <c r="E36">
        <v>1.15487374589473</v>
      </c>
    </row>
    <row r="37" spans="1:5" x14ac:dyDescent="0.2">
      <c r="A37">
        <v>2005</v>
      </c>
      <c r="B37">
        <v>-7.9938402161274E-2</v>
      </c>
      <c r="C37">
        <v>-1.3087305459918199</v>
      </c>
      <c r="D37">
        <v>-1.50710826635243</v>
      </c>
      <c r="E37">
        <v>0.83234541920538097</v>
      </c>
    </row>
    <row r="38" spans="1:5" x14ac:dyDescent="0.2">
      <c r="A38">
        <v>2006</v>
      </c>
      <c r="B38">
        <v>-1.51293480398466</v>
      </c>
      <c r="C38">
        <v>8.8000955417054799E-2</v>
      </c>
      <c r="D38">
        <v>0.66267149828580096</v>
      </c>
      <c r="E38">
        <v>0.18140258570085099</v>
      </c>
    </row>
    <row r="39" spans="1:5" x14ac:dyDescent="0.2">
      <c r="A39">
        <v>2007</v>
      </c>
      <c r="B39">
        <v>0.94781699476271897</v>
      </c>
      <c r="C39">
        <v>0.69633678573850699</v>
      </c>
      <c r="D39">
        <v>-0.854745465072833</v>
      </c>
      <c r="E39">
        <v>-0.77883598423419298</v>
      </c>
    </row>
    <row r="40" spans="1:5" x14ac:dyDescent="0.2">
      <c r="A40">
        <v>2008</v>
      </c>
      <c r="B40">
        <v>0.19021443420039899</v>
      </c>
      <c r="C40">
        <v>0.73824265789362897</v>
      </c>
      <c r="D40">
        <v>-0.16102207620402501</v>
      </c>
      <c r="E40">
        <v>-0.75943865225848095</v>
      </c>
    </row>
    <row r="41" spans="1:5" x14ac:dyDescent="0.2">
      <c r="A41">
        <v>2009</v>
      </c>
      <c r="B41">
        <v>-0.44389376972531602</v>
      </c>
      <c r="C41">
        <v>0.72643210027208105</v>
      </c>
      <c r="D41">
        <v>0.60527420566864198</v>
      </c>
      <c r="E41">
        <v>-0.48642512980814501</v>
      </c>
    </row>
    <row r="42" spans="1:5" x14ac:dyDescent="0.2">
      <c r="A42">
        <v>2010</v>
      </c>
      <c r="B42">
        <v>1.94523751849071</v>
      </c>
      <c r="C42">
        <v>0.63001076388815802</v>
      </c>
      <c r="D42">
        <v>-0.21817076332288901</v>
      </c>
      <c r="E42">
        <v>-0.42746215062389498</v>
      </c>
    </row>
    <row r="43" spans="1:5" x14ac:dyDescent="0.2">
      <c r="A43">
        <v>2011</v>
      </c>
      <c r="B43">
        <v>0.71320661924088102</v>
      </c>
      <c r="C43">
        <v>0.14411073458618401</v>
      </c>
      <c r="D43">
        <v>0.91066871708194497</v>
      </c>
      <c r="E43">
        <v>-0.75804368705644998</v>
      </c>
    </row>
    <row r="44" spans="1:5" x14ac:dyDescent="0.2">
      <c r="A44">
        <v>2012</v>
      </c>
      <c r="B44">
        <v>8.1404896677112107E-2</v>
      </c>
      <c r="C44">
        <v>0.88008648238230003</v>
      </c>
      <c r="D44">
        <v>1.80802897001565</v>
      </c>
      <c r="E44">
        <v>-1.2726108014144699</v>
      </c>
    </row>
    <row r="45" spans="1:5" x14ac:dyDescent="0.2">
      <c r="A45">
        <v>2013</v>
      </c>
      <c r="B45">
        <v>-1.0404703858487201</v>
      </c>
      <c r="C45">
        <v>0.52143377908261401</v>
      </c>
      <c r="D45">
        <v>0.58596413706682204</v>
      </c>
      <c r="E45">
        <v>1.6003140390591902E-2</v>
      </c>
    </row>
    <row r="46" spans="1:5" x14ac:dyDescent="0.2">
      <c r="A46">
        <v>2014</v>
      </c>
      <c r="B46">
        <v>-0.34414432599892603</v>
      </c>
      <c r="C46">
        <v>-1.2620967647630801</v>
      </c>
      <c r="D46">
        <v>-0.80838804481498405</v>
      </c>
      <c r="E46">
        <v>1.3186779554238199</v>
      </c>
    </row>
    <row r="47" spans="1:5" x14ac:dyDescent="0.2">
      <c r="A47">
        <v>2015</v>
      </c>
      <c r="B47">
        <v>-0.952072450291224</v>
      </c>
      <c r="C47">
        <v>-1.14724820170571</v>
      </c>
      <c r="D47">
        <v>-1.0482300905428099</v>
      </c>
      <c r="E47">
        <v>1.3602006474807899</v>
      </c>
    </row>
    <row r="48" spans="1:5" x14ac:dyDescent="0.2">
      <c r="A48">
        <v>2016</v>
      </c>
      <c r="B48">
        <v>0.415635272476786</v>
      </c>
      <c r="C48">
        <v>-2.01530929279174</v>
      </c>
      <c r="D48">
        <v>-1.48205108816132</v>
      </c>
      <c r="E48">
        <v>1.6065320763995901</v>
      </c>
    </row>
    <row r="49" spans="1:5" x14ac:dyDescent="0.2">
      <c r="A49">
        <v>2017</v>
      </c>
      <c r="B49">
        <v>0.83382668694276996</v>
      </c>
      <c r="C49">
        <v>-6.24224656593119E-2</v>
      </c>
      <c r="D49">
        <v>2.0115746296908799</v>
      </c>
      <c r="E49">
        <v>0.72347749307115905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"/>
  <sheetViews>
    <sheetView workbookViewId="0">
      <selection activeCell="B16" sqref="B16"/>
    </sheetView>
  </sheetViews>
  <sheetFormatPr baseColWidth="10" defaultRowHeight="16" x14ac:dyDescent="0.2"/>
  <cols>
    <col min="1" max="1" width="40.33203125" customWidth="1"/>
    <col min="2" max="5" width="12.83203125" bestFit="1" customWidth="1"/>
  </cols>
  <sheetData>
    <row r="1" spans="1:5" ht="26" customHeight="1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2">
      <c r="A2">
        <v>1970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1971</v>
      </c>
      <c r="B3">
        <v>0</v>
      </c>
      <c r="C3">
        <v>0</v>
      </c>
      <c r="D3">
        <v>0</v>
      </c>
      <c r="E3">
        <v>0</v>
      </c>
    </row>
    <row r="4" spans="1:5" x14ac:dyDescent="0.2">
      <c r="A4">
        <v>1972</v>
      </c>
      <c r="B4">
        <v>0</v>
      </c>
      <c r="C4">
        <v>0</v>
      </c>
      <c r="D4">
        <v>0</v>
      </c>
      <c r="E4">
        <v>0</v>
      </c>
    </row>
    <row r="5" spans="1:5" x14ac:dyDescent="0.2">
      <c r="A5">
        <v>1973</v>
      </c>
      <c r="B5">
        <v>0</v>
      </c>
      <c r="C5">
        <v>0</v>
      </c>
      <c r="D5">
        <v>0</v>
      </c>
      <c r="E5">
        <v>0</v>
      </c>
    </row>
    <row r="6" spans="1:5" x14ac:dyDescent="0.2">
      <c r="A6">
        <v>1974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1975</v>
      </c>
      <c r="B7">
        <v>0</v>
      </c>
      <c r="C7">
        <v>0</v>
      </c>
      <c r="D7">
        <v>0</v>
      </c>
      <c r="E7">
        <v>0</v>
      </c>
    </row>
    <row r="8" spans="1:5" x14ac:dyDescent="0.2">
      <c r="A8">
        <v>1976</v>
      </c>
      <c r="B8">
        <v>0</v>
      </c>
      <c r="C8">
        <v>0</v>
      </c>
      <c r="D8">
        <v>0</v>
      </c>
      <c r="E8">
        <v>0</v>
      </c>
    </row>
    <row r="9" spans="1:5" x14ac:dyDescent="0.2">
      <c r="A9">
        <v>1977</v>
      </c>
      <c r="B9">
        <v>0</v>
      </c>
      <c r="C9">
        <v>0</v>
      </c>
      <c r="D9">
        <v>0</v>
      </c>
      <c r="E9">
        <v>0</v>
      </c>
    </row>
    <row r="10" spans="1:5" x14ac:dyDescent="0.2">
      <c r="A10">
        <v>1978</v>
      </c>
      <c r="B10">
        <v>0</v>
      </c>
      <c r="C10">
        <v>0</v>
      </c>
      <c r="D10">
        <v>0</v>
      </c>
      <c r="E10">
        <v>0</v>
      </c>
    </row>
    <row r="11" spans="1:5" x14ac:dyDescent="0.2">
      <c r="A11">
        <v>1979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1980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1981</v>
      </c>
      <c r="B13">
        <v>0</v>
      </c>
      <c r="C13">
        <v>0</v>
      </c>
      <c r="D13">
        <v>0</v>
      </c>
      <c r="E13">
        <v>0</v>
      </c>
    </row>
    <row r="14" spans="1:5" x14ac:dyDescent="0.2">
      <c r="A14">
        <v>1982</v>
      </c>
      <c r="B14">
        <v>0</v>
      </c>
      <c r="C14">
        <v>0</v>
      </c>
      <c r="D14">
        <v>0</v>
      </c>
      <c r="E14">
        <v>0</v>
      </c>
    </row>
    <row r="15" spans="1:5" x14ac:dyDescent="0.2">
      <c r="A15">
        <v>1983</v>
      </c>
      <c r="B15">
        <v>0</v>
      </c>
      <c r="C15">
        <v>0</v>
      </c>
      <c r="D15">
        <v>0</v>
      </c>
      <c r="E15">
        <v>0</v>
      </c>
    </row>
    <row r="16" spans="1:5" x14ac:dyDescent="0.2">
      <c r="A16">
        <v>1984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1985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1986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1987</v>
      </c>
      <c r="B19">
        <v>0</v>
      </c>
      <c r="C19">
        <v>0</v>
      </c>
      <c r="D19">
        <v>0</v>
      </c>
      <c r="E19">
        <v>0</v>
      </c>
    </row>
    <row r="20" spans="1:5" x14ac:dyDescent="0.2">
      <c r="A20">
        <v>1988</v>
      </c>
      <c r="B20">
        <v>0</v>
      </c>
      <c r="C20">
        <v>0</v>
      </c>
      <c r="D20">
        <v>0</v>
      </c>
      <c r="E20">
        <v>0</v>
      </c>
    </row>
    <row r="21" spans="1:5" x14ac:dyDescent="0.2">
      <c r="A21">
        <v>1989</v>
      </c>
      <c r="B21">
        <v>0</v>
      </c>
      <c r="C21">
        <v>0</v>
      </c>
      <c r="D21">
        <v>0</v>
      </c>
      <c r="E21">
        <v>0</v>
      </c>
    </row>
    <row r="22" spans="1:5" x14ac:dyDescent="0.2">
      <c r="A22">
        <v>1990</v>
      </c>
      <c r="B22">
        <v>0</v>
      </c>
      <c r="C22">
        <v>0</v>
      </c>
      <c r="D22">
        <v>0</v>
      </c>
      <c r="E22">
        <v>0</v>
      </c>
    </row>
    <row r="23" spans="1:5" x14ac:dyDescent="0.2">
      <c r="A23">
        <v>1991</v>
      </c>
      <c r="B23">
        <v>0</v>
      </c>
      <c r="C23">
        <v>0</v>
      </c>
      <c r="D23">
        <v>0</v>
      </c>
      <c r="E23">
        <v>0</v>
      </c>
    </row>
    <row r="24" spans="1:5" x14ac:dyDescent="0.2">
      <c r="A24">
        <v>1992</v>
      </c>
      <c r="B24">
        <v>0</v>
      </c>
      <c r="C24">
        <v>0</v>
      </c>
      <c r="D24">
        <v>0</v>
      </c>
      <c r="E24">
        <v>0</v>
      </c>
    </row>
    <row r="25" spans="1:5" x14ac:dyDescent="0.2">
      <c r="A25">
        <v>1993</v>
      </c>
      <c r="B25">
        <v>0</v>
      </c>
      <c r="C25">
        <v>0</v>
      </c>
      <c r="D25">
        <v>0</v>
      </c>
      <c r="E25">
        <v>0</v>
      </c>
    </row>
    <row r="26" spans="1:5" x14ac:dyDescent="0.2">
      <c r="A26">
        <v>1994</v>
      </c>
      <c r="B26">
        <v>0</v>
      </c>
      <c r="C26">
        <v>0</v>
      </c>
      <c r="D26">
        <v>0</v>
      </c>
      <c r="E26">
        <v>0</v>
      </c>
    </row>
    <row r="27" spans="1:5" x14ac:dyDescent="0.2">
      <c r="A27">
        <v>1995</v>
      </c>
      <c r="B27">
        <v>0</v>
      </c>
      <c r="C27">
        <v>0</v>
      </c>
      <c r="D27">
        <v>0</v>
      </c>
      <c r="E27">
        <v>0</v>
      </c>
    </row>
    <row r="28" spans="1:5" x14ac:dyDescent="0.2">
      <c r="A28">
        <v>1996</v>
      </c>
      <c r="B28">
        <v>0</v>
      </c>
      <c r="C28">
        <v>0</v>
      </c>
      <c r="D28">
        <v>0</v>
      </c>
      <c r="E28">
        <v>0</v>
      </c>
    </row>
    <row r="29" spans="1:5" x14ac:dyDescent="0.2">
      <c r="A29">
        <v>1997</v>
      </c>
      <c r="B29">
        <v>0</v>
      </c>
      <c r="C29">
        <v>0</v>
      </c>
      <c r="D29">
        <v>0</v>
      </c>
      <c r="E29">
        <v>0</v>
      </c>
    </row>
    <row r="30" spans="1:5" x14ac:dyDescent="0.2">
      <c r="A30">
        <v>1998</v>
      </c>
      <c r="B30">
        <v>0</v>
      </c>
      <c r="C30">
        <v>0</v>
      </c>
      <c r="D30">
        <v>0</v>
      </c>
      <c r="E30">
        <v>0</v>
      </c>
    </row>
    <row r="31" spans="1:5" x14ac:dyDescent="0.2">
      <c r="A31">
        <v>1999</v>
      </c>
      <c r="B31">
        <v>0</v>
      </c>
      <c r="C31">
        <v>0</v>
      </c>
      <c r="D31">
        <v>0</v>
      </c>
      <c r="E31">
        <v>0</v>
      </c>
    </row>
    <row r="32" spans="1:5" x14ac:dyDescent="0.2">
      <c r="A32">
        <v>2000</v>
      </c>
      <c r="B32">
        <v>0</v>
      </c>
      <c r="C32">
        <v>0</v>
      </c>
      <c r="D32">
        <v>0</v>
      </c>
      <c r="E32">
        <v>0</v>
      </c>
    </row>
    <row r="33" spans="1:5" x14ac:dyDescent="0.2">
      <c r="A33">
        <v>2001</v>
      </c>
      <c r="B33">
        <v>0</v>
      </c>
      <c r="C33">
        <v>0</v>
      </c>
      <c r="D33">
        <v>0</v>
      </c>
      <c r="E33">
        <v>0</v>
      </c>
    </row>
    <row r="34" spans="1:5" x14ac:dyDescent="0.2">
      <c r="A34">
        <v>2002</v>
      </c>
      <c r="B34">
        <v>0</v>
      </c>
      <c r="C34">
        <v>0</v>
      </c>
      <c r="D34">
        <v>0</v>
      </c>
      <c r="E34">
        <v>0</v>
      </c>
    </row>
    <row r="35" spans="1:5" x14ac:dyDescent="0.2">
      <c r="A35">
        <v>2003</v>
      </c>
      <c r="B35">
        <v>0</v>
      </c>
      <c r="C35">
        <v>0</v>
      </c>
      <c r="D35">
        <v>0</v>
      </c>
      <c r="E35">
        <v>0</v>
      </c>
    </row>
    <row r="36" spans="1:5" x14ac:dyDescent="0.2">
      <c r="A36">
        <v>2004</v>
      </c>
      <c r="B36">
        <v>0</v>
      </c>
      <c r="C36">
        <v>0</v>
      </c>
      <c r="D36">
        <v>0</v>
      </c>
      <c r="E36">
        <v>0</v>
      </c>
    </row>
    <row r="37" spans="1:5" x14ac:dyDescent="0.2">
      <c r="A37">
        <v>2005</v>
      </c>
      <c r="B37">
        <v>0</v>
      </c>
      <c r="C37">
        <v>0</v>
      </c>
      <c r="D37">
        <v>0</v>
      </c>
      <c r="E37">
        <v>0</v>
      </c>
    </row>
    <row r="38" spans="1:5" x14ac:dyDescent="0.2">
      <c r="A38">
        <v>2006</v>
      </c>
      <c r="B38">
        <v>0</v>
      </c>
      <c r="C38">
        <v>0</v>
      </c>
      <c r="D38">
        <v>0</v>
      </c>
      <c r="E38">
        <v>0</v>
      </c>
    </row>
    <row r="39" spans="1:5" x14ac:dyDescent="0.2">
      <c r="A39">
        <v>2007</v>
      </c>
      <c r="B39">
        <v>0</v>
      </c>
      <c r="C39">
        <v>0</v>
      </c>
      <c r="D39">
        <v>0</v>
      </c>
      <c r="E39">
        <v>0</v>
      </c>
    </row>
    <row r="40" spans="1:5" x14ac:dyDescent="0.2">
      <c r="A40">
        <v>2008</v>
      </c>
      <c r="B40">
        <v>0</v>
      </c>
      <c r="C40">
        <v>0</v>
      </c>
      <c r="D40">
        <v>0</v>
      </c>
      <c r="E40">
        <v>0</v>
      </c>
    </row>
    <row r="41" spans="1:5" x14ac:dyDescent="0.2">
      <c r="A41">
        <v>2009</v>
      </c>
      <c r="B41">
        <v>0</v>
      </c>
      <c r="C41">
        <v>0</v>
      </c>
      <c r="D41">
        <v>0</v>
      </c>
      <c r="E41">
        <v>0</v>
      </c>
    </row>
    <row r="42" spans="1:5" x14ac:dyDescent="0.2">
      <c r="A42">
        <v>2010</v>
      </c>
      <c r="B42">
        <v>0</v>
      </c>
      <c r="C42">
        <v>0</v>
      </c>
      <c r="D42">
        <v>0</v>
      </c>
      <c r="E42">
        <v>0</v>
      </c>
    </row>
    <row r="43" spans="1:5" x14ac:dyDescent="0.2">
      <c r="A43">
        <v>2011</v>
      </c>
      <c r="B43">
        <v>0</v>
      </c>
      <c r="C43">
        <v>0</v>
      </c>
      <c r="D43">
        <v>0</v>
      </c>
      <c r="E43">
        <v>0</v>
      </c>
    </row>
    <row r="44" spans="1:5" x14ac:dyDescent="0.2">
      <c r="A44">
        <v>2012</v>
      </c>
      <c r="B44">
        <v>0</v>
      </c>
      <c r="C44">
        <v>0</v>
      </c>
      <c r="D44">
        <v>0</v>
      </c>
      <c r="E44">
        <v>0</v>
      </c>
    </row>
    <row r="45" spans="1:5" x14ac:dyDescent="0.2">
      <c r="A45">
        <v>2013</v>
      </c>
      <c r="B45">
        <v>0</v>
      </c>
      <c r="C45">
        <v>0</v>
      </c>
      <c r="D45">
        <v>0</v>
      </c>
      <c r="E45">
        <v>0</v>
      </c>
    </row>
    <row r="46" spans="1:5" x14ac:dyDescent="0.2">
      <c r="A46">
        <v>2014</v>
      </c>
      <c r="B46">
        <v>0</v>
      </c>
      <c r="C46">
        <v>0</v>
      </c>
      <c r="D46">
        <v>0</v>
      </c>
      <c r="E46">
        <v>0</v>
      </c>
    </row>
    <row r="47" spans="1:5" x14ac:dyDescent="0.2">
      <c r="A47">
        <v>2015</v>
      </c>
      <c r="B47">
        <v>0</v>
      </c>
      <c r="C47">
        <v>0</v>
      </c>
      <c r="D47">
        <v>0</v>
      </c>
      <c r="E47">
        <v>0</v>
      </c>
    </row>
    <row r="48" spans="1:5" x14ac:dyDescent="0.2">
      <c r="A48">
        <v>2016</v>
      </c>
      <c r="B48">
        <v>0</v>
      </c>
      <c r="C48">
        <v>0</v>
      </c>
      <c r="D48">
        <v>0</v>
      </c>
      <c r="E48">
        <v>0</v>
      </c>
    </row>
    <row r="49" spans="1:5" x14ac:dyDescent="0.2">
      <c r="A49">
        <v>2017</v>
      </c>
      <c r="B49">
        <v>0</v>
      </c>
      <c r="C49">
        <v>0</v>
      </c>
      <c r="D49">
        <v>0</v>
      </c>
      <c r="E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D18" sqref="D18"/>
    </sheetView>
  </sheetViews>
  <sheetFormatPr baseColWidth="10" defaultRowHeight="16" x14ac:dyDescent="0.2"/>
  <cols>
    <col min="2" max="2" width="9" customWidth="1"/>
    <col min="3" max="3" width="11.1640625" customWidth="1"/>
    <col min="4" max="4" width="12.83203125" bestFit="1" customWidth="1"/>
  </cols>
  <sheetData>
    <row r="1" spans="1:4" x14ac:dyDescent="0.2">
      <c r="A1" t="s">
        <v>25</v>
      </c>
      <c r="B1" t="s">
        <v>9</v>
      </c>
      <c r="C1" t="s">
        <v>16</v>
      </c>
      <c r="D1" t="s">
        <v>17</v>
      </c>
    </row>
    <row r="2" spans="1:4" x14ac:dyDescent="0.2">
      <c r="A2" t="s">
        <v>10</v>
      </c>
      <c r="B2">
        <v>1</v>
      </c>
      <c r="C2" t="b">
        <v>1</v>
      </c>
      <c r="D2">
        <f>IF(switches!B2&lt;=2,-0.09*LN(AVERAGE(rec_data!B2:B39)),1.2)</f>
        <v>1.2</v>
      </c>
    </row>
    <row r="3" spans="1:4" x14ac:dyDescent="0.2">
      <c r="A3" t="s">
        <v>11</v>
      </c>
      <c r="B3">
        <v>1</v>
      </c>
      <c r="C3" t="b">
        <v>1</v>
      </c>
      <c r="D3">
        <f>IF(switches!B2&lt;=2,1/LN(AVERAGE(rec_data!C3:C40)),-0.8*LN(AVERAGE(rec_data!C3:C40)))</f>
        <v>-14.09624159126901</v>
      </c>
    </row>
    <row r="4" spans="1:4" x14ac:dyDescent="0.2">
      <c r="A4" t="s">
        <v>12</v>
      </c>
      <c r="B4">
        <v>1</v>
      </c>
      <c r="C4" t="b">
        <v>1</v>
      </c>
      <c r="D4">
        <v>0</v>
      </c>
    </row>
    <row r="5" spans="1:4" x14ac:dyDescent="0.2">
      <c r="A5" t="s">
        <v>13</v>
      </c>
      <c r="B5">
        <v>1</v>
      </c>
      <c r="C5" t="b">
        <v>1</v>
      </c>
      <c r="D5">
        <v>0</v>
      </c>
    </row>
    <row r="6" spans="1:4" x14ac:dyDescent="0.2">
      <c r="A6" t="s">
        <v>14</v>
      </c>
      <c r="B6">
        <v>1</v>
      </c>
      <c r="C6" t="b">
        <v>0</v>
      </c>
      <c r="D6">
        <v>1E-3</v>
      </c>
    </row>
    <row r="7" spans="1:4" x14ac:dyDescent="0.2">
      <c r="A7" t="s">
        <v>15</v>
      </c>
      <c r="B7">
        <v>1</v>
      </c>
      <c r="C7" t="b">
        <v>1</v>
      </c>
      <c r="D7">
        <f>LN(0.9)</f>
        <v>-0.10536051565782628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switches</vt:lpstr>
      <vt:lpstr>rec_data</vt:lpstr>
      <vt:lpstr>pre_post_spawning_effects</vt:lpstr>
      <vt:lpstr>covar_val</vt:lpstr>
      <vt:lpstr>covar_val_sd</vt:lpstr>
      <vt:lpstr>estparams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Kirstin Holsman</cp:lastModifiedBy>
  <dcterms:created xsi:type="dcterms:W3CDTF">2022-04-25T23:59:48Z</dcterms:created>
  <dcterms:modified xsi:type="dcterms:W3CDTF">2023-11-30T00:01:19Z</dcterms:modified>
</cp:coreProperties>
</file>