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031-1683-261 mounting nut\"/>
    </mc:Choice>
  </mc:AlternateContent>
  <xr:revisionPtr revIDLastSave="0" documentId="13_ncr:1_{0C433838-CDA4-41DE-BF83-AAC9A7D59A56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1" sheetId="5" r:id="rId3"/>
    <sheet name="Tolerance Table 2" sheetId="6" r:id="rId4"/>
  </sheets>
  <definedNames>
    <definedName name="_xlnm.Print_Area" localSheetId="0">FAI!$A$1:$R$9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3" l="1"/>
  <c r="Q7" i="3"/>
  <c r="P7" i="3"/>
  <c r="O7" i="3"/>
  <c r="N7" i="3"/>
  <c r="M7" i="3"/>
  <c r="L7" i="3"/>
  <c r="K7" i="3"/>
  <c r="J7" i="3"/>
  <c r="I7" i="3"/>
  <c r="F8" i="3"/>
  <c r="G8" i="3"/>
  <c r="F9" i="3"/>
  <c r="G9" i="3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<sst xmlns="http://schemas.openxmlformats.org/spreadsheetml/2006/main" count="53" uniqueCount="43">
  <si>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</si>
  <si>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</si>
  <si>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</si>
  <si>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</si>
  <si>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</si>
  <si>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</si>
  <si>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</si>
  <si>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</si>
  <si>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</si>
  <si>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</si>
  <si>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</si>
  <si>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</si>
  <si>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</si>
  <si>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</si>
  <si>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</si>
  <si>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</si>
  <si>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</si>
  <si>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</si>
  <si>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</si>
  <si>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</si>
  <si>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</si>
  <si>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</si>
  <si>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</si>
  <si>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</si>
  <si>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</si>
  <si>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</si>
  <si>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</si>
  <si>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</si>
  <si>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031-1683-261</t>
  </si>
  <si>
    <t>Mounting Nut</t>
  </si>
  <si>
    <t>Angle</t>
  </si>
  <si>
    <t>Length (Thread Pitch)</t>
  </si>
  <si>
    <t>Diameter (Thread)</t>
  </si>
  <si>
    <t>Mfg. Sample
6</t>
  </si>
  <si>
    <t>Mfg. Sample 
7</t>
  </si>
  <si>
    <t>Mfg. Sample 
8</t>
  </si>
  <si>
    <t>Mfg. Sample 
9</t>
  </si>
  <si>
    <t>Mfg. Sample 
10</t>
  </si>
  <si>
    <t>Micrometer</t>
  </si>
  <si>
    <t>Caliper</t>
  </si>
  <si>
    <t>Pitch gauge</t>
  </si>
  <si>
    <t>OK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</si>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</sst>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3" xfId="0" quotePrefix="1" applyNumberFormat="1" applyFont="1" applyFill="1" applyBorder="1" applyAlignment="1">
      <alignment horizontal="center" vertical="center" wrapText="1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0" xfId="0" applyNumberFormat="1" applyFont="1" applyFill="1" applyBorder="1" applyAlignment="1">
      <alignment horizontal="center" vertical="center" wrapText="1"/>
    </xf>
    <xf numFmtId="166" fontId="7" fillId="4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17</xdr:col>
      <xdr:colOff>513521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5413" y="0"/>
          <a:ext cx="308113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506172</xdr:colOff>
      <xdr:row>38</xdr:row>
      <xdr:rowOff>77221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0C48A-3324-4B73-415C-F8A9745C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50172" cy="7316221"/>
        </a:xfrm>
        <a:prstGeom prst="rect">
          <a:avLst/>
        </a:prstGeom>
      </xdr:spPr>
    </xdr:pic>
    <xdr:clientData/>
  </xdr:twoCellAnchor>
  <xdr:oneCellAnchor>
    <xdr:from>
      <xdr:col>14</xdr:col>
      <xdr:colOff>219075</xdr:colOff>
      <xdr:row>26</xdr:row>
      <xdr:rowOff>85725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8753475" y="5038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590550</xdr:colOff>
      <xdr:row>26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6076950" y="5067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8</xdr:col>
      <xdr:colOff>590550</xdr:colOff>
      <xdr:row>8</xdr:row>
      <xdr:rowOff>161925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467350" y="1685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14</xdr:col>
      <xdr:colOff>180975</xdr:colOff>
      <xdr:row>9</xdr:row>
      <xdr:rowOff>142875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715375" y="1857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10</xdr:col>
      <xdr:colOff>304800</xdr:colOff>
      <xdr:row>26</xdr:row>
      <xdr:rowOff>114300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45E7D3-BD41-4DE2-BC3E-EF7F2E3E0379}"/>
            </a:ext>
          </a:extLst>
        </xdr:cNvPr>
        <xdr:cNvSpPr txBox="1"/>
      </xdr:nvSpPr>
      <xdr:spPr>
        <a:xfrm>
          <a:off x="6400800" y="5067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twoCellAnchor>
    <xdr:from>
      <xdr:col>10</xdr:col>
      <xdr:colOff>109030</xdr:colOff>
      <xdr:row>25</xdr:row>
      <xdr:rowOff>114300</xdr:rowOff>
    </xdr:from>
    <xdr:to>
      <xdr:col>10</xdr:col>
      <xdr:colOff>247650</xdr:colOff>
      <xdr:row>26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6CBE232-39B7-DB9A-EE5E-7CBAD4273FF2}"/>
            </a:ext>
          </a:extLst>
        </xdr:cNvPr>
        <xdr:cNvCxnSpPr>
          <a:cxnSpLocks/>
          <a:stCxn id="5" idx="0"/>
        </xdr:cNvCxnSpPr>
      </xdr:nvCxnSpPr>
      <xdr:spPr>
        <a:xfrm flipV="1">
          <a:off x="6205030" y="4876800"/>
          <a:ext cx="13862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409575</xdr:colOff>
      <xdr:row>25</xdr:row>
      <xdr:rowOff>123825</xdr:rowOff>
    </xdr:from>
    <xdr:to>
      <xdr:col>10</xdr:col>
      <xdr:colOff>432880</xdr:colOff>
      <xdr:row>26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4F8F2C4-FF55-42EF-B31C-C0538CDA3A8B}"/>
            </a:ext>
          </a:extLst>
        </xdr:cNvPr>
        <xdr:cNvCxnSpPr>
          <a:cxnSpLocks/>
          <a:stCxn id="3" idx="0"/>
        </xdr:cNvCxnSpPr>
      </xdr:nvCxnSpPr>
      <xdr:spPr>
        <a:xfrm flipH="1" flipV="1">
          <a:off x="6505575" y="4886325"/>
          <a:ext cx="23305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514762</xdr:colOff>
      <xdr:row>10</xdr:row>
      <xdr:rowOff>143161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9BF96-BF11-E156-C086-FD4351E8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53162" cy="2048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125799</xdr:colOff>
      <xdr:row>3</xdr:row>
      <xdr:rowOff>133448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E3EB5-4DBC-DD2B-B806-A6E21F7CA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46599" cy="70494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</xdr:row>
      <xdr:rowOff>142875</xdr:rowOff>
    </xdr:from>
    <xdr:to>
      <xdr:col>23</xdr:col>
      <xdr:colOff>116270</xdr:colOff>
      <xdr:row>4</xdr:row>
      <xdr:rowOff>181007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898161-249A-EEE9-97C5-88A5F8D9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714375"/>
          <a:ext cx="14118020" cy="228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9"/>
  <sheetViews>
    <sheetView tabSelected="1" zoomScale="115" zoomScaleNormal="115" workbookViewId="0">
      <pane ySplit="4" topLeftCell="A5" activePane="bottomLeft" state="frozen"/>
      <selection pane="bottomLeft" activeCell="D8" sqref="D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8" width="7.7109375" style="1" customWidth="1"/>
    <col min="19" max="16384" width="8.7109375" style="1"/>
  </cols>
  <sheetData>
    <row r="1" spans="1:19" ht="27.75" customHeight="1" x14ac:dyDescent="0.25">
      <c r="A1" s="21" t="s">
        <v>0</v>
      </c>
      <c r="B1" s="8"/>
      <c r="C1" s="9" t="s">
        <v>16</v>
      </c>
      <c r="D1" s="22"/>
      <c r="E1" s="23" t="s">
        <v>1</v>
      </c>
      <c r="F1" s="30">
        <f ca="1">TODAY()</f>
        <v>46114</v>
      </c>
      <c r="G1" s="32" t="s">
        <v>21</v>
      </c>
      <c r="H1" s="33"/>
      <c r="I1" s="33"/>
      <c r="J1" s="33"/>
      <c r="K1" s="33"/>
      <c r="L1" s="34"/>
      <c r="M1" s="15"/>
      <c r="N1" s="15"/>
      <c r="O1" s="15"/>
      <c r="P1" s="15"/>
      <c r="Q1" s="19"/>
      <c r="R1" s="15"/>
    </row>
    <row r="2" spans="1:19" ht="27.75" customHeight="1" x14ac:dyDescent="0.25">
      <c r="A2" s="21" t="s">
        <v>2</v>
      </c>
      <c r="B2" s="8" t="s">
        <v>29</v>
      </c>
      <c r="C2" s="9" t="s">
        <v>17</v>
      </c>
      <c r="D2" s="13">
        <v>10</v>
      </c>
      <c r="E2" s="17" t="s">
        <v>3</v>
      </c>
      <c r="F2" s="11" t="s">
        <v>25</v>
      </c>
      <c r="G2" s="35"/>
      <c r="H2" s="36"/>
      <c r="I2" s="36"/>
      <c r="J2" s="36"/>
      <c r="K2" s="36"/>
      <c r="L2" s="37"/>
      <c r="M2" s="15"/>
      <c r="N2" s="15"/>
      <c r="O2" s="15"/>
      <c r="P2" s="15"/>
      <c r="Q2" s="19"/>
      <c r="R2" s="15"/>
      <c r="S2"/>
    </row>
    <row r="3" spans="1:19" ht="30.75" thickBot="1" x14ac:dyDescent="0.3">
      <c r="A3" s="24" t="s">
        <v>4</v>
      </c>
      <c r="B3" s="29" t="s">
        <v>28</v>
      </c>
      <c r="C3" s="18" t="s">
        <v>22</v>
      </c>
      <c r="D3" s="14" t="s">
        <v>26</v>
      </c>
      <c r="E3" s="10" t="s">
        <v>5</v>
      </c>
      <c r="F3" s="12"/>
      <c r="G3" s="35"/>
      <c r="H3" s="36"/>
      <c r="I3" s="36"/>
      <c r="J3" s="36"/>
      <c r="K3" s="36"/>
      <c r="L3" s="37"/>
      <c r="M3" s="16"/>
      <c r="N3" s="16"/>
      <c r="O3" s="16"/>
      <c r="P3" s="16"/>
      <c r="Q3" s="20"/>
      <c r="R3" s="16"/>
    </row>
    <row r="4" spans="1:19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31" t="s">
        <v>33</v>
      </c>
      <c r="O4" s="31" t="s">
        <v>34</v>
      </c>
      <c r="P4" s="31" t="s">
        <v>35</v>
      </c>
      <c r="Q4" s="31" t="s">
        <v>36</v>
      </c>
      <c r="R4" s="31" t="s">
        <v>37</v>
      </c>
      <c r="S4" s="1" t="s">
        <v>27</v>
      </c>
    </row>
    <row r="5" spans="1:19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38</v>
      </c>
      <c r="I5" s="2">
        <v>0.31309999999999999</v>
      </c>
      <c r="J5" s="2">
        <v>0.31254999999999999</v>
      </c>
      <c r="K5" s="2">
        <v>0.31245000000000001</v>
      </c>
      <c r="L5" s="2">
        <v>0.313</v>
      </c>
      <c r="M5" s="2">
        <v>0.31340000000000001</v>
      </c>
      <c r="N5" s="2">
        <v>0.31219999999999998</v>
      </c>
      <c r="O5" s="2">
        <v>0.31259999999999999</v>
      </c>
      <c r="P5" s="2">
        <v>0.31259999999999999</v>
      </c>
      <c r="Q5" s="2">
        <v>0.31304999999999999</v>
      </c>
      <c r="R5" s="2">
        <v>0.31285000000000002</v>
      </c>
    </row>
    <row r="6" spans="1:19" x14ac:dyDescent="0.25">
      <c r="A6" s="4">
        <v>2</v>
      </c>
      <c r="B6" s="5" t="s">
        <v>13</v>
      </c>
      <c r="C6" s="6">
        <v>9.4E-2</v>
      </c>
      <c r="D6" s="3">
        <v>3.0000000000000001E-3</v>
      </c>
      <c r="E6" s="3">
        <v>3.0000000000000001E-3</v>
      </c>
      <c r="F6" s="3">
        <f>C6+D6</f>
        <v>9.7000000000000003E-2</v>
      </c>
      <c r="G6" s="3">
        <f>C6-E6</f>
        <v>9.0999999999999998E-2</v>
      </c>
      <c r="H6" s="3" t="s">
        <v>38</v>
      </c>
      <c r="I6" s="2">
        <v>9.3100000000000002E-2</v>
      </c>
      <c r="J6" s="2">
        <v>9.3450000000000005E-2</v>
      </c>
      <c r="K6" s="2">
        <v>9.9250000000000005E-2</v>
      </c>
      <c r="L6" s="2">
        <v>9.3600000000000003E-2</v>
      </c>
      <c r="M6" s="2">
        <v>9.9049999999999999E-2</v>
      </c>
      <c r="N6" s="2">
        <v>9.8150000000000001E-2</v>
      </c>
      <c r="O6" s="2">
        <v>9.9000000000000005E-2</v>
      </c>
      <c r="P6" s="2">
        <v>9.3350000000000002E-2</v>
      </c>
      <c r="Q6" s="2">
        <v>9.8150000000000001E-2</v>
      </c>
      <c r="R6" s="2">
        <v>9.9650000000000002E-2</v>
      </c>
    </row>
    <row r="7" spans="1:19" x14ac:dyDescent="0.25">
      <c r="A7" s="4">
        <v>3</v>
      </c>
      <c r="B7" s="5" t="s">
        <v>30</v>
      </c>
      <c r="C7" s="6">
        <v>30</v>
      </c>
      <c r="D7" s="3">
        <v>2</v>
      </c>
      <c r="E7" s="3">
        <v>2</v>
      </c>
      <c r="F7" s="3">
        <f t="shared" ref="F7" si="0">C7+D7</f>
        <v>32</v>
      </c>
      <c r="G7" s="3">
        <f t="shared" ref="G7" si="1">C7-E7</f>
        <v>28</v>
      </c>
      <c r="H7" s="3" t="s">
        <v>42</v>
      </c>
      <c r="I7" s="2">
        <f>90-61.6948</f>
        <v>28.305199999999999</v>
      </c>
      <c r="J7" s="2">
        <f>90-61.5135</f>
        <v>28.486499999999999</v>
      </c>
      <c r="K7" s="2">
        <f>90-61.3187</f>
        <v>28.6813</v>
      </c>
      <c r="L7" s="2">
        <f>90-60.3498</f>
        <v>29.650199999999998</v>
      </c>
      <c r="M7" s="2">
        <f>90-60.0478</f>
        <v>29.952199999999998</v>
      </c>
      <c r="N7" s="2">
        <f>90-61.8615</f>
        <v>28.138500000000001</v>
      </c>
      <c r="O7" s="2">
        <f>90-60.2591</f>
        <v>29.740900000000003</v>
      </c>
      <c r="P7" s="2">
        <f>90-59.8127</f>
        <v>30.1873</v>
      </c>
      <c r="Q7" s="2">
        <f>90-61.3064</f>
        <v>28.693600000000004</v>
      </c>
      <c r="R7" s="2">
        <f>90-61.6204</f>
        <v>28.379600000000003</v>
      </c>
    </row>
    <row r="8" spans="1:19" x14ac:dyDescent="0.25">
      <c r="A8" s="4">
        <v>4</v>
      </c>
      <c r="B8" s="5" t="s">
        <v>32</v>
      </c>
      <c r="C8" s="6">
        <v>0.25</v>
      </c>
      <c r="D8" s="3">
        <v>2.4015700000000001E-2</v>
      </c>
      <c r="E8" s="3">
        <v>0.03</v>
      </c>
      <c r="F8" s="3">
        <f>C8+D8</f>
        <v>0.27401569999999997</v>
      </c>
      <c r="G8" s="3">
        <f>C8-E8</f>
        <v>0.22</v>
      </c>
      <c r="H8" s="3" t="s">
        <v>39</v>
      </c>
      <c r="I8" s="2">
        <v>0.2215</v>
      </c>
      <c r="J8" s="2">
        <v>0.221</v>
      </c>
      <c r="K8" s="2">
        <v>0.223</v>
      </c>
      <c r="L8" s="2">
        <v>0.221</v>
      </c>
      <c r="M8" s="2">
        <v>0.2225</v>
      </c>
      <c r="N8" s="2">
        <v>0.221</v>
      </c>
      <c r="O8" s="2">
        <v>0.221</v>
      </c>
      <c r="P8" s="2">
        <v>0.222</v>
      </c>
      <c r="Q8" s="2">
        <v>0.222</v>
      </c>
      <c r="R8" s="2">
        <v>0.222</v>
      </c>
    </row>
    <row r="9" spans="1:19" x14ac:dyDescent="0.25">
      <c r="A9" s="4">
        <v>5</v>
      </c>
      <c r="B9" s="5" t="s">
        <v>31</v>
      </c>
      <c r="C9" s="6">
        <v>2.7777777777777776E-2</v>
      </c>
      <c r="D9" s="3"/>
      <c r="E9" s="3"/>
      <c r="F9" s="3">
        <f>C9+D9</f>
        <v>2.7777777777777776E-2</v>
      </c>
      <c r="G9" s="3">
        <f>C9-E9</f>
        <v>2.7777777777777776E-2</v>
      </c>
      <c r="H9" s="3" t="s">
        <v>40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41</v>
      </c>
    </row>
  </sheetData>
  <mergeCells count="1">
    <mergeCell ref="G1:L3"/>
  </mergeCells>
  <conditionalFormatting sqref="I5:R8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R22" sqref="R2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G26" sqref="G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FCF8-BD1C-4A36-A7CB-8D54C6410A9D}">
  <dimension ref="A1"/>
  <sheetViews>
    <sheetView workbookViewId="0">
      <selection activeCell="E20" sqref="E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FAI</vt:lpstr>
      <vt:lpstr>Print Page 1</vt:lpstr>
      <vt:lpstr>Tolerance Table 1</vt:lpstr>
      <vt:lpstr>Tolerance Table 2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2026-04-02T19:04:41Z</cp:lastPrinted>
  <dcterms:created xsi:type="dcterms:W3CDTF">2025-12-24T14:13:31Z</dcterms:created>
  <dcterms:modified xsi:type="dcterms:W3CDTF">2026-04-02T19:47:14Z</dcterms:modified>
</cp:coreProperties>
</file>