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qlGenerator\AA\"/>
    </mc:Choice>
  </mc:AlternateContent>
  <xr:revisionPtr revIDLastSave="0" documentId="13_ncr:1_{12919109-E2AE-4E2A-A967-60015B3A4223}" xr6:coauthVersionLast="47" xr6:coauthVersionMax="47" xr10:uidLastSave="{00000000-0000-0000-0000-000000000000}"/>
  <bookViews>
    <workbookView xWindow="46890" yWindow="3380" windowWidth="28800" windowHeight="15370" xr2:uid="{00000000-000D-0000-FFFF-FFFF00000000}"/>
  </bookViews>
  <sheets>
    <sheet name="Funding Schedule" sheetId="1" r:id="rId1"/>
  </sheets>
  <definedNames>
    <definedName name="_xlnm.Print_Area" localSheetId="0">'Funding Schedule'!$A$1:$N$240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M224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M192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M180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M148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M118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M96" i="1"/>
  <c r="I96" i="1"/>
  <c r="I95" i="1"/>
  <c r="I94" i="1"/>
  <c r="I93" i="1"/>
  <c r="I92" i="1"/>
  <c r="I91" i="1"/>
  <c r="I90" i="1"/>
  <c r="I89" i="1"/>
  <c r="I88" i="1"/>
  <c r="I87" i="1"/>
  <c r="I86" i="1"/>
  <c r="I85" i="1"/>
  <c r="M84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M54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M32" i="1"/>
  <c r="I32" i="1"/>
  <c r="I31" i="1"/>
  <c r="I30" i="1"/>
  <c r="I29" i="1"/>
  <c r="I28" i="1"/>
  <c r="I27" i="1"/>
  <c r="I26" i="1"/>
  <c r="I25" i="1"/>
  <c r="I24" i="1"/>
  <c r="I23" i="1"/>
  <c r="I22" i="1"/>
  <c r="I21" i="1"/>
  <c r="M20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238" i="1"/>
  <c r="M238" i="1" s="1"/>
  <c r="F237" i="1"/>
  <c r="M237" i="1" s="1"/>
  <c r="F236" i="1"/>
  <c r="M236" i="1" s="1"/>
  <c r="F235" i="1"/>
  <c r="F234" i="1"/>
  <c r="M234" i="1" s="1"/>
  <c r="F233" i="1"/>
  <c r="M233" i="1" s="1"/>
  <c r="F232" i="1"/>
  <c r="M232" i="1" s="1"/>
  <c r="F231" i="1"/>
  <c r="F230" i="1"/>
  <c r="M230" i="1" s="1"/>
  <c r="F229" i="1"/>
  <c r="F228" i="1"/>
  <c r="M228" i="1" s="1"/>
  <c r="F227" i="1"/>
  <c r="F226" i="1"/>
  <c r="F225" i="1"/>
  <c r="M225" i="1" s="1"/>
  <c r="F224" i="1"/>
  <c r="F223" i="1"/>
  <c r="M223" i="1" s="1"/>
  <c r="F222" i="1"/>
  <c r="M222" i="1" s="1"/>
  <c r="F221" i="1"/>
  <c r="F220" i="1"/>
  <c r="M220" i="1" s="1"/>
  <c r="F219" i="1"/>
  <c r="M219" i="1" s="1"/>
  <c r="F218" i="1"/>
  <c r="F217" i="1"/>
  <c r="M217" i="1" s="1"/>
  <c r="F216" i="1"/>
  <c r="M216" i="1" s="1"/>
  <c r="F215" i="1"/>
  <c r="M215" i="1" s="1"/>
  <c r="F214" i="1"/>
  <c r="F213" i="1"/>
  <c r="M213" i="1" s="1"/>
  <c r="F212" i="1"/>
  <c r="M212" i="1" s="1"/>
  <c r="F211" i="1"/>
  <c r="F210" i="1"/>
  <c r="F209" i="1"/>
  <c r="M209" i="1" s="1"/>
  <c r="F208" i="1"/>
  <c r="M208" i="1" s="1"/>
  <c r="F207" i="1"/>
  <c r="F206" i="1"/>
  <c r="M206" i="1" s="1"/>
  <c r="F205" i="1"/>
  <c r="F204" i="1"/>
  <c r="M204" i="1" s="1"/>
  <c r="F203" i="1"/>
  <c r="F202" i="1"/>
  <c r="F201" i="1"/>
  <c r="M201" i="1" s="1"/>
  <c r="F200" i="1"/>
  <c r="M200" i="1" s="1"/>
  <c r="F199" i="1"/>
  <c r="M199" i="1" s="1"/>
  <c r="F198" i="1"/>
  <c r="M198" i="1" s="1"/>
  <c r="F197" i="1"/>
  <c r="F196" i="1"/>
  <c r="M196" i="1" s="1"/>
  <c r="F195" i="1"/>
  <c r="F194" i="1"/>
  <c r="F193" i="1"/>
  <c r="M193" i="1" s="1"/>
  <c r="F192" i="1"/>
  <c r="F191" i="1"/>
  <c r="M191" i="1" s="1"/>
  <c r="F190" i="1"/>
  <c r="M190" i="1" s="1"/>
  <c r="F189" i="1"/>
  <c r="M189" i="1" s="1"/>
  <c r="F188" i="1"/>
  <c r="M188" i="1" s="1"/>
  <c r="F187" i="1"/>
  <c r="J187" i="1" s="1"/>
  <c r="K187" i="1" s="1"/>
  <c r="F186" i="1"/>
  <c r="F185" i="1"/>
  <c r="M185" i="1" s="1"/>
  <c r="F184" i="1"/>
  <c r="M184" i="1" s="1"/>
  <c r="F183" i="1"/>
  <c r="M183" i="1" s="1"/>
  <c r="F182" i="1"/>
  <c r="F181" i="1"/>
  <c r="M181" i="1" s="1"/>
  <c r="F180" i="1"/>
  <c r="F179" i="1"/>
  <c r="F178" i="1"/>
  <c r="F177" i="1"/>
  <c r="M177" i="1" s="1"/>
  <c r="F176" i="1"/>
  <c r="M176" i="1" s="1"/>
  <c r="F175" i="1"/>
  <c r="F174" i="1"/>
  <c r="M174" i="1" s="1"/>
  <c r="F173" i="1"/>
  <c r="F172" i="1"/>
  <c r="M172" i="1" s="1"/>
  <c r="F171" i="1"/>
  <c r="F170" i="1"/>
  <c r="F169" i="1"/>
  <c r="M169" i="1" s="1"/>
  <c r="F168" i="1"/>
  <c r="M168" i="1" s="1"/>
  <c r="F167" i="1"/>
  <c r="M167" i="1" s="1"/>
  <c r="F166" i="1"/>
  <c r="M166" i="1" s="1"/>
  <c r="F165" i="1"/>
  <c r="F164" i="1"/>
  <c r="M164" i="1" s="1"/>
  <c r="F163" i="1"/>
  <c r="F162" i="1"/>
  <c r="F161" i="1"/>
  <c r="M161" i="1" s="1"/>
  <c r="F160" i="1"/>
  <c r="F159" i="1"/>
  <c r="M159" i="1" s="1"/>
  <c r="F158" i="1"/>
  <c r="M158" i="1" s="1"/>
  <c r="F157" i="1"/>
  <c r="M157" i="1" s="1"/>
  <c r="F156" i="1"/>
  <c r="M156" i="1" s="1"/>
  <c r="F155" i="1"/>
  <c r="F154" i="1"/>
  <c r="F153" i="1"/>
  <c r="M153" i="1" s="1"/>
  <c r="F152" i="1"/>
  <c r="M152" i="1" s="1"/>
  <c r="F151" i="1"/>
  <c r="M151" i="1" s="1"/>
  <c r="F150" i="1"/>
  <c r="F149" i="1"/>
  <c r="M149" i="1" s="1"/>
  <c r="F148" i="1"/>
  <c r="F147" i="1"/>
  <c r="F146" i="1"/>
  <c r="F145" i="1"/>
  <c r="M145" i="1" s="1"/>
  <c r="F144" i="1"/>
  <c r="M144" i="1" s="1"/>
  <c r="F143" i="1"/>
  <c r="F142" i="1"/>
  <c r="M142" i="1" s="1"/>
  <c r="F141" i="1"/>
  <c r="F140" i="1"/>
  <c r="M140" i="1" s="1"/>
  <c r="F139" i="1"/>
  <c r="F138" i="1"/>
  <c r="F137" i="1"/>
  <c r="M137" i="1" s="1"/>
  <c r="F136" i="1"/>
  <c r="M136" i="1" s="1"/>
  <c r="F135" i="1"/>
  <c r="M135" i="1" s="1"/>
  <c r="F134" i="1"/>
  <c r="M134" i="1" s="1"/>
  <c r="F133" i="1"/>
  <c r="F132" i="1"/>
  <c r="M132" i="1" s="1"/>
  <c r="F131" i="1"/>
  <c r="F130" i="1"/>
  <c r="F129" i="1"/>
  <c r="M129" i="1" s="1"/>
  <c r="F128" i="1"/>
  <c r="F127" i="1"/>
  <c r="M127" i="1" s="1"/>
  <c r="F126" i="1"/>
  <c r="M126" i="1" s="1"/>
  <c r="F125" i="1"/>
  <c r="M125" i="1" s="1"/>
  <c r="F124" i="1"/>
  <c r="M124" i="1" s="1"/>
  <c r="F123" i="1"/>
  <c r="J123" i="1" s="1"/>
  <c r="K123" i="1" s="1"/>
  <c r="F122" i="1"/>
  <c r="F121" i="1"/>
  <c r="M121" i="1" s="1"/>
  <c r="F120" i="1"/>
  <c r="M120" i="1" s="1"/>
  <c r="F119" i="1"/>
  <c r="M119" i="1" s="1"/>
  <c r="F118" i="1"/>
  <c r="F117" i="1"/>
  <c r="M117" i="1" s="1"/>
  <c r="F116" i="1"/>
  <c r="M116" i="1" s="1"/>
  <c r="F115" i="1"/>
  <c r="F114" i="1"/>
  <c r="F113" i="1"/>
  <c r="M113" i="1" s="1"/>
  <c r="F112" i="1"/>
  <c r="M112" i="1" s="1"/>
  <c r="F111" i="1"/>
  <c r="J111" i="1" s="1"/>
  <c r="K111" i="1" s="1"/>
  <c r="F110" i="1"/>
  <c r="M110" i="1" s="1"/>
  <c r="F109" i="1"/>
  <c r="M109" i="1" s="1"/>
  <c r="F108" i="1"/>
  <c r="M108" i="1" s="1"/>
  <c r="F107" i="1"/>
  <c r="F106" i="1"/>
  <c r="F105" i="1"/>
  <c r="M105" i="1" s="1"/>
  <c r="F104" i="1"/>
  <c r="M104" i="1" s="1"/>
  <c r="F103" i="1"/>
  <c r="M103" i="1" s="1"/>
  <c r="F102" i="1"/>
  <c r="M102" i="1" s="1"/>
  <c r="F101" i="1"/>
  <c r="J101" i="1" s="1"/>
  <c r="K101" i="1" s="1"/>
  <c r="F100" i="1"/>
  <c r="M100" i="1" s="1"/>
  <c r="F99" i="1"/>
  <c r="F98" i="1"/>
  <c r="F97" i="1"/>
  <c r="M97" i="1" s="1"/>
  <c r="F96" i="1"/>
  <c r="F95" i="1"/>
  <c r="M95" i="1" s="1"/>
  <c r="F94" i="1"/>
  <c r="M94" i="1" s="1"/>
  <c r="F93" i="1"/>
  <c r="M93" i="1" s="1"/>
  <c r="F92" i="1"/>
  <c r="M92" i="1" s="1"/>
  <c r="F91" i="1"/>
  <c r="J91" i="1" s="1"/>
  <c r="K91" i="1" s="1"/>
  <c r="F90" i="1"/>
  <c r="F89" i="1"/>
  <c r="M89" i="1" s="1"/>
  <c r="F88" i="1"/>
  <c r="M88" i="1" s="1"/>
  <c r="F87" i="1"/>
  <c r="M87" i="1" s="1"/>
  <c r="F86" i="1"/>
  <c r="F85" i="1"/>
  <c r="M85" i="1" s="1"/>
  <c r="F84" i="1"/>
  <c r="F83" i="1"/>
  <c r="F82" i="1"/>
  <c r="F81" i="1"/>
  <c r="M81" i="1" s="1"/>
  <c r="F80" i="1"/>
  <c r="M80" i="1" s="1"/>
  <c r="F79" i="1"/>
  <c r="M79" i="1" s="1"/>
  <c r="F78" i="1"/>
  <c r="M78" i="1" s="1"/>
  <c r="F77" i="1"/>
  <c r="F76" i="1"/>
  <c r="M76" i="1" s="1"/>
  <c r="F75" i="1"/>
  <c r="F74" i="1"/>
  <c r="F73" i="1"/>
  <c r="M73" i="1" s="1"/>
  <c r="F72" i="1"/>
  <c r="M72" i="1" s="1"/>
  <c r="F71" i="1"/>
  <c r="M71" i="1" s="1"/>
  <c r="F70" i="1"/>
  <c r="M70" i="1" s="1"/>
  <c r="F69" i="1"/>
  <c r="F68" i="1"/>
  <c r="M68" i="1" s="1"/>
  <c r="F67" i="1"/>
  <c r="F66" i="1"/>
  <c r="F65" i="1"/>
  <c r="M65" i="1" s="1"/>
  <c r="F64" i="1"/>
  <c r="F63" i="1"/>
  <c r="M63" i="1" s="1"/>
  <c r="F62" i="1"/>
  <c r="M62" i="1" s="1"/>
  <c r="F61" i="1"/>
  <c r="M61" i="1" s="1"/>
  <c r="F60" i="1"/>
  <c r="M60" i="1" s="1"/>
  <c r="F59" i="1"/>
  <c r="J59" i="1" s="1"/>
  <c r="K59" i="1" s="1"/>
  <c r="F58" i="1"/>
  <c r="F57" i="1"/>
  <c r="M57" i="1" s="1"/>
  <c r="F56" i="1"/>
  <c r="M56" i="1" s="1"/>
  <c r="F55" i="1"/>
  <c r="M55" i="1" s="1"/>
  <c r="F54" i="1"/>
  <c r="F53" i="1"/>
  <c r="M53" i="1" s="1"/>
  <c r="F52" i="1"/>
  <c r="M52" i="1" s="1"/>
  <c r="F51" i="1"/>
  <c r="F50" i="1"/>
  <c r="M50" i="1" s="1"/>
  <c r="F49" i="1"/>
  <c r="M49" i="1" s="1"/>
  <c r="F48" i="1"/>
  <c r="M48" i="1" s="1"/>
  <c r="F47" i="1"/>
  <c r="M47" i="1" s="1"/>
  <c r="F46" i="1"/>
  <c r="M46" i="1" s="1"/>
  <c r="F45" i="1"/>
  <c r="F44" i="1"/>
  <c r="M44" i="1" s="1"/>
  <c r="F43" i="1"/>
  <c r="F42" i="1"/>
  <c r="F41" i="1"/>
  <c r="M41" i="1" s="1"/>
  <c r="F40" i="1"/>
  <c r="M40" i="1" s="1"/>
  <c r="F39" i="1"/>
  <c r="M39" i="1" s="1"/>
  <c r="F38" i="1"/>
  <c r="M38" i="1" s="1"/>
  <c r="F37" i="1"/>
  <c r="F36" i="1"/>
  <c r="M36" i="1" s="1"/>
  <c r="F35" i="1"/>
  <c r="M35" i="1" s="1"/>
  <c r="F34" i="1"/>
  <c r="F33" i="1"/>
  <c r="M33" i="1" s="1"/>
  <c r="F32" i="1"/>
  <c r="F31" i="1"/>
  <c r="M31" i="1" s="1"/>
  <c r="F30" i="1"/>
  <c r="M30" i="1" s="1"/>
  <c r="F29" i="1"/>
  <c r="M29" i="1" s="1"/>
  <c r="F28" i="1"/>
  <c r="M28" i="1" s="1"/>
  <c r="F27" i="1"/>
  <c r="J27" i="1" s="1"/>
  <c r="K27" i="1" s="1"/>
  <c r="F26" i="1"/>
  <c r="F25" i="1"/>
  <c r="M25" i="1" s="1"/>
  <c r="F24" i="1"/>
  <c r="M24" i="1" s="1"/>
  <c r="F23" i="1"/>
  <c r="M23" i="1" s="1"/>
  <c r="F22" i="1"/>
  <c r="F21" i="1"/>
  <c r="M21" i="1" s="1"/>
  <c r="F20" i="1"/>
  <c r="F19" i="1"/>
  <c r="F18" i="1"/>
  <c r="M18" i="1" s="1"/>
  <c r="F17" i="1"/>
  <c r="M17" i="1" s="1"/>
  <c r="F16" i="1"/>
  <c r="M16" i="1" s="1"/>
  <c r="F15" i="1"/>
  <c r="M15" i="1" s="1"/>
  <c r="F14" i="1"/>
  <c r="M14" i="1" s="1"/>
  <c r="F13" i="1"/>
  <c r="F12" i="1"/>
  <c r="M12" i="1" s="1"/>
  <c r="F11" i="1"/>
  <c r="F10" i="1"/>
  <c r="F9" i="1"/>
  <c r="M9" i="1" s="1"/>
  <c r="F8" i="1"/>
  <c r="M8" i="1" s="1"/>
  <c r="D238" i="1"/>
  <c r="D237" i="1"/>
  <c r="D236" i="1"/>
  <c r="J236" i="1" s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J212" i="1" s="1"/>
  <c r="D211" i="1"/>
  <c r="D210" i="1"/>
  <c r="D209" i="1"/>
  <c r="D208" i="1"/>
  <c r="D207" i="1"/>
  <c r="D206" i="1"/>
  <c r="D205" i="1"/>
  <c r="D204" i="1"/>
  <c r="D203" i="1"/>
  <c r="D202" i="1"/>
  <c r="D201" i="1"/>
  <c r="D200" i="1"/>
  <c r="J200" i="1" s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J158" i="1" s="1"/>
  <c r="K158" i="1" s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J126" i="1" s="1"/>
  <c r="K126" i="1" s="1"/>
  <c r="D125" i="1"/>
  <c r="D124" i="1"/>
  <c r="D123" i="1"/>
  <c r="D122" i="1"/>
  <c r="D121" i="1"/>
  <c r="D120" i="1"/>
  <c r="D119" i="1"/>
  <c r="D118" i="1"/>
  <c r="D117" i="1"/>
  <c r="D116" i="1"/>
  <c r="J116" i="1" s="1"/>
  <c r="K116" i="1" s="1"/>
  <c r="D115" i="1"/>
  <c r="D114" i="1"/>
  <c r="D113" i="1"/>
  <c r="D112" i="1"/>
  <c r="D111" i="1"/>
  <c r="D110" i="1"/>
  <c r="D109" i="1"/>
  <c r="D108" i="1"/>
  <c r="D107" i="1"/>
  <c r="D106" i="1"/>
  <c r="D105" i="1"/>
  <c r="D104" i="1"/>
  <c r="J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J62" i="1" s="1"/>
  <c r="K62" i="1" s="1"/>
  <c r="D61" i="1"/>
  <c r="D60" i="1"/>
  <c r="D59" i="1"/>
  <c r="D58" i="1"/>
  <c r="D57" i="1"/>
  <c r="D56" i="1"/>
  <c r="D55" i="1"/>
  <c r="D54" i="1"/>
  <c r="D53" i="1"/>
  <c r="D52" i="1"/>
  <c r="J52" i="1" s="1"/>
  <c r="K52" i="1" s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J8" i="1" s="1"/>
  <c r="F7" i="1"/>
  <c r="M7" i="1" s="1"/>
  <c r="D7" i="1"/>
  <c r="M13" i="1" l="1"/>
  <c r="J13" i="1"/>
  <c r="K13" i="1" s="1"/>
  <c r="N13" i="1" s="1"/>
  <c r="J37" i="1"/>
  <c r="K37" i="1" s="1"/>
  <c r="M37" i="1"/>
  <c r="M45" i="1"/>
  <c r="J45" i="1"/>
  <c r="K45" i="1" s="1"/>
  <c r="N45" i="1" s="1"/>
  <c r="J69" i="1"/>
  <c r="K69" i="1" s="1"/>
  <c r="M69" i="1"/>
  <c r="M77" i="1"/>
  <c r="J77" i="1"/>
  <c r="K77" i="1" s="1"/>
  <c r="N77" i="1" s="1"/>
  <c r="J133" i="1"/>
  <c r="K133" i="1" s="1"/>
  <c r="M133" i="1"/>
  <c r="N133" i="1" s="1"/>
  <c r="M141" i="1"/>
  <c r="J141" i="1"/>
  <c r="M143" i="1"/>
  <c r="J143" i="1"/>
  <c r="K143" i="1" s="1"/>
  <c r="J155" i="1"/>
  <c r="K155" i="1" s="1"/>
  <c r="M155" i="1"/>
  <c r="J165" i="1"/>
  <c r="K165" i="1" s="1"/>
  <c r="M165" i="1"/>
  <c r="M173" i="1"/>
  <c r="J173" i="1"/>
  <c r="M175" i="1"/>
  <c r="J175" i="1"/>
  <c r="K175" i="1" s="1"/>
  <c r="N175" i="1" s="1"/>
  <c r="J197" i="1"/>
  <c r="K197" i="1" s="1"/>
  <c r="M197" i="1"/>
  <c r="M205" i="1"/>
  <c r="J205" i="1"/>
  <c r="K205" i="1" s="1"/>
  <c r="N205" i="1" s="1"/>
  <c r="J207" i="1"/>
  <c r="K207" i="1" s="1"/>
  <c r="M207" i="1"/>
  <c r="N207" i="1" s="1"/>
  <c r="J221" i="1"/>
  <c r="K221" i="1" s="1"/>
  <c r="M221" i="1"/>
  <c r="M229" i="1"/>
  <c r="J229" i="1"/>
  <c r="K229" i="1" s="1"/>
  <c r="N229" i="1" s="1"/>
  <c r="J231" i="1"/>
  <c r="K231" i="1" s="1"/>
  <c r="M231" i="1"/>
  <c r="J15" i="1"/>
  <c r="K15" i="1" s="1"/>
  <c r="J47" i="1"/>
  <c r="K47" i="1" s="1"/>
  <c r="N47" i="1" s="1"/>
  <c r="M101" i="1"/>
  <c r="N101" i="1" s="1"/>
  <c r="J109" i="1"/>
  <c r="K109" i="1" s="1"/>
  <c r="N109" i="1" s="1"/>
  <c r="J20" i="1"/>
  <c r="K20" i="1" s="1"/>
  <c r="J84" i="1"/>
  <c r="K84" i="1" s="1"/>
  <c r="J148" i="1"/>
  <c r="K148" i="1" s="1"/>
  <c r="N148" i="1" s="1"/>
  <c r="J180" i="1"/>
  <c r="K180" i="1" s="1"/>
  <c r="N180" i="1" s="1"/>
  <c r="J224" i="1"/>
  <c r="K224" i="1" s="1"/>
  <c r="J35" i="1"/>
  <c r="J79" i="1"/>
  <c r="K79" i="1" s="1"/>
  <c r="M111" i="1"/>
  <c r="N111" i="1" s="1"/>
  <c r="J25" i="1"/>
  <c r="J57" i="1"/>
  <c r="J89" i="1"/>
  <c r="J121" i="1"/>
  <c r="J153" i="1"/>
  <c r="J185" i="1"/>
  <c r="J217" i="1"/>
  <c r="K217" i="1" s="1"/>
  <c r="N217" i="1" s="1"/>
  <c r="J10" i="1"/>
  <c r="K10" i="1" s="1"/>
  <c r="J22" i="1"/>
  <c r="K22" i="1" s="1"/>
  <c r="J32" i="1"/>
  <c r="K32" i="1" s="1"/>
  <c r="N32" i="1" s="1"/>
  <c r="J42" i="1"/>
  <c r="K42" i="1" s="1"/>
  <c r="J54" i="1"/>
  <c r="K54" i="1" s="1"/>
  <c r="N54" i="1" s="1"/>
  <c r="J64" i="1"/>
  <c r="K64" i="1" s="1"/>
  <c r="J86" i="1"/>
  <c r="K86" i="1" s="1"/>
  <c r="J96" i="1"/>
  <c r="K96" i="1" s="1"/>
  <c r="N96" i="1" s="1"/>
  <c r="J118" i="1"/>
  <c r="K118" i="1" s="1"/>
  <c r="N118" i="1" s="1"/>
  <c r="J128" i="1"/>
  <c r="K128" i="1" s="1"/>
  <c r="J150" i="1"/>
  <c r="K150" i="1" s="1"/>
  <c r="J160" i="1"/>
  <c r="K160" i="1" s="1"/>
  <c r="J182" i="1"/>
  <c r="K182" i="1" s="1"/>
  <c r="N182" i="1" s="1"/>
  <c r="J192" i="1"/>
  <c r="K192" i="1" s="1"/>
  <c r="J214" i="1"/>
  <c r="K214" i="1" s="1"/>
  <c r="N214" i="1" s="1"/>
  <c r="J226" i="1"/>
  <c r="K226" i="1" s="1"/>
  <c r="M22" i="1"/>
  <c r="J30" i="1"/>
  <c r="K30" i="1" s="1"/>
  <c r="J40" i="1"/>
  <c r="K40" i="1" s="1"/>
  <c r="N40" i="1" s="1"/>
  <c r="J50" i="1"/>
  <c r="K50" i="1" s="1"/>
  <c r="N50" i="1" s="1"/>
  <c r="M64" i="1"/>
  <c r="J72" i="1"/>
  <c r="M86" i="1"/>
  <c r="J94" i="1"/>
  <c r="K94" i="1" s="1"/>
  <c r="M128" i="1"/>
  <c r="J136" i="1"/>
  <c r="M150" i="1"/>
  <c r="M160" i="1"/>
  <c r="J168" i="1"/>
  <c r="M182" i="1"/>
  <c r="J190" i="1"/>
  <c r="K190" i="1" s="1"/>
  <c r="N190" i="1" s="1"/>
  <c r="M214" i="1"/>
  <c r="J234" i="1"/>
  <c r="K234" i="1" s="1"/>
  <c r="N234" i="1" s="1"/>
  <c r="N192" i="1"/>
  <c r="N15" i="1"/>
  <c r="N79" i="1"/>
  <c r="N116" i="1"/>
  <c r="N224" i="1"/>
  <c r="N52" i="1"/>
  <c r="N30" i="1"/>
  <c r="N94" i="1"/>
  <c r="N143" i="1"/>
  <c r="N20" i="1"/>
  <c r="N84" i="1"/>
  <c r="N150" i="1"/>
  <c r="M10" i="1"/>
  <c r="K35" i="1"/>
  <c r="N35" i="1" s="1"/>
  <c r="N62" i="1"/>
  <c r="M123" i="1"/>
  <c r="N123" i="1" s="1"/>
  <c r="J219" i="1"/>
  <c r="K219" i="1" s="1"/>
  <c r="N219" i="1" s="1"/>
  <c r="N160" i="1"/>
  <c r="M42" i="1"/>
  <c r="N42" i="1" s="1"/>
  <c r="K8" i="1"/>
  <c r="N8" i="1" s="1"/>
  <c r="M27" i="1"/>
  <c r="M91" i="1"/>
  <c r="N91" i="1" s="1"/>
  <c r="N158" i="1"/>
  <c r="M66" i="1"/>
  <c r="J66" i="1"/>
  <c r="K66" i="1" s="1"/>
  <c r="N66" i="1" s="1"/>
  <c r="M98" i="1"/>
  <c r="J98" i="1"/>
  <c r="K98" i="1" s="1"/>
  <c r="M122" i="1"/>
  <c r="J122" i="1"/>
  <c r="K122" i="1" s="1"/>
  <c r="M154" i="1"/>
  <c r="J154" i="1"/>
  <c r="K154" i="1" s="1"/>
  <c r="J178" i="1"/>
  <c r="K178" i="1" s="1"/>
  <c r="M178" i="1"/>
  <c r="M194" i="1"/>
  <c r="J194" i="1"/>
  <c r="K194" i="1" s="1"/>
  <c r="J202" i="1"/>
  <c r="K202" i="1" s="1"/>
  <c r="M202" i="1"/>
  <c r="J210" i="1"/>
  <c r="K210" i="1" s="1"/>
  <c r="M210" i="1"/>
  <c r="M218" i="1"/>
  <c r="J218" i="1"/>
  <c r="K218" i="1" s="1"/>
  <c r="J18" i="1"/>
  <c r="K18" i="1" s="1"/>
  <c r="N18" i="1" s="1"/>
  <c r="M226" i="1"/>
  <c r="N226" i="1" s="1"/>
  <c r="M26" i="1"/>
  <c r="J26" i="1"/>
  <c r="K26" i="1" s="1"/>
  <c r="M34" i="1"/>
  <c r="J34" i="1"/>
  <c r="K34" i="1" s="1"/>
  <c r="M58" i="1"/>
  <c r="J58" i="1"/>
  <c r="K58" i="1" s="1"/>
  <c r="J74" i="1"/>
  <c r="K74" i="1" s="1"/>
  <c r="M74" i="1"/>
  <c r="J82" i="1"/>
  <c r="K82" i="1" s="1"/>
  <c r="M82" i="1"/>
  <c r="M90" i="1"/>
  <c r="J90" i="1"/>
  <c r="K90" i="1" s="1"/>
  <c r="J106" i="1"/>
  <c r="K106" i="1" s="1"/>
  <c r="M106" i="1"/>
  <c r="J114" i="1"/>
  <c r="K114" i="1" s="1"/>
  <c r="M114" i="1"/>
  <c r="M130" i="1"/>
  <c r="J130" i="1"/>
  <c r="K130" i="1" s="1"/>
  <c r="J138" i="1"/>
  <c r="K138" i="1" s="1"/>
  <c r="M138" i="1"/>
  <c r="M146" i="1"/>
  <c r="J146" i="1"/>
  <c r="K146" i="1" s="1"/>
  <c r="M162" i="1"/>
  <c r="J162" i="1"/>
  <c r="K162" i="1" s="1"/>
  <c r="J170" i="1"/>
  <c r="K170" i="1" s="1"/>
  <c r="M170" i="1"/>
  <c r="M186" i="1"/>
  <c r="J186" i="1"/>
  <c r="K186" i="1" s="1"/>
  <c r="M11" i="1"/>
  <c r="J11" i="1"/>
  <c r="K11" i="1" s="1"/>
  <c r="M19" i="1"/>
  <c r="J19" i="1"/>
  <c r="K19" i="1" s="1"/>
  <c r="N27" i="1"/>
  <c r="M43" i="1"/>
  <c r="J43" i="1"/>
  <c r="K43" i="1" s="1"/>
  <c r="M51" i="1"/>
  <c r="J51" i="1"/>
  <c r="K51" i="1" s="1"/>
  <c r="N51" i="1" s="1"/>
  <c r="J67" i="1"/>
  <c r="K67" i="1" s="1"/>
  <c r="M67" i="1"/>
  <c r="M75" i="1"/>
  <c r="J75" i="1"/>
  <c r="K75" i="1" s="1"/>
  <c r="M83" i="1"/>
  <c r="J83" i="1"/>
  <c r="K83" i="1" s="1"/>
  <c r="J99" i="1"/>
  <c r="K99" i="1" s="1"/>
  <c r="M99" i="1"/>
  <c r="M107" i="1"/>
  <c r="J107" i="1"/>
  <c r="K107" i="1" s="1"/>
  <c r="M115" i="1"/>
  <c r="J115" i="1"/>
  <c r="K115" i="1" s="1"/>
  <c r="J131" i="1"/>
  <c r="K131" i="1" s="1"/>
  <c r="M131" i="1"/>
  <c r="M139" i="1"/>
  <c r="J139" i="1"/>
  <c r="K139" i="1" s="1"/>
  <c r="M147" i="1"/>
  <c r="J147" i="1"/>
  <c r="K147" i="1" s="1"/>
  <c r="N155" i="1"/>
  <c r="J163" i="1"/>
  <c r="K163" i="1" s="1"/>
  <c r="M163" i="1"/>
  <c r="M171" i="1"/>
  <c r="J171" i="1"/>
  <c r="K171" i="1" s="1"/>
  <c r="M179" i="1"/>
  <c r="J179" i="1"/>
  <c r="K179" i="1" s="1"/>
  <c r="J195" i="1"/>
  <c r="K195" i="1" s="1"/>
  <c r="M195" i="1"/>
  <c r="M203" i="1"/>
  <c r="J203" i="1"/>
  <c r="K203" i="1" s="1"/>
  <c r="M211" i="1"/>
  <c r="J211" i="1"/>
  <c r="K211" i="1" s="1"/>
  <c r="M227" i="1"/>
  <c r="J227" i="1"/>
  <c r="K227" i="1" s="1"/>
  <c r="M235" i="1"/>
  <c r="J235" i="1"/>
  <c r="K235" i="1" s="1"/>
  <c r="M59" i="1"/>
  <c r="N59" i="1" s="1"/>
  <c r="N126" i="1"/>
  <c r="M187" i="1"/>
  <c r="N187" i="1" s="1"/>
  <c r="J23" i="1"/>
  <c r="K23" i="1" s="1"/>
  <c r="N23" i="1" s="1"/>
  <c r="J28" i="1"/>
  <c r="K28" i="1" s="1"/>
  <c r="N28" i="1" s="1"/>
  <c r="J33" i="1"/>
  <c r="K33" i="1" s="1"/>
  <c r="N33" i="1" s="1"/>
  <c r="J38" i="1"/>
  <c r="K38" i="1" s="1"/>
  <c r="N38" i="1" s="1"/>
  <c r="J55" i="1"/>
  <c r="K55" i="1" s="1"/>
  <c r="N55" i="1" s="1"/>
  <c r="J60" i="1"/>
  <c r="K60" i="1" s="1"/>
  <c r="N60" i="1" s="1"/>
  <c r="J65" i="1"/>
  <c r="K65" i="1" s="1"/>
  <c r="N65" i="1" s="1"/>
  <c r="J70" i="1"/>
  <c r="K70" i="1" s="1"/>
  <c r="N70" i="1" s="1"/>
  <c r="J87" i="1"/>
  <c r="K87" i="1" s="1"/>
  <c r="N87" i="1" s="1"/>
  <c r="J92" i="1"/>
  <c r="K92" i="1" s="1"/>
  <c r="N92" i="1" s="1"/>
  <c r="J97" i="1"/>
  <c r="K97" i="1" s="1"/>
  <c r="N97" i="1" s="1"/>
  <c r="J102" i="1"/>
  <c r="K102" i="1" s="1"/>
  <c r="N102" i="1" s="1"/>
  <c r="J119" i="1"/>
  <c r="K119" i="1" s="1"/>
  <c r="N119" i="1" s="1"/>
  <c r="J124" i="1"/>
  <c r="K124" i="1" s="1"/>
  <c r="N124" i="1" s="1"/>
  <c r="J129" i="1"/>
  <c r="K129" i="1" s="1"/>
  <c r="N129" i="1" s="1"/>
  <c r="J134" i="1"/>
  <c r="K134" i="1" s="1"/>
  <c r="N134" i="1" s="1"/>
  <c r="J151" i="1"/>
  <c r="K151" i="1" s="1"/>
  <c r="N151" i="1" s="1"/>
  <c r="J156" i="1"/>
  <c r="K156" i="1" s="1"/>
  <c r="N156" i="1" s="1"/>
  <c r="J161" i="1"/>
  <c r="J166" i="1"/>
  <c r="K166" i="1" s="1"/>
  <c r="N166" i="1" s="1"/>
  <c r="J183" i="1"/>
  <c r="K183" i="1" s="1"/>
  <c r="N183" i="1" s="1"/>
  <c r="J188" i="1"/>
  <c r="K188" i="1" s="1"/>
  <c r="N188" i="1" s="1"/>
  <c r="J193" i="1"/>
  <c r="J198" i="1"/>
  <c r="K198" i="1" s="1"/>
  <c r="N198" i="1" s="1"/>
  <c r="J222" i="1"/>
  <c r="K222" i="1" s="1"/>
  <c r="N222" i="1" s="1"/>
  <c r="J232" i="1"/>
  <c r="K232" i="1" s="1"/>
  <c r="N232" i="1" s="1"/>
  <c r="K72" i="1"/>
  <c r="N72" i="1" s="1"/>
  <c r="K104" i="1"/>
  <c r="N104" i="1" s="1"/>
  <c r="K141" i="1"/>
  <c r="N141" i="1" s="1"/>
  <c r="J16" i="1"/>
  <c r="K16" i="1" s="1"/>
  <c r="N16" i="1" s="1"/>
  <c r="J21" i="1"/>
  <c r="K21" i="1" s="1"/>
  <c r="N21" i="1" s="1"/>
  <c r="J48" i="1"/>
  <c r="K48" i="1" s="1"/>
  <c r="N48" i="1" s="1"/>
  <c r="J53" i="1"/>
  <c r="K53" i="1" s="1"/>
  <c r="N53" i="1" s="1"/>
  <c r="J80" i="1"/>
  <c r="K80" i="1" s="1"/>
  <c r="N80" i="1" s="1"/>
  <c r="J85" i="1"/>
  <c r="K85" i="1" s="1"/>
  <c r="N85" i="1" s="1"/>
  <c r="J112" i="1"/>
  <c r="K112" i="1" s="1"/>
  <c r="N112" i="1" s="1"/>
  <c r="J117" i="1"/>
  <c r="K117" i="1" s="1"/>
  <c r="N117" i="1" s="1"/>
  <c r="J144" i="1"/>
  <c r="K144" i="1" s="1"/>
  <c r="N144" i="1" s="1"/>
  <c r="J149" i="1"/>
  <c r="K149" i="1" s="1"/>
  <c r="N149" i="1" s="1"/>
  <c r="J176" i="1"/>
  <c r="K176" i="1" s="1"/>
  <c r="N176" i="1" s="1"/>
  <c r="J181" i="1"/>
  <c r="K181" i="1" s="1"/>
  <c r="N181" i="1" s="1"/>
  <c r="J208" i="1"/>
  <c r="K208" i="1" s="1"/>
  <c r="N208" i="1" s="1"/>
  <c r="J215" i="1"/>
  <c r="K215" i="1" s="1"/>
  <c r="N215" i="1" s="1"/>
  <c r="K220" i="1"/>
  <c r="N220" i="1" s="1"/>
  <c r="J225" i="1"/>
  <c r="K225" i="1" s="1"/>
  <c r="N225" i="1" s="1"/>
  <c r="J237" i="1"/>
  <c r="K237" i="1" s="1"/>
  <c r="N237" i="1" s="1"/>
  <c r="K161" i="1"/>
  <c r="N161" i="1" s="1"/>
  <c r="J9" i="1"/>
  <c r="K9" i="1" s="1"/>
  <c r="N9" i="1" s="1"/>
  <c r="J14" i="1"/>
  <c r="K14" i="1" s="1"/>
  <c r="N14" i="1" s="1"/>
  <c r="J31" i="1"/>
  <c r="K31" i="1" s="1"/>
  <c r="N31" i="1" s="1"/>
  <c r="J36" i="1"/>
  <c r="K36" i="1" s="1"/>
  <c r="N36" i="1" s="1"/>
  <c r="J41" i="1"/>
  <c r="K41" i="1" s="1"/>
  <c r="N41" i="1" s="1"/>
  <c r="J46" i="1"/>
  <c r="K46" i="1" s="1"/>
  <c r="N46" i="1" s="1"/>
  <c r="J63" i="1"/>
  <c r="K63" i="1" s="1"/>
  <c r="N63" i="1" s="1"/>
  <c r="J68" i="1"/>
  <c r="K68" i="1" s="1"/>
  <c r="N68" i="1" s="1"/>
  <c r="J73" i="1"/>
  <c r="K73" i="1" s="1"/>
  <c r="N73" i="1" s="1"/>
  <c r="J78" i="1"/>
  <c r="K78" i="1" s="1"/>
  <c r="N78" i="1" s="1"/>
  <c r="J95" i="1"/>
  <c r="K95" i="1" s="1"/>
  <c r="N95" i="1" s="1"/>
  <c r="J100" i="1"/>
  <c r="K100" i="1" s="1"/>
  <c r="N100" i="1" s="1"/>
  <c r="J105" i="1"/>
  <c r="K105" i="1" s="1"/>
  <c r="N105" i="1" s="1"/>
  <c r="J110" i="1"/>
  <c r="K110" i="1" s="1"/>
  <c r="N110" i="1" s="1"/>
  <c r="J127" i="1"/>
  <c r="K127" i="1" s="1"/>
  <c r="N127" i="1" s="1"/>
  <c r="J132" i="1"/>
  <c r="K132" i="1" s="1"/>
  <c r="N132" i="1" s="1"/>
  <c r="J137" i="1"/>
  <c r="K137" i="1" s="1"/>
  <c r="N137" i="1" s="1"/>
  <c r="J142" i="1"/>
  <c r="K142" i="1" s="1"/>
  <c r="N142" i="1" s="1"/>
  <c r="J159" i="1"/>
  <c r="K159" i="1" s="1"/>
  <c r="N159" i="1" s="1"/>
  <c r="J164" i="1"/>
  <c r="K164" i="1" s="1"/>
  <c r="N164" i="1" s="1"/>
  <c r="J169" i="1"/>
  <c r="K169" i="1" s="1"/>
  <c r="N169" i="1" s="1"/>
  <c r="J174" i="1"/>
  <c r="K174" i="1" s="1"/>
  <c r="N174" i="1" s="1"/>
  <c r="J191" i="1"/>
  <c r="K191" i="1" s="1"/>
  <c r="N191" i="1" s="1"/>
  <c r="J196" i="1"/>
  <c r="K196" i="1" s="1"/>
  <c r="N196" i="1" s="1"/>
  <c r="J201" i="1"/>
  <c r="K201" i="1" s="1"/>
  <c r="N201" i="1" s="1"/>
  <c r="J206" i="1"/>
  <c r="K206" i="1" s="1"/>
  <c r="N206" i="1" s="1"/>
  <c r="J213" i="1"/>
  <c r="K213" i="1" s="1"/>
  <c r="N213" i="1" s="1"/>
  <c r="J220" i="1"/>
  <c r="J230" i="1"/>
  <c r="K230" i="1" s="1"/>
  <c r="N230" i="1" s="1"/>
  <c r="K168" i="1"/>
  <c r="N168" i="1" s="1"/>
  <c r="J24" i="1"/>
  <c r="K24" i="1" s="1"/>
  <c r="N24" i="1" s="1"/>
  <c r="J29" i="1"/>
  <c r="K29" i="1" s="1"/>
  <c r="N29" i="1" s="1"/>
  <c r="J56" i="1"/>
  <c r="K56" i="1" s="1"/>
  <c r="N56" i="1" s="1"/>
  <c r="J61" i="1"/>
  <c r="K61" i="1" s="1"/>
  <c r="N61" i="1" s="1"/>
  <c r="J88" i="1"/>
  <c r="K88" i="1" s="1"/>
  <c r="N88" i="1" s="1"/>
  <c r="J93" i="1"/>
  <c r="K93" i="1" s="1"/>
  <c r="N93" i="1" s="1"/>
  <c r="J120" i="1"/>
  <c r="K120" i="1" s="1"/>
  <c r="N120" i="1" s="1"/>
  <c r="J125" i="1"/>
  <c r="K125" i="1" s="1"/>
  <c r="N125" i="1" s="1"/>
  <c r="J152" i="1"/>
  <c r="K152" i="1" s="1"/>
  <c r="N152" i="1" s="1"/>
  <c r="J157" i="1"/>
  <c r="K157" i="1" s="1"/>
  <c r="N157" i="1" s="1"/>
  <c r="J184" i="1"/>
  <c r="K184" i="1" s="1"/>
  <c r="N184" i="1" s="1"/>
  <c r="J189" i="1"/>
  <c r="K189" i="1" s="1"/>
  <c r="N189" i="1" s="1"/>
  <c r="J223" i="1"/>
  <c r="K223" i="1" s="1"/>
  <c r="N223" i="1" s="1"/>
  <c r="J233" i="1"/>
  <c r="K233" i="1" s="1"/>
  <c r="N233" i="1" s="1"/>
  <c r="K136" i="1"/>
  <c r="N136" i="1" s="1"/>
  <c r="K193" i="1"/>
  <c r="N193" i="1" s="1"/>
  <c r="J7" i="1"/>
  <c r="K7" i="1" s="1"/>
  <c r="N7" i="1" s="1"/>
  <c r="J12" i="1"/>
  <c r="K12" i="1" s="1"/>
  <c r="N12" i="1" s="1"/>
  <c r="J17" i="1"/>
  <c r="K17" i="1" s="1"/>
  <c r="N17" i="1" s="1"/>
  <c r="J39" i="1"/>
  <c r="K39" i="1" s="1"/>
  <c r="N39" i="1" s="1"/>
  <c r="J44" i="1"/>
  <c r="K44" i="1" s="1"/>
  <c r="N44" i="1" s="1"/>
  <c r="J49" i="1"/>
  <c r="K49" i="1" s="1"/>
  <c r="N49" i="1" s="1"/>
  <c r="J71" i="1"/>
  <c r="K71" i="1" s="1"/>
  <c r="N71" i="1" s="1"/>
  <c r="J76" i="1"/>
  <c r="K76" i="1" s="1"/>
  <c r="N76" i="1" s="1"/>
  <c r="J81" i="1"/>
  <c r="K81" i="1" s="1"/>
  <c r="N81" i="1" s="1"/>
  <c r="J103" i="1"/>
  <c r="K103" i="1" s="1"/>
  <c r="N103" i="1" s="1"/>
  <c r="J108" i="1"/>
  <c r="K108" i="1" s="1"/>
  <c r="N108" i="1" s="1"/>
  <c r="J113" i="1"/>
  <c r="K113" i="1" s="1"/>
  <c r="N113" i="1" s="1"/>
  <c r="J135" i="1"/>
  <c r="K135" i="1" s="1"/>
  <c r="N135" i="1" s="1"/>
  <c r="J140" i="1"/>
  <c r="K140" i="1" s="1"/>
  <c r="N140" i="1" s="1"/>
  <c r="J145" i="1"/>
  <c r="K145" i="1" s="1"/>
  <c r="N145" i="1" s="1"/>
  <c r="J167" i="1"/>
  <c r="K167" i="1" s="1"/>
  <c r="N167" i="1" s="1"/>
  <c r="J172" i="1"/>
  <c r="K172" i="1" s="1"/>
  <c r="N172" i="1" s="1"/>
  <c r="J177" i="1"/>
  <c r="K177" i="1" s="1"/>
  <c r="N177" i="1" s="1"/>
  <c r="J199" i="1"/>
  <c r="K199" i="1" s="1"/>
  <c r="N199" i="1" s="1"/>
  <c r="J204" i="1"/>
  <c r="K204" i="1" s="1"/>
  <c r="N204" i="1" s="1"/>
  <c r="J209" i="1"/>
  <c r="K209" i="1" s="1"/>
  <c r="N209" i="1" s="1"/>
  <c r="J216" i="1"/>
  <c r="K216" i="1" s="1"/>
  <c r="N216" i="1" s="1"/>
  <c r="J228" i="1"/>
  <c r="K228" i="1" s="1"/>
  <c r="N228" i="1" s="1"/>
  <c r="J238" i="1"/>
  <c r="K238" i="1" s="1"/>
  <c r="N238" i="1" s="1"/>
  <c r="K173" i="1"/>
  <c r="N173" i="1" s="1"/>
  <c r="K200" i="1"/>
  <c r="N200" i="1" s="1"/>
  <c r="K212" i="1"/>
  <c r="N212" i="1" s="1"/>
  <c r="K25" i="1"/>
  <c r="N25" i="1" s="1"/>
  <c r="K57" i="1"/>
  <c r="N57" i="1" s="1"/>
  <c r="K89" i="1"/>
  <c r="N89" i="1" s="1"/>
  <c r="K121" i="1"/>
  <c r="N121" i="1" s="1"/>
  <c r="K153" i="1"/>
  <c r="N153" i="1" s="1"/>
  <c r="K185" i="1"/>
  <c r="N185" i="1" s="1"/>
  <c r="K236" i="1"/>
  <c r="N236" i="1" s="1"/>
  <c r="A239" i="1"/>
  <c r="N86" i="1" l="1"/>
  <c r="N107" i="1"/>
  <c r="N83" i="1"/>
  <c r="N19" i="1"/>
  <c r="N186" i="1"/>
  <c r="N162" i="1"/>
  <c r="N202" i="1"/>
  <c r="N10" i="1"/>
  <c r="N128" i="1"/>
  <c r="N64" i="1"/>
  <c r="N22" i="1"/>
  <c r="N231" i="1"/>
  <c r="N221" i="1"/>
  <c r="N197" i="1"/>
  <c r="N165" i="1"/>
  <c r="N69" i="1"/>
  <c r="N37" i="1"/>
  <c r="N179" i="1"/>
  <c r="N194" i="1"/>
  <c r="N98" i="1"/>
  <c r="N211" i="1"/>
  <c r="N99" i="1"/>
  <c r="N90" i="1"/>
  <c r="N34" i="1"/>
  <c r="N203" i="1"/>
  <c r="N154" i="1"/>
  <c r="N139" i="1"/>
  <c r="N11" i="1"/>
  <c r="N146" i="1"/>
  <c r="N58" i="1"/>
  <c r="N178" i="1"/>
  <c r="N163" i="1"/>
  <c r="N235" i="1"/>
  <c r="N170" i="1"/>
  <c r="N82" i="1"/>
  <c r="N210" i="1"/>
  <c r="N171" i="1"/>
  <c r="N67" i="1"/>
  <c r="N114" i="1"/>
  <c r="N74" i="1"/>
  <c r="N122" i="1"/>
  <c r="N131" i="1"/>
  <c r="N106" i="1"/>
  <c r="N195" i="1"/>
  <c r="N115" i="1"/>
  <c r="N43" i="1"/>
  <c r="N138" i="1"/>
  <c r="N218" i="1"/>
  <c r="N227" i="1"/>
  <c r="N147" i="1"/>
  <c r="N75" i="1"/>
  <c r="N130" i="1"/>
  <c r="N26" i="1"/>
  <c r="E239" i="1"/>
  <c r="C239" i="1" l="1"/>
  <c r="D239" i="1"/>
  <c r="B239" i="1"/>
  <c r="F239" i="1"/>
  <c r="M239" i="1"/>
  <c r="N239" i="1" l="1"/>
  <c r="K239" i="1"/>
  <c r="J239" i="1"/>
</calcChain>
</file>

<file path=xl/sharedStrings.xml><?xml version="1.0" encoding="utf-8"?>
<sst xmlns="http://schemas.openxmlformats.org/spreadsheetml/2006/main" count="28" uniqueCount="23">
  <si>
    <t xml:space="preserve">DEAL NAME:  </t>
  </si>
  <si>
    <t>BOEING EMPLOYEES' CREDIT UNION</t>
  </si>
  <si>
    <t>SERVICING RETAINED/RELEASED :  RETAINED</t>
  </si>
  <si>
    <t xml:space="preserve">FUNDING DATE:      </t>
  </si>
  <si>
    <t xml:space="preserve"> </t>
  </si>
  <si>
    <t>LOAN NUMBER</t>
  </si>
  <si>
    <t>CURR INT</t>
  </si>
  <si>
    <t>SFEE</t>
  </si>
  <si>
    <t>NET INT</t>
  </si>
  <si>
    <t>CURRENT BALANCE as of 12/12/2021</t>
  </si>
  <si>
    <t>PARTICIPATION BALANCE @90%</t>
  </si>
  <si>
    <t>INT PAID TO DATE</t>
  </si>
  <si>
    <t>DUE DATE</t>
  </si>
  <si>
    <t># OF DAYS OF INT 30/360</t>
  </si>
  <si>
    <t>90% DAILY INT AT NET INT @ 30/360</t>
  </si>
  <si>
    <t>ACCRUED INTEREST FROM INT PD TO DATE  @ 90%</t>
  </si>
  <si>
    <t>PRICE</t>
  </si>
  <si>
    <t>PREMIUM (DISCOUNT)</t>
  </si>
  <si>
    <t>FUNDS_DUE</t>
  </si>
  <si>
    <t>REMOVED LOANS</t>
  </si>
  <si>
    <t>STILL DUE FOR OCT PAYMENT</t>
  </si>
  <si>
    <t>DEFERMENT</t>
  </si>
  <si>
    <t>PAID IN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</si>
</sst>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m/dd/yy;@"/>
    <numFmt numFmtId="166" formatCode="m\o\n\th\ d\,\ yyyy"/>
    <numFmt numFmtId="167" formatCode="#.00"/>
    <numFmt numFmtId="168" formatCode="#."/>
    <numFmt numFmtId="169" formatCode="_(* #,##0_);_(* \(#,##0\);_(* &quot;-&quot;??_);_(@_)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b/>
      <i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0"/>
      <name val="Arial"/>
      <family val="2"/>
    </font>
    <font>
      <sz val="10"/>
      <color theme="1"/>
      <name val="Tahoma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4">
    <xf numFmtId="0" fontId="0" fillId="0" borderId="0"/>
    <xf numFmtId="0" fontId="2" fillId="0" borderId="0"/>
    <xf numFmtId="43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2" applyNumberFormat="0" applyAlignment="0" applyProtection="0"/>
    <xf numFmtId="0" fontId="14" fillId="22" borderId="3" applyNumberFormat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6" fontId="17" fillId="0" borderId="0">
      <protection locked="0"/>
    </xf>
    <xf numFmtId="0" fontId="18" fillId="0" borderId="0" applyNumberFormat="0" applyFill="0" applyBorder="0" applyAlignment="0" applyProtection="0"/>
    <xf numFmtId="167" fontId="17" fillId="0" borderId="0">
      <protection locked="0"/>
    </xf>
    <xf numFmtId="0" fontId="19" fillId="5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168" fontId="23" fillId="0" borderId="0">
      <protection locked="0"/>
    </xf>
    <xf numFmtId="168" fontId="23" fillId="0" borderId="0">
      <protection locked="0"/>
    </xf>
    <xf numFmtId="0" fontId="24" fillId="8" borderId="2" applyNumberFormat="0" applyAlignment="0" applyProtection="0"/>
    <xf numFmtId="0" fontId="25" fillId="0" borderId="7" applyNumberFormat="0" applyFill="0" applyAlignment="0" applyProtection="0"/>
    <xf numFmtId="0" fontId="26" fillId="23" borderId="0" applyNumberFormat="0" applyBorder="0" applyAlignment="0" applyProtection="0"/>
    <xf numFmtId="0" fontId="3" fillId="0" borderId="0"/>
    <xf numFmtId="0" fontId="3" fillId="0" borderId="0"/>
    <xf numFmtId="0" fontId="15" fillId="0" borderId="0"/>
    <xf numFmtId="0" fontId="15" fillId="0" borderId="0"/>
    <xf numFmtId="0" fontId="27" fillId="0" borderId="0"/>
    <xf numFmtId="0" fontId="28" fillId="0" borderId="0"/>
    <xf numFmtId="0" fontId="15" fillId="0" borderId="0"/>
    <xf numFmtId="0" fontId="3" fillId="0" borderId="0"/>
    <xf numFmtId="0" fontId="2" fillId="0" borderId="0"/>
    <xf numFmtId="0" fontId="15" fillId="0" borderId="0"/>
    <xf numFmtId="0" fontId="29" fillId="0" borderId="0"/>
    <xf numFmtId="0" fontId="3" fillId="0" borderId="0"/>
    <xf numFmtId="0" fontId="15" fillId="0" borderId="0"/>
    <xf numFmtId="0" fontId="3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3" fillId="0" borderId="0"/>
    <xf numFmtId="0" fontId="29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15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3" fillId="24" borderId="8" applyNumberFormat="0" applyFont="0" applyAlignment="0" applyProtection="0"/>
    <xf numFmtId="0" fontId="30" fillId="21" borderId="9" applyNumberFormat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4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27" fillId="0" borderId="0"/>
    <xf numFmtId="9" fontId="3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2">
    <xf numFmtId="0" fontId="0" fillId="0" borderId="0" xfId="0"/>
    <xf numFmtId="1" fontId="4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0" fontId="5" fillId="0" borderId="0" xfId="0" applyNumberFormat="1" applyFont="1"/>
    <xf numFmtId="4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/>
    <xf numFmtId="164" fontId="4" fillId="0" borderId="0" xfId="0" applyNumberFormat="1" applyFont="1"/>
    <xf numFmtId="40" fontId="4" fillId="0" borderId="0" xfId="0" applyNumberFormat="1" applyFont="1"/>
    <xf numFmtId="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 applyAlignment="1">
      <alignment horizontal="center"/>
    </xf>
    <xf numFmtId="0" fontId="4" fillId="0" borderId="0" xfId="0" applyFont="1"/>
    <xf numFmtId="165" fontId="5" fillId="0" borderId="0" xfId="0" applyNumberFormat="1" applyFont="1" applyAlignment="1">
      <alignment horizontal="center"/>
    </xf>
    <xf numFmtId="165" fontId="6" fillId="0" borderId="0" xfId="0" applyNumberFormat="1" applyFont="1"/>
    <xf numFmtId="4" fontId="6" fillId="0" borderId="0" xfId="0" applyNumberFormat="1" applyFont="1"/>
    <xf numFmtId="40" fontId="6" fillId="0" borderId="0" xfId="0" applyNumberFormat="1" applyFont="1"/>
    <xf numFmtId="164" fontId="5" fillId="2" borderId="0" xfId="0" applyNumberFormat="1" applyFont="1" applyFill="1" applyAlignment="1">
      <alignment horizontal="center" wrapText="1"/>
    </xf>
    <xf numFmtId="164" fontId="5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center"/>
    </xf>
    <xf numFmtId="0" fontId="7" fillId="0" borderId="0" xfId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0" fontId="4" fillId="0" borderId="1" xfId="0" applyNumberFormat="1" applyFont="1" applyBorder="1"/>
    <xf numFmtId="165" fontId="4" fillId="0" borderId="1" xfId="0" applyNumberFormat="1" applyFont="1" applyBorder="1"/>
    <xf numFmtId="164" fontId="7" fillId="0" borderId="0" xfId="1" applyNumberFormat="1" applyFont="1" applyAlignment="1">
      <alignment horizontal="center"/>
    </xf>
    <xf numFmtId="43" fontId="5" fillId="0" borderId="0" xfId="174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2" fontId="9" fillId="0" borderId="0" xfId="1" applyNumberFormat="1" applyFont="1" applyAlignment="1">
      <alignment horizontal="center"/>
    </xf>
    <xf numFmtId="169" fontId="9" fillId="0" borderId="0" xfId="2" applyNumberFormat="1" applyFont="1" applyFill="1" applyBorder="1"/>
    <xf numFmtId="1" fontId="5" fillId="2" borderId="0" xfId="0" applyNumberFormat="1" applyFont="1" applyFill="1" applyAlignment="1">
      <alignment wrapText="1"/>
    </xf>
    <xf numFmtId="4" fontId="5" fillId="25" borderId="0" xfId="0" applyNumberFormat="1" applyFont="1" applyFill="1" applyAlignment="1">
      <alignment horizontal="center" wrapText="1"/>
    </xf>
    <xf numFmtId="165" fontId="5" fillId="25" borderId="0" xfId="0" applyNumberFormat="1" applyFont="1" applyFill="1" applyAlignment="1">
      <alignment horizontal="center" wrapText="1"/>
    </xf>
    <xf numFmtId="1" fontId="5" fillId="25" borderId="0" xfId="0" applyNumberFormat="1" applyFont="1" applyFill="1" applyAlignment="1">
      <alignment horizontal="center" wrapText="1"/>
    </xf>
    <xf numFmtId="164" fontId="4" fillId="0" borderId="0" xfId="0" applyNumberFormat="1" applyFont="1" applyAlignment="1">
      <alignment horizontal="center"/>
    </xf>
    <xf numFmtId="164" fontId="4" fillId="0" borderId="0" xfId="0" quotePrefix="1" applyNumberFormat="1" applyFont="1"/>
    <xf numFmtId="164" fontId="4" fillId="0" borderId="0" xfId="0" quotePrefix="1" applyNumberFormat="1" applyFont="1" applyAlignment="1">
      <alignment horizontal="center"/>
    </xf>
    <xf numFmtId="0" fontId="36" fillId="0" borderId="0" xfId="0" applyFont="1"/>
    <xf numFmtId="40" fontId="5" fillId="25" borderId="0" xfId="0" applyNumberFormat="1" applyFont="1" applyFill="1" applyAlignment="1">
      <alignment horizontal="center" wrapText="1"/>
    </xf>
    <xf numFmtId="164" fontId="7" fillId="0" borderId="0" xfId="1" applyNumberFormat="1" applyFont="1" applyAlignment="1">
      <alignment horizontal="left"/>
    </xf>
  </cellXfs>
  <cellStyles count="184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" xfId="174" builtinId="3"/>
    <cellStyle name="Comma 2" xfId="176" xr:uid="{00000000-0005-0000-0000-00001C000000}"/>
    <cellStyle name="Comma 2 2" xfId="2" xr:uid="{00000000-0005-0000-0000-00001D000000}"/>
    <cellStyle name="Comma 2 3" xfId="31" xr:uid="{00000000-0005-0000-0000-00001E000000}"/>
    <cellStyle name="Comma 2 3 2" xfId="32" xr:uid="{00000000-0005-0000-0000-00001F000000}"/>
    <cellStyle name="Comma 3" xfId="177" xr:uid="{00000000-0005-0000-0000-000020000000}"/>
    <cellStyle name="Comma 3 2" xfId="33" xr:uid="{00000000-0005-0000-0000-000021000000}"/>
    <cellStyle name="Comma 4" xfId="178" xr:uid="{00000000-0005-0000-0000-000022000000}"/>
    <cellStyle name="Comma 4 2" xfId="34" xr:uid="{00000000-0005-0000-0000-000023000000}"/>
    <cellStyle name="Comma 7" xfId="35" xr:uid="{00000000-0005-0000-0000-000024000000}"/>
    <cellStyle name="Currency 13" xfId="36" xr:uid="{00000000-0005-0000-0000-000025000000}"/>
    <cellStyle name="Currency 2" xfId="37" xr:uid="{00000000-0005-0000-0000-000026000000}"/>
    <cellStyle name="Currency 2 2" xfId="38" xr:uid="{00000000-0005-0000-0000-000027000000}"/>
    <cellStyle name="Currency 3" xfId="39" xr:uid="{00000000-0005-0000-0000-000028000000}"/>
    <cellStyle name="Currency 3 2" xfId="40" xr:uid="{00000000-0005-0000-0000-000029000000}"/>
    <cellStyle name="Currency 3 2 2" xfId="41" xr:uid="{00000000-0005-0000-0000-00002A000000}"/>
    <cellStyle name="Currency 4 2" xfId="42" xr:uid="{00000000-0005-0000-0000-00002B000000}"/>
    <cellStyle name="Date" xfId="43" xr:uid="{00000000-0005-0000-0000-00002C000000}"/>
    <cellStyle name="Explanatory Text 2" xfId="44" xr:uid="{00000000-0005-0000-0000-00002D000000}"/>
    <cellStyle name="Fixed" xfId="45" xr:uid="{00000000-0005-0000-0000-00002E000000}"/>
    <cellStyle name="Good 2" xfId="46" xr:uid="{00000000-0005-0000-0000-00002F000000}"/>
    <cellStyle name="Heading 1 2" xfId="47" xr:uid="{00000000-0005-0000-0000-000030000000}"/>
    <cellStyle name="Heading 2 2" xfId="48" xr:uid="{00000000-0005-0000-0000-000031000000}"/>
    <cellStyle name="Heading 3 2" xfId="49" xr:uid="{00000000-0005-0000-0000-000032000000}"/>
    <cellStyle name="Heading 4 2" xfId="50" xr:uid="{00000000-0005-0000-0000-000033000000}"/>
    <cellStyle name="Heading1" xfId="51" xr:uid="{00000000-0005-0000-0000-000034000000}"/>
    <cellStyle name="Heading2" xfId="52" xr:uid="{00000000-0005-0000-0000-000035000000}"/>
    <cellStyle name="Input 2" xfId="53" xr:uid="{00000000-0005-0000-0000-000036000000}"/>
    <cellStyle name="Linked Cell 2" xfId="54" xr:uid="{00000000-0005-0000-0000-000037000000}"/>
    <cellStyle name="Neutral 2" xfId="55" xr:uid="{00000000-0005-0000-0000-000038000000}"/>
    <cellStyle name="Normal" xfId="0" builtinId="0"/>
    <cellStyle name="Normal 10" xfId="56" xr:uid="{00000000-0005-0000-0000-00003A000000}"/>
    <cellStyle name="Normal 10 2" xfId="57" xr:uid="{00000000-0005-0000-0000-00003B000000}"/>
    <cellStyle name="Normal 10 2 2" xfId="58" xr:uid="{00000000-0005-0000-0000-00003C000000}"/>
    <cellStyle name="Normal 11" xfId="59" xr:uid="{00000000-0005-0000-0000-00003D000000}"/>
    <cellStyle name="Normal 11 2" xfId="60" xr:uid="{00000000-0005-0000-0000-00003E000000}"/>
    <cellStyle name="Normal 11 3" xfId="61" xr:uid="{00000000-0005-0000-0000-00003F000000}"/>
    <cellStyle name="Normal 12" xfId="62" xr:uid="{00000000-0005-0000-0000-000040000000}"/>
    <cellStyle name="Normal 12 2" xfId="63" xr:uid="{00000000-0005-0000-0000-000041000000}"/>
    <cellStyle name="Normal 12 3" xfId="64" xr:uid="{00000000-0005-0000-0000-000042000000}"/>
    <cellStyle name="Normal 13" xfId="65" xr:uid="{00000000-0005-0000-0000-000043000000}"/>
    <cellStyle name="Normal 13 2" xfId="66" xr:uid="{00000000-0005-0000-0000-000044000000}"/>
    <cellStyle name="Normal 13 2 2" xfId="67" xr:uid="{00000000-0005-0000-0000-000045000000}"/>
    <cellStyle name="Normal 14" xfId="68" xr:uid="{00000000-0005-0000-0000-000046000000}"/>
    <cellStyle name="Normal 14 2" xfId="69" xr:uid="{00000000-0005-0000-0000-000047000000}"/>
    <cellStyle name="Normal 18" xfId="70" xr:uid="{00000000-0005-0000-0000-000048000000}"/>
    <cellStyle name="Normal 2" xfId="175" xr:uid="{00000000-0005-0000-0000-000049000000}"/>
    <cellStyle name="Normal 2 10" xfId="71" xr:uid="{00000000-0005-0000-0000-00004A000000}"/>
    <cellStyle name="Normal 2 11" xfId="72" xr:uid="{00000000-0005-0000-0000-00004B000000}"/>
    <cellStyle name="Normal 2 12" xfId="73" xr:uid="{00000000-0005-0000-0000-00004C000000}"/>
    <cellStyle name="Normal 2 13" xfId="74" xr:uid="{00000000-0005-0000-0000-00004D000000}"/>
    <cellStyle name="Normal 2 14" xfId="75" xr:uid="{00000000-0005-0000-0000-00004E000000}"/>
    <cellStyle name="Normal 2 15" xfId="76" xr:uid="{00000000-0005-0000-0000-00004F000000}"/>
    <cellStyle name="Normal 2 16" xfId="77" xr:uid="{00000000-0005-0000-0000-000050000000}"/>
    <cellStyle name="Normal 2 17" xfId="78" xr:uid="{00000000-0005-0000-0000-000051000000}"/>
    <cellStyle name="Normal 2 18" xfId="79" xr:uid="{00000000-0005-0000-0000-000052000000}"/>
    <cellStyle name="Normal 2 19" xfId="80" xr:uid="{00000000-0005-0000-0000-000053000000}"/>
    <cellStyle name="Normal 2 2" xfId="81" xr:uid="{00000000-0005-0000-0000-000054000000}"/>
    <cellStyle name="Normal 2 2 2" xfId="82" xr:uid="{00000000-0005-0000-0000-000055000000}"/>
    <cellStyle name="Normal 2 20" xfId="83" xr:uid="{00000000-0005-0000-0000-000056000000}"/>
    <cellStyle name="Normal 2 21" xfId="84" xr:uid="{00000000-0005-0000-0000-000057000000}"/>
    <cellStyle name="Normal 2 22" xfId="85" xr:uid="{00000000-0005-0000-0000-000058000000}"/>
    <cellStyle name="Normal 2 23" xfId="86" xr:uid="{00000000-0005-0000-0000-000059000000}"/>
    <cellStyle name="Normal 2 24" xfId="87" xr:uid="{00000000-0005-0000-0000-00005A000000}"/>
    <cellStyle name="Normal 2 25" xfId="88" xr:uid="{00000000-0005-0000-0000-00005B000000}"/>
    <cellStyle name="Normal 2 26" xfId="89" xr:uid="{00000000-0005-0000-0000-00005C000000}"/>
    <cellStyle name="Normal 2 26 2" xfId="90" xr:uid="{00000000-0005-0000-0000-00005D000000}"/>
    <cellStyle name="Normal 2 27" xfId="91" xr:uid="{00000000-0005-0000-0000-00005E000000}"/>
    <cellStyle name="Normal 2 28" xfId="92" xr:uid="{00000000-0005-0000-0000-00005F000000}"/>
    <cellStyle name="Normal 2 3" xfId="93" xr:uid="{00000000-0005-0000-0000-000060000000}"/>
    <cellStyle name="Normal 2 30" xfId="94" xr:uid="{00000000-0005-0000-0000-000061000000}"/>
    <cellStyle name="Normal 2 4" xfId="95" xr:uid="{00000000-0005-0000-0000-000062000000}"/>
    <cellStyle name="Normal 2 5" xfId="96" xr:uid="{00000000-0005-0000-0000-000063000000}"/>
    <cellStyle name="Normal 2 6" xfId="97" xr:uid="{00000000-0005-0000-0000-000064000000}"/>
    <cellStyle name="Normal 2 7" xfId="98" xr:uid="{00000000-0005-0000-0000-000065000000}"/>
    <cellStyle name="Normal 2 8" xfId="99" xr:uid="{00000000-0005-0000-0000-000066000000}"/>
    <cellStyle name="Normal 2 9" xfId="100" xr:uid="{00000000-0005-0000-0000-000067000000}"/>
    <cellStyle name="Normal 20" xfId="101" xr:uid="{00000000-0005-0000-0000-000068000000}"/>
    <cellStyle name="Normal 21" xfId="102" xr:uid="{00000000-0005-0000-0000-000069000000}"/>
    <cellStyle name="Normal 22" xfId="103" xr:uid="{00000000-0005-0000-0000-00006A000000}"/>
    <cellStyle name="Normal 3 10" xfId="104" xr:uid="{00000000-0005-0000-0000-00006B000000}"/>
    <cellStyle name="Normal 3 11" xfId="105" xr:uid="{00000000-0005-0000-0000-00006C000000}"/>
    <cellStyle name="Normal 3 12" xfId="106" xr:uid="{00000000-0005-0000-0000-00006D000000}"/>
    <cellStyle name="Normal 3 13" xfId="107" xr:uid="{00000000-0005-0000-0000-00006E000000}"/>
    <cellStyle name="Normal 3 14" xfId="108" xr:uid="{00000000-0005-0000-0000-00006F000000}"/>
    <cellStyle name="Normal 3 15" xfId="109" xr:uid="{00000000-0005-0000-0000-000070000000}"/>
    <cellStyle name="Normal 3 16" xfId="110" xr:uid="{00000000-0005-0000-0000-000071000000}"/>
    <cellStyle name="Normal 3 17" xfId="111" xr:uid="{00000000-0005-0000-0000-000072000000}"/>
    <cellStyle name="Normal 3 18" xfId="112" xr:uid="{00000000-0005-0000-0000-000073000000}"/>
    <cellStyle name="Normal 3 19" xfId="113" xr:uid="{00000000-0005-0000-0000-000074000000}"/>
    <cellStyle name="Normal 3 2" xfId="114" xr:uid="{00000000-0005-0000-0000-000075000000}"/>
    <cellStyle name="Normal 3 2 2" xfId="1" xr:uid="{00000000-0005-0000-0000-000076000000}"/>
    <cellStyle name="Normal 3 2 2 2" xfId="115" xr:uid="{00000000-0005-0000-0000-000077000000}"/>
    <cellStyle name="Normal 3 2 2 3" xfId="179" xr:uid="{00000000-0005-0000-0000-000078000000}"/>
    <cellStyle name="Normal 3 20" xfId="116" xr:uid="{00000000-0005-0000-0000-000079000000}"/>
    <cellStyle name="Normal 3 21" xfId="117" xr:uid="{00000000-0005-0000-0000-00007A000000}"/>
    <cellStyle name="Normal 3 22" xfId="118" xr:uid="{00000000-0005-0000-0000-00007B000000}"/>
    <cellStyle name="Normal 3 23" xfId="119" xr:uid="{00000000-0005-0000-0000-00007C000000}"/>
    <cellStyle name="Normal 3 24" xfId="120" xr:uid="{00000000-0005-0000-0000-00007D000000}"/>
    <cellStyle name="Normal 3 3" xfId="121" xr:uid="{00000000-0005-0000-0000-00007E000000}"/>
    <cellStyle name="Normal 3 4" xfId="122" xr:uid="{00000000-0005-0000-0000-00007F000000}"/>
    <cellStyle name="Normal 3 5" xfId="123" xr:uid="{00000000-0005-0000-0000-000080000000}"/>
    <cellStyle name="Normal 3 6" xfId="124" xr:uid="{00000000-0005-0000-0000-000081000000}"/>
    <cellStyle name="Normal 3 7" xfId="125" xr:uid="{00000000-0005-0000-0000-000082000000}"/>
    <cellStyle name="Normal 3 8" xfId="126" xr:uid="{00000000-0005-0000-0000-000083000000}"/>
    <cellStyle name="Normal 3 9" xfId="127" xr:uid="{00000000-0005-0000-0000-000084000000}"/>
    <cellStyle name="Normal 32" xfId="128" xr:uid="{00000000-0005-0000-0000-000085000000}"/>
    <cellStyle name="Normal 4" xfId="129" xr:uid="{00000000-0005-0000-0000-000086000000}"/>
    <cellStyle name="Normal 4 2" xfId="130" xr:uid="{00000000-0005-0000-0000-000087000000}"/>
    <cellStyle name="Normal 4 3" xfId="131" xr:uid="{00000000-0005-0000-0000-000088000000}"/>
    <cellStyle name="Normal 4 4" xfId="132" xr:uid="{00000000-0005-0000-0000-000089000000}"/>
    <cellStyle name="Normal 44" xfId="133" xr:uid="{00000000-0005-0000-0000-00008A000000}"/>
    <cellStyle name="Normal 45" xfId="134" xr:uid="{00000000-0005-0000-0000-00008B000000}"/>
    <cellStyle name="Normal 46" xfId="135" xr:uid="{00000000-0005-0000-0000-00008C000000}"/>
    <cellStyle name="Normal 47" xfId="136" xr:uid="{00000000-0005-0000-0000-00008D000000}"/>
    <cellStyle name="Normal 48" xfId="137" xr:uid="{00000000-0005-0000-0000-00008E000000}"/>
    <cellStyle name="Normal 49" xfId="138" xr:uid="{00000000-0005-0000-0000-00008F000000}"/>
    <cellStyle name="Normal 5" xfId="180" xr:uid="{00000000-0005-0000-0000-000090000000}"/>
    <cellStyle name="Normal 5 2" xfId="139" xr:uid="{00000000-0005-0000-0000-000091000000}"/>
    <cellStyle name="Normal 50" xfId="140" xr:uid="{00000000-0005-0000-0000-000092000000}"/>
    <cellStyle name="Normal 51" xfId="141" xr:uid="{00000000-0005-0000-0000-000093000000}"/>
    <cellStyle name="Normal 53" xfId="142" xr:uid="{00000000-0005-0000-0000-000094000000}"/>
    <cellStyle name="Normal 54" xfId="143" xr:uid="{00000000-0005-0000-0000-000095000000}"/>
    <cellStyle name="Normal 55" xfId="144" xr:uid="{00000000-0005-0000-0000-000096000000}"/>
    <cellStyle name="Normal 57" xfId="145" xr:uid="{00000000-0005-0000-0000-000097000000}"/>
    <cellStyle name="Normal 58" xfId="146" xr:uid="{00000000-0005-0000-0000-000098000000}"/>
    <cellStyle name="Normal 59" xfId="147" xr:uid="{00000000-0005-0000-0000-000099000000}"/>
    <cellStyle name="Normal 6" xfId="148" xr:uid="{00000000-0005-0000-0000-00009A000000}"/>
    <cellStyle name="Normal 6 2" xfId="149" xr:uid="{00000000-0005-0000-0000-00009B000000}"/>
    <cellStyle name="Normal 60" xfId="150" xr:uid="{00000000-0005-0000-0000-00009C000000}"/>
    <cellStyle name="Normal 61" xfId="151" xr:uid="{00000000-0005-0000-0000-00009D000000}"/>
    <cellStyle name="Normal 62" xfId="152" xr:uid="{00000000-0005-0000-0000-00009E000000}"/>
    <cellStyle name="Normal 63" xfId="153" xr:uid="{00000000-0005-0000-0000-00009F000000}"/>
    <cellStyle name="Normal 64" xfId="154" xr:uid="{00000000-0005-0000-0000-0000A0000000}"/>
    <cellStyle name="Normal 65" xfId="155" xr:uid="{00000000-0005-0000-0000-0000A1000000}"/>
    <cellStyle name="Normal 65 2" xfId="156" xr:uid="{00000000-0005-0000-0000-0000A2000000}"/>
    <cellStyle name="Normal 66" xfId="157" xr:uid="{00000000-0005-0000-0000-0000A3000000}"/>
    <cellStyle name="Normal 67" xfId="158" xr:uid="{00000000-0005-0000-0000-0000A4000000}"/>
    <cellStyle name="Normal 7" xfId="159" xr:uid="{00000000-0005-0000-0000-0000A5000000}"/>
    <cellStyle name="Normal 8" xfId="160" xr:uid="{00000000-0005-0000-0000-0000A6000000}"/>
    <cellStyle name="Normal 8 2" xfId="161" xr:uid="{00000000-0005-0000-0000-0000A7000000}"/>
    <cellStyle name="Normal 9" xfId="162" xr:uid="{00000000-0005-0000-0000-0000A8000000}"/>
    <cellStyle name="Normal 9 2" xfId="163" xr:uid="{00000000-0005-0000-0000-0000A9000000}"/>
    <cellStyle name="Note 2" xfId="164" xr:uid="{00000000-0005-0000-0000-0000AA000000}"/>
    <cellStyle name="Output 2" xfId="165" xr:uid="{00000000-0005-0000-0000-0000AB000000}"/>
    <cellStyle name="Percent 2" xfId="182" xr:uid="{00000000-0005-0000-0000-0000AC000000}"/>
    <cellStyle name="Percent 2 2" xfId="166" xr:uid="{00000000-0005-0000-0000-0000AD000000}"/>
    <cellStyle name="Percent 2 3" xfId="167" xr:uid="{00000000-0005-0000-0000-0000AE000000}"/>
    <cellStyle name="Percent 3" xfId="183" xr:uid="{00000000-0005-0000-0000-0000AF000000}"/>
    <cellStyle name="Percent 3 2" xfId="168" xr:uid="{00000000-0005-0000-0000-0000B0000000}"/>
    <cellStyle name="Percent 3 3" xfId="169" xr:uid="{00000000-0005-0000-0000-0000B1000000}"/>
    <cellStyle name="Percent 4" xfId="170" xr:uid="{00000000-0005-0000-0000-0000B2000000}"/>
    <cellStyle name="Percent 5" xfId="3" xr:uid="{00000000-0005-0000-0000-0000B3000000}"/>
    <cellStyle name="Percent 6" xfId="181" xr:uid="{00000000-0005-0000-0000-0000B4000000}"/>
    <cellStyle name="Title 2" xfId="171" xr:uid="{00000000-0005-0000-0000-0000B5000000}"/>
    <cellStyle name="Total 2 2" xfId="172" xr:uid="{00000000-0005-0000-0000-0000B6000000}"/>
    <cellStyle name="Warning Text 2" xfId="173" xr:uid="{00000000-0005-0000-0000-0000B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7"/>
  <sheetViews>
    <sheetView tabSelected="1" workbookViewId="0">
      <selection activeCell="A2" sqref="A2"/>
    </sheetView>
  </sheetViews>
  <sheetFormatPr defaultColWidth="9.1796875" defaultRowHeight="13" x14ac:dyDescent="0.3"/>
  <cols>
    <col min="1" max="1" width="12.26953125" style="8" customWidth="1"/>
    <col min="2" max="2" width="12.54296875" style="3" customWidth="1"/>
    <col min="3" max="3" width="12.81640625" style="2" bestFit="1" customWidth="1"/>
    <col min="4" max="4" width="12" style="4" bestFit="1" customWidth="1"/>
    <col min="5" max="5" width="13.54296875" style="5" customWidth="1"/>
    <col min="6" max="6" width="14.7265625" style="6" customWidth="1"/>
    <col min="7" max="8" width="11.7265625" style="7" customWidth="1"/>
    <col min="9" max="9" width="9.54296875" style="6" bestFit="1" customWidth="1"/>
    <col min="10" max="10" width="12.26953125" style="5" customWidth="1"/>
    <col min="11" max="11" width="12.7265625" style="8" customWidth="1"/>
    <col min="12" max="12" width="12" style="8" customWidth="1"/>
    <col min="13" max="13" width="13" style="8" customWidth="1"/>
    <col min="14" max="14" width="13.81640625" style="8" customWidth="1"/>
    <col min="15" max="15" width="13.1796875" style="8" customWidth="1"/>
    <col min="16" max="16" width="5.7265625" style="8" customWidth="1"/>
    <col min="17" max="17" width="4.7265625" style="8" customWidth="1"/>
    <col min="18" max="16384" width="9.1796875" style="8"/>
  </cols>
  <sheetData>
    <row r="1" spans="1:15" x14ac:dyDescent="0.3">
      <c r="A1" s="2">
        <f>SUM(B7:B11)</f>
        <v>19</v>
      </c>
      <c r="B1" s="1" t="s">
        <v>0</v>
      </c>
      <c r="C1" s="1" t="s">
        <v>1</v>
      </c>
      <c r="D1" s="2"/>
      <c r="G1" s="6"/>
      <c r="K1" s="4"/>
      <c r="L1" s="4"/>
      <c r="M1" s="4"/>
      <c r="N1" s="4"/>
      <c r="O1" s="4"/>
    </row>
    <row r="2" spans="1:15" s="14" customFormat="1" x14ac:dyDescent="0.3">
      <c r="A2" s="1" t="s">
        <v>2</v>
      </c>
      <c r="B2" s="9"/>
      <c r="C2" s="36"/>
      <c r="D2" s="9"/>
      <c r="E2" s="11"/>
      <c r="F2" s="12"/>
      <c r="G2" s="12"/>
      <c r="H2" s="13"/>
      <c r="I2" s="12"/>
      <c r="J2" s="11"/>
      <c r="K2" s="10"/>
      <c r="L2" s="10"/>
      <c r="M2" s="10"/>
      <c r="N2" s="10"/>
      <c r="O2" s="10"/>
    </row>
    <row r="3" spans="1:15" x14ac:dyDescent="0.3">
      <c r="A3" s="1" t="s">
        <v>3</v>
      </c>
      <c r="B3" s="15">
        <v>44544</v>
      </c>
      <c r="C3" s="37"/>
      <c r="E3" s="6"/>
      <c r="F3" s="15"/>
      <c r="G3" s="15"/>
      <c r="H3" s="6"/>
      <c r="I3" s="5"/>
      <c r="J3" s="4"/>
      <c r="K3" s="4"/>
      <c r="L3" s="4"/>
      <c r="M3" s="4"/>
    </row>
    <row r="4" spans="1:15" x14ac:dyDescent="0.3">
      <c r="A4" s="1"/>
      <c r="B4" s="38"/>
      <c r="C4" s="37"/>
      <c r="G4" s="15"/>
      <c r="H4" s="15"/>
      <c r="K4" s="4"/>
      <c r="L4" s="4"/>
      <c r="M4" s="4"/>
      <c r="N4" s="4"/>
    </row>
    <row r="5" spans="1:15" x14ac:dyDescent="0.3">
      <c r="A5" s="1"/>
      <c r="E5" s="5" t="s">
        <v>4</v>
      </c>
      <c r="F5" s="16"/>
      <c r="G5" s="16"/>
      <c r="H5" s="16"/>
      <c r="I5" s="16"/>
      <c r="J5" s="17"/>
      <c r="K5" s="17"/>
      <c r="L5" s="18"/>
      <c r="M5" s="18"/>
      <c r="N5" s="4"/>
    </row>
    <row r="6" spans="1:15" ht="65" x14ac:dyDescent="0.3">
      <c r="A6" s="32" t="s">
        <v>5</v>
      </c>
      <c r="B6" s="19" t="s">
        <v>6</v>
      </c>
      <c r="C6" s="19" t="s">
        <v>7</v>
      </c>
      <c r="D6" s="19" t="s">
        <v>8</v>
      </c>
      <c r="E6" s="40" t="s">
        <v>9</v>
      </c>
      <c r="F6" s="33" t="s">
        <v>10</v>
      </c>
      <c r="G6" s="34" t="s">
        <v>11</v>
      </c>
      <c r="H6" s="34" t="s">
        <v>12</v>
      </c>
      <c r="I6" s="35" t="s">
        <v>13</v>
      </c>
      <c r="J6" s="35" t="s">
        <v>14</v>
      </c>
      <c r="K6" s="34" t="s">
        <v>15</v>
      </c>
      <c r="L6" s="20" t="s">
        <v>16</v>
      </c>
      <c r="M6" s="19" t="s">
        <v>17</v>
      </c>
      <c r="N6" s="21" t="s">
        <v>18</v>
      </c>
      <c r="O6" s="4"/>
    </row>
    <row r="7" spans="1:15" customFormat="1" x14ac:dyDescent="0.3">
      <c r="A7" s="22">
        <v>2003348477</v>
      </c>
      <c r="B7" s="27">
        <v>4.125</v>
      </c>
      <c r="C7" s="22">
        <v>0.25</v>
      </c>
      <c r="D7" s="27">
        <f t="shared" ref="D7:D68" si="0">+B7-C7</f>
        <v>3.875</v>
      </c>
      <c r="E7" s="28">
        <v>736679.13</v>
      </c>
      <c r="F7" s="28">
        <f t="shared" ref="F7:F68" si="1">ROUND(+E7*0.9,2)</f>
        <v>663011.22</v>
      </c>
      <c r="G7" s="29">
        <v>44531</v>
      </c>
      <c r="H7" s="29">
        <v>44562</v>
      </c>
      <c r="I7" s="31">
        <f>DAYS360(G7,$B$3)</f>
        <v>13</v>
      </c>
      <c r="J7" s="5">
        <f t="shared" ref="J7" si="2">+F7*D7/36000</f>
        <v>71.365791041666668</v>
      </c>
      <c r="K7" s="30">
        <f t="shared" ref="K7" si="3">ROUND(+J7*I7,2)</f>
        <v>927.76</v>
      </c>
      <c r="L7" s="3">
        <v>102.45</v>
      </c>
      <c r="M7" s="5">
        <f t="shared" ref="M7" si="4">ROUND(+(F7*L7)/100-F7,2)</f>
        <v>16243.77</v>
      </c>
      <c r="N7" s="5">
        <f t="shared" ref="N7" si="5">+F7+K7+M7</f>
        <v>680182.75</v>
      </c>
    </row>
    <row r="8" spans="1:15" customFormat="1" x14ac:dyDescent="0.3">
      <c r="A8" s="22">
        <v>2004462365</v>
      </c>
      <c r="B8" s="27">
        <v>3.875</v>
      </c>
      <c r="C8" s="22">
        <v>0.25</v>
      </c>
      <c r="D8" s="27">
        <f t="shared" si="0"/>
        <v>3.625</v>
      </c>
      <c r="E8" s="28">
        <v>653517.26</v>
      </c>
      <c r="F8" s="28">
        <f t="shared" si="1"/>
        <v>588165.53</v>
      </c>
      <c r="G8" s="29">
        <v>44531</v>
      </c>
      <c r="H8" s="29">
        <v>44562</v>
      </c>
      <c r="I8" s="31">
        <f t="shared" ref="I8:I71" si="6">DAYS360(G8,$B$3)</f>
        <v>13</v>
      </c>
      <c r="J8" s="5">
        <f t="shared" ref="J8:J71" si="7">+F8*D8/36000</f>
        <v>59.225001284722225</v>
      </c>
      <c r="K8" s="30">
        <f t="shared" ref="K8:K71" si="8">ROUND(+J8*I8,2)</f>
        <v>769.93</v>
      </c>
      <c r="L8" s="3">
        <v>102.45</v>
      </c>
      <c r="M8" s="5">
        <f t="shared" ref="M8:M71" si="9">ROUND(+(F8*L8)/100-F8,2)</f>
        <v>14410.06</v>
      </c>
      <c r="N8" s="5">
        <f t="shared" ref="N8:N71" si="10">+F8+K8+M8</f>
        <v>603345.52000000014</v>
      </c>
    </row>
    <row r="9" spans="1:15" customFormat="1" x14ac:dyDescent="0.3">
      <c r="A9" s="22">
        <v>2004463597</v>
      </c>
      <c r="B9" s="27">
        <v>4</v>
      </c>
      <c r="C9" s="22">
        <v>0.25</v>
      </c>
      <c r="D9" s="27">
        <f t="shared" si="0"/>
        <v>3.75</v>
      </c>
      <c r="E9" s="28">
        <v>660882.35</v>
      </c>
      <c r="F9" s="28">
        <f t="shared" si="1"/>
        <v>594794.12</v>
      </c>
      <c r="G9" s="29">
        <v>44531</v>
      </c>
      <c r="H9" s="29">
        <v>44562</v>
      </c>
      <c r="I9" s="31">
        <f t="shared" si="6"/>
        <v>13</v>
      </c>
      <c r="J9" s="5">
        <f t="shared" si="7"/>
        <v>61.95772083333334</v>
      </c>
      <c r="K9" s="30">
        <f t="shared" si="8"/>
        <v>805.45</v>
      </c>
      <c r="L9" s="3">
        <v>102.45</v>
      </c>
      <c r="M9" s="5">
        <f t="shared" si="9"/>
        <v>14572.46</v>
      </c>
      <c r="N9" s="5">
        <f t="shared" si="10"/>
        <v>610172.02999999991</v>
      </c>
    </row>
    <row r="10" spans="1:15" customFormat="1" x14ac:dyDescent="0.3">
      <c r="A10" s="22">
        <v>2005534315</v>
      </c>
      <c r="B10" s="27">
        <v>3.75</v>
      </c>
      <c r="C10" s="22">
        <v>0.25</v>
      </c>
      <c r="D10" s="27">
        <f t="shared" si="0"/>
        <v>3.5</v>
      </c>
      <c r="E10" s="28">
        <v>635855.65</v>
      </c>
      <c r="F10" s="28">
        <f t="shared" si="1"/>
        <v>572270.09</v>
      </c>
      <c r="G10" s="29">
        <v>44531</v>
      </c>
      <c r="H10" s="29">
        <v>44562</v>
      </c>
      <c r="I10" s="31">
        <f t="shared" si="6"/>
        <v>13</v>
      </c>
      <c r="J10" s="5">
        <f t="shared" si="7"/>
        <v>55.637369861111111</v>
      </c>
      <c r="K10" s="30">
        <f t="shared" si="8"/>
        <v>723.29</v>
      </c>
      <c r="L10" s="3">
        <v>102.45</v>
      </c>
      <c r="M10" s="5">
        <f t="shared" si="9"/>
        <v>14020.62</v>
      </c>
      <c r="N10" s="5">
        <f t="shared" si="10"/>
        <v>587014</v>
      </c>
    </row>
    <row r="11" spans="1:15" customFormat="1" x14ac:dyDescent="0.3">
      <c r="A11" s="22">
        <v>2010960547</v>
      </c>
      <c r="B11" s="27">
        <v>3.25</v>
      </c>
      <c r="C11" s="22">
        <v>0.25</v>
      </c>
      <c r="D11" s="27">
        <f t="shared" si="0"/>
        <v>3</v>
      </c>
      <c r="E11" s="28">
        <v>792793.9</v>
      </c>
      <c r="F11" s="28">
        <f t="shared" si="1"/>
        <v>713514.51</v>
      </c>
      <c r="G11" s="29">
        <v>44531</v>
      </c>
      <c r="H11" s="29">
        <v>44562</v>
      </c>
      <c r="I11" s="31">
        <f t="shared" si="6"/>
        <v>13</v>
      </c>
      <c r="J11" s="5">
        <f t="shared" si="7"/>
        <v>59.459542500000005</v>
      </c>
      <c r="K11" s="30">
        <f t="shared" si="8"/>
        <v>772.97</v>
      </c>
      <c r="L11" s="3">
        <v>102.45</v>
      </c>
      <c r="M11" s="5">
        <f t="shared" si="9"/>
        <v>17481.11</v>
      </c>
      <c r="N11" s="5">
        <f t="shared" si="10"/>
        <v>731768.59</v>
      </c>
    </row>
    <row r="12" spans="1:15" customFormat="1" x14ac:dyDescent="0.3">
      <c r="A12" s="22">
        <v>2011051604</v>
      </c>
      <c r="B12" s="27">
        <v>2.875</v>
      </c>
      <c r="C12" s="22">
        <v>0.25</v>
      </c>
      <c r="D12" s="27">
        <f t="shared" si="0"/>
        <v>2.625</v>
      </c>
      <c r="E12" s="28">
        <v>975402.94</v>
      </c>
      <c r="F12" s="28">
        <f t="shared" si="1"/>
        <v>877862.65</v>
      </c>
      <c r="G12" s="29">
        <v>44531</v>
      </c>
      <c r="H12" s="29">
        <v>44562</v>
      </c>
      <c r="I12" s="31">
        <f t="shared" si="6"/>
        <v>13</v>
      </c>
      <c r="J12" s="5">
        <f t="shared" si="7"/>
        <v>64.010818229166674</v>
      </c>
      <c r="K12" s="30">
        <f t="shared" si="8"/>
        <v>832.14</v>
      </c>
      <c r="L12" s="3">
        <v>102.45</v>
      </c>
      <c r="M12" s="5">
        <f t="shared" si="9"/>
        <v>21507.63</v>
      </c>
      <c r="N12" s="5">
        <f t="shared" si="10"/>
        <v>900202.42</v>
      </c>
    </row>
    <row r="13" spans="1:15" customFormat="1" x14ac:dyDescent="0.3">
      <c r="A13" s="22">
        <v>2011057200</v>
      </c>
      <c r="B13" s="27">
        <v>2.875</v>
      </c>
      <c r="C13" s="22">
        <v>0.25</v>
      </c>
      <c r="D13" s="27">
        <f t="shared" si="0"/>
        <v>2.625</v>
      </c>
      <c r="E13" s="28">
        <v>745902.2</v>
      </c>
      <c r="F13" s="28">
        <f t="shared" si="1"/>
        <v>671311.98</v>
      </c>
      <c r="G13" s="29">
        <v>44531</v>
      </c>
      <c r="H13" s="29">
        <v>44562</v>
      </c>
      <c r="I13" s="31">
        <f t="shared" si="6"/>
        <v>13</v>
      </c>
      <c r="J13" s="5">
        <f t="shared" si="7"/>
        <v>48.949831875000001</v>
      </c>
      <c r="K13" s="30">
        <f t="shared" si="8"/>
        <v>636.35</v>
      </c>
      <c r="L13" s="3">
        <v>102.45</v>
      </c>
      <c r="M13" s="5">
        <f t="shared" si="9"/>
        <v>16447.14</v>
      </c>
      <c r="N13" s="5">
        <f t="shared" si="10"/>
        <v>688395.47</v>
      </c>
    </row>
    <row r="14" spans="1:15" customFormat="1" x14ac:dyDescent="0.3">
      <c r="A14" s="22">
        <v>2011058089</v>
      </c>
      <c r="B14" s="27">
        <v>2.875</v>
      </c>
      <c r="C14" s="22">
        <v>0.25</v>
      </c>
      <c r="D14" s="27">
        <f t="shared" si="0"/>
        <v>2.625</v>
      </c>
      <c r="E14" s="28">
        <v>970039.64</v>
      </c>
      <c r="F14" s="28">
        <f t="shared" si="1"/>
        <v>873035.68</v>
      </c>
      <c r="G14" s="29">
        <v>44531</v>
      </c>
      <c r="H14" s="29">
        <v>44562</v>
      </c>
      <c r="I14" s="31">
        <f t="shared" si="6"/>
        <v>13</v>
      </c>
      <c r="J14" s="5">
        <f t="shared" si="7"/>
        <v>63.658851666666671</v>
      </c>
      <c r="K14" s="30">
        <f t="shared" si="8"/>
        <v>827.57</v>
      </c>
      <c r="L14" s="3">
        <v>102.45</v>
      </c>
      <c r="M14" s="5">
        <f t="shared" si="9"/>
        <v>21389.37</v>
      </c>
      <c r="N14" s="5">
        <f t="shared" si="10"/>
        <v>895252.62</v>
      </c>
    </row>
    <row r="15" spans="1:15" customFormat="1" x14ac:dyDescent="0.3">
      <c r="A15" s="22">
        <v>2012074237</v>
      </c>
      <c r="B15" s="27">
        <v>3</v>
      </c>
      <c r="C15" s="22">
        <v>0.25</v>
      </c>
      <c r="D15" s="27">
        <f t="shared" si="0"/>
        <v>2.75</v>
      </c>
      <c r="E15" s="28">
        <v>721558.07</v>
      </c>
      <c r="F15" s="28">
        <f t="shared" si="1"/>
        <v>649402.26</v>
      </c>
      <c r="G15" s="29">
        <v>44531</v>
      </c>
      <c r="H15" s="29">
        <v>44562</v>
      </c>
      <c r="I15" s="31">
        <f t="shared" si="6"/>
        <v>13</v>
      </c>
      <c r="J15" s="5">
        <f t="shared" si="7"/>
        <v>49.607117083333335</v>
      </c>
      <c r="K15" s="30">
        <f t="shared" si="8"/>
        <v>644.89</v>
      </c>
      <c r="L15" s="3">
        <v>102.45</v>
      </c>
      <c r="M15" s="5">
        <f t="shared" si="9"/>
        <v>15910.36</v>
      </c>
      <c r="N15" s="5">
        <f t="shared" si="10"/>
        <v>665957.51</v>
      </c>
    </row>
    <row r="16" spans="1:15" customFormat="1" x14ac:dyDescent="0.3">
      <c r="A16" s="22">
        <v>2012082562</v>
      </c>
      <c r="B16" s="27">
        <v>2.875</v>
      </c>
      <c r="C16" s="22">
        <v>0.25</v>
      </c>
      <c r="D16" s="27">
        <f t="shared" si="0"/>
        <v>2.625</v>
      </c>
      <c r="E16" s="28">
        <v>1000093.02</v>
      </c>
      <c r="F16" s="28">
        <f t="shared" si="1"/>
        <v>900083.72</v>
      </c>
      <c r="G16" s="29">
        <v>44531</v>
      </c>
      <c r="H16" s="29">
        <v>44562</v>
      </c>
      <c r="I16" s="31">
        <f t="shared" si="6"/>
        <v>13</v>
      </c>
      <c r="J16" s="5">
        <f t="shared" si="7"/>
        <v>65.63110458333334</v>
      </c>
      <c r="K16" s="30">
        <f t="shared" si="8"/>
        <v>853.2</v>
      </c>
      <c r="L16" s="3">
        <v>102.45</v>
      </c>
      <c r="M16" s="5">
        <f t="shared" si="9"/>
        <v>22052.05</v>
      </c>
      <c r="N16" s="5">
        <f t="shared" si="10"/>
        <v>922988.97</v>
      </c>
    </row>
    <row r="17" spans="1:14" customFormat="1" x14ac:dyDescent="0.3">
      <c r="A17" s="22">
        <v>2012084272</v>
      </c>
      <c r="B17" s="27">
        <v>2.75</v>
      </c>
      <c r="C17" s="22">
        <v>0.25</v>
      </c>
      <c r="D17" s="27">
        <f t="shared" si="0"/>
        <v>2.5</v>
      </c>
      <c r="E17" s="28">
        <v>763670.15</v>
      </c>
      <c r="F17" s="28">
        <f t="shared" si="1"/>
        <v>687303.14</v>
      </c>
      <c r="G17" s="29">
        <v>44562</v>
      </c>
      <c r="H17" s="29">
        <v>44593</v>
      </c>
      <c r="I17" s="31">
        <f t="shared" si="6"/>
        <v>-17</v>
      </c>
      <c r="J17" s="5">
        <f t="shared" si="7"/>
        <v>47.729384722222228</v>
      </c>
      <c r="K17" s="30">
        <f t="shared" si="8"/>
        <v>-811.4</v>
      </c>
      <c r="L17" s="3">
        <v>102.45</v>
      </c>
      <c r="M17" s="5">
        <f t="shared" si="9"/>
        <v>16838.93</v>
      </c>
      <c r="N17" s="5">
        <f t="shared" si="10"/>
        <v>703330.67</v>
      </c>
    </row>
    <row r="18" spans="1:14" customFormat="1" x14ac:dyDescent="0.3">
      <c r="A18" s="22">
        <v>2012087826</v>
      </c>
      <c r="B18" s="27">
        <v>2.875</v>
      </c>
      <c r="C18" s="22">
        <v>0.25</v>
      </c>
      <c r="D18" s="27">
        <f t="shared" si="0"/>
        <v>2.625</v>
      </c>
      <c r="E18" s="28">
        <v>979829.74</v>
      </c>
      <c r="F18" s="28">
        <f t="shared" si="1"/>
        <v>881846.77</v>
      </c>
      <c r="G18" s="29">
        <v>44531</v>
      </c>
      <c r="H18" s="29">
        <v>44562</v>
      </c>
      <c r="I18" s="31">
        <f t="shared" si="6"/>
        <v>13</v>
      </c>
      <c r="J18" s="5">
        <f t="shared" si="7"/>
        <v>64.301326979166674</v>
      </c>
      <c r="K18" s="30">
        <f t="shared" si="8"/>
        <v>835.92</v>
      </c>
      <c r="L18" s="3">
        <v>102.45</v>
      </c>
      <c r="M18" s="5">
        <f t="shared" si="9"/>
        <v>21605.25</v>
      </c>
      <c r="N18" s="5">
        <f t="shared" si="10"/>
        <v>904287.94000000006</v>
      </c>
    </row>
    <row r="19" spans="1:14" customFormat="1" x14ac:dyDescent="0.3">
      <c r="A19" s="22">
        <v>2012092277</v>
      </c>
      <c r="B19" s="27">
        <v>2.875</v>
      </c>
      <c r="C19" s="22">
        <v>0.25</v>
      </c>
      <c r="D19" s="27">
        <f t="shared" si="0"/>
        <v>2.625</v>
      </c>
      <c r="E19" s="28">
        <v>626552.74</v>
      </c>
      <c r="F19" s="28">
        <f t="shared" si="1"/>
        <v>563897.47</v>
      </c>
      <c r="G19" s="29">
        <v>44531</v>
      </c>
      <c r="H19" s="29">
        <v>44562</v>
      </c>
      <c r="I19" s="31">
        <f t="shared" si="6"/>
        <v>13</v>
      </c>
      <c r="J19" s="5">
        <f t="shared" si="7"/>
        <v>41.117523854166663</v>
      </c>
      <c r="K19" s="30">
        <f t="shared" si="8"/>
        <v>534.53</v>
      </c>
      <c r="L19" s="3">
        <v>102.45</v>
      </c>
      <c r="M19" s="5">
        <f t="shared" si="9"/>
        <v>13815.49</v>
      </c>
      <c r="N19" s="5">
        <f t="shared" si="10"/>
        <v>578247.49</v>
      </c>
    </row>
    <row r="20" spans="1:14" customFormat="1" x14ac:dyDescent="0.3">
      <c r="A20" s="22">
        <v>2012099814</v>
      </c>
      <c r="B20" s="27">
        <v>2.875</v>
      </c>
      <c r="C20" s="22">
        <v>0.25</v>
      </c>
      <c r="D20" s="27">
        <f t="shared" si="0"/>
        <v>2.625</v>
      </c>
      <c r="E20" s="28">
        <v>810873.84</v>
      </c>
      <c r="F20" s="28">
        <f t="shared" si="1"/>
        <v>729786.46</v>
      </c>
      <c r="G20" s="29">
        <v>44531</v>
      </c>
      <c r="H20" s="29">
        <v>44562</v>
      </c>
      <c r="I20" s="31">
        <f t="shared" si="6"/>
        <v>13</v>
      </c>
      <c r="J20" s="5">
        <f t="shared" si="7"/>
        <v>53.213596041666669</v>
      </c>
      <c r="K20" s="30">
        <f t="shared" si="8"/>
        <v>691.78</v>
      </c>
      <c r="L20" s="3">
        <v>102.45</v>
      </c>
      <c r="M20" s="5">
        <f t="shared" si="9"/>
        <v>17879.77</v>
      </c>
      <c r="N20" s="5">
        <f t="shared" si="10"/>
        <v>748358.01</v>
      </c>
    </row>
    <row r="21" spans="1:14" customFormat="1" x14ac:dyDescent="0.3">
      <c r="A21" s="22">
        <v>2012104385</v>
      </c>
      <c r="B21" s="27">
        <v>2.875</v>
      </c>
      <c r="C21" s="22">
        <v>0.25</v>
      </c>
      <c r="D21" s="27">
        <f t="shared" si="0"/>
        <v>2.625</v>
      </c>
      <c r="E21" s="28">
        <v>618132.37</v>
      </c>
      <c r="F21" s="28">
        <f t="shared" si="1"/>
        <v>556319.13</v>
      </c>
      <c r="G21" s="29">
        <v>44531</v>
      </c>
      <c r="H21" s="29">
        <v>44562</v>
      </c>
      <c r="I21" s="31">
        <f t="shared" si="6"/>
        <v>13</v>
      </c>
      <c r="J21" s="5">
        <f t="shared" si="7"/>
        <v>40.564936562500002</v>
      </c>
      <c r="K21" s="30">
        <f t="shared" si="8"/>
        <v>527.34</v>
      </c>
      <c r="L21" s="3">
        <v>102.45</v>
      </c>
      <c r="M21" s="5">
        <f t="shared" si="9"/>
        <v>13629.82</v>
      </c>
      <c r="N21" s="5">
        <f t="shared" si="10"/>
        <v>570476.28999999992</v>
      </c>
    </row>
    <row r="22" spans="1:14" customFormat="1" x14ac:dyDescent="0.3">
      <c r="A22" s="22">
        <v>2012116467</v>
      </c>
      <c r="B22" s="27">
        <v>2.875</v>
      </c>
      <c r="C22" s="22">
        <v>0.25</v>
      </c>
      <c r="D22" s="27">
        <f t="shared" si="0"/>
        <v>2.625</v>
      </c>
      <c r="E22" s="28">
        <v>859431.7</v>
      </c>
      <c r="F22" s="28">
        <f t="shared" si="1"/>
        <v>773488.53</v>
      </c>
      <c r="G22" s="29">
        <v>44531</v>
      </c>
      <c r="H22" s="29">
        <v>44562</v>
      </c>
      <c r="I22" s="31">
        <f t="shared" si="6"/>
        <v>13</v>
      </c>
      <c r="J22" s="5">
        <f t="shared" si="7"/>
        <v>56.400205312500006</v>
      </c>
      <c r="K22" s="30">
        <f t="shared" si="8"/>
        <v>733.2</v>
      </c>
      <c r="L22" s="3">
        <v>102.45</v>
      </c>
      <c r="M22" s="5">
        <f t="shared" si="9"/>
        <v>18950.47</v>
      </c>
      <c r="N22" s="5">
        <f t="shared" si="10"/>
        <v>793172.2</v>
      </c>
    </row>
    <row r="23" spans="1:14" customFormat="1" x14ac:dyDescent="0.3">
      <c r="A23" s="22">
        <v>2012117411</v>
      </c>
      <c r="B23" s="27">
        <v>2.875</v>
      </c>
      <c r="C23" s="22">
        <v>0.25</v>
      </c>
      <c r="D23" s="27">
        <f t="shared" si="0"/>
        <v>2.625</v>
      </c>
      <c r="E23" s="28">
        <v>879139.55</v>
      </c>
      <c r="F23" s="28">
        <f t="shared" si="1"/>
        <v>791225.6</v>
      </c>
      <c r="G23" s="29">
        <v>44531</v>
      </c>
      <c r="H23" s="29">
        <v>44562</v>
      </c>
      <c r="I23" s="31">
        <f t="shared" si="6"/>
        <v>13</v>
      </c>
      <c r="J23" s="5">
        <f t="shared" si="7"/>
        <v>57.693533333333335</v>
      </c>
      <c r="K23" s="30">
        <f t="shared" si="8"/>
        <v>750.02</v>
      </c>
      <c r="L23" s="3">
        <v>102.45</v>
      </c>
      <c r="M23" s="5">
        <f t="shared" si="9"/>
        <v>19385.03</v>
      </c>
      <c r="N23" s="5">
        <f t="shared" si="10"/>
        <v>811360.65</v>
      </c>
    </row>
    <row r="24" spans="1:14" customFormat="1" x14ac:dyDescent="0.3">
      <c r="A24" s="22">
        <v>2012118892</v>
      </c>
      <c r="B24" s="27">
        <v>2.75</v>
      </c>
      <c r="C24" s="22">
        <v>0.25</v>
      </c>
      <c r="D24" s="27">
        <f t="shared" si="0"/>
        <v>2.5</v>
      </c>
      <c r="E24" s="28">
        <v>1637721.64</v>
      </c>
      <c r="F24" s="28">
        <f t="shared" si="1"/>
        <v>1473949.48</v>
      </c>
      <c r="G24" s="29">
        <v>44531</v>
      </c>
      <c r="H24" s="29">
        <v>44562</v>
      </c>
      <c r="I24" s="31">
        <f t="shared" si="6"/>
        <v>13</v>
      </c>
      <c r="J24" s="5">
        <f t="shared" si="7"/>
        <v>102.35760277777779</v>
      </c>
      <c r="K24" s="30">
        <f t="shared" si="8"/>
        <v>1330.65</v>
      </c>
      <c r="L24" s="3">
        <v>102.45</v>
      </c>
      <c r="M24" s="5">
        <f t="shared" si="9"/>
        <v>36111.760000000002</v>
      </c>
      <c r="N24" s="5">
        <f t="shared" si="10"/>
        <v>1511391.89</v>
      </c>
    </row>
    <row r="25" spans="1:14" customFormat="1" x14ac:dyDescent="0.3">
      <c r="A25" s="22">
        <v>2012121245</v>
      </c>
      <c r="B25" s="27">
        <v>3.75</v>
      </c>
      <c r="C25" s="22">
        <v>0.25</v>
      </c>
      <c r="D25" s="27">
        <f t="shared" si="0"/>
        <v>3.5</v>
      </c>
      <c r="E25" s="28">
        <v>579043.01</v>
      </c>
      <c r="F25" s="28">
        <f t="shared" si="1"/>
        <v>521138.71</v>
      </c>
      <c r="G25" s="29">
        <v>44531</v>
      </c>
      <c r="H25" s="29">
        <v>44562</v>
      </c>
      <c r="I25" s="31">
        <f t="shared" si="6"/>
        <v>13</v>
      </c>
      <c r="J25" s="5">
        <f t="shared" si="7"/>
        <v>50.666263472222226</v>
      </c>
      <c r="K25" s="30">
        <f t="shared" si="8"/>
        <v>658.66</v>
      </c>
      <c r="L25" s="3">
        <v>102.45</v>
      </c>
      <c r="M25" s="5">
        <f t="shared" si="9"/>
        <v>12767.9</v>
      </c>
      <c r="N25" s="5">
        <f t="shared" si="10"/>
        <v>534565.27</v>
      </c>
    </row>
    <row r="26" spans="1:14" customFormat="1" x14ac:dyDescent="0.3">
      <c r="A26" s="22">
        <v>2012128934</v>
      </c>
      <c r="B26" s="27">
        <v>3</v>
      </c>
      <c r="C26" s="22">
        <v>0.25</v>
      </c>
      <c r="D26" s="27">
        <f t="shared" si="0"/>
        <v>2.75</v>
      </c>
      <c r="E26" s="28">
        <v>1971354.19</v>
      </c>
      <c r="F26" s="28">
        <f t="shared" si="1"/>
        <v>1774218.77</v>
      </c>
      <c r="G26" s="29">
        <v>44531</v>
      </c>
      <c r="H26" s="29">
        <v>44562</v>
      </c>
      <c r="I26" s="31">
        <f t="shared" si="6"/>
        <v>13</v>
      </c>
      <c r="J26" s="5">
        <f t="shared" si="7"/>
        <v>135.5306004861111</v>
      </c>
      <c r="K26" s="30">
        <f t="shared" si="8"/>
        <v>1761.9</v>
      </c>
      <c r="L26" s="3">
        <v>102.45</v>
      </c>
      <c r="M26" s="5">
        <f t="shared" si="9"/>
        <v>43468.36</v>
      </c>
      <c r="N26" s="5">
        <f t="shared" si="10"/>
        <v>1819449.03</v>
      </c>
    </row>
    <row r="27" spans="1:14" customFormat="1" x14ac:dyDescent="0.3">
      <c r="A27" s="22">
        <v>2012138131</v>
      </c>
      <c r="B27" s="27">
        <v>2.875</v>
      </c>
      <c r="C27" s="22">
        <v>0.25</v>
      </c>
      <c r="D27" s="27">
        <f t="shared" si="0"/>
        <v>2.625</v>
      </c>
      <c r="E27" s="28">
        <v>954855.01</v>
      </c>
      <c r="F27" s="28">
        <f t="shared" si="1"/>
        <v>859369.51</v>
      </c>
      <c r="G27" s="29">
        <v>44531</v>
      </c>
      <c r="H27" s="29">
        <v>44562</v>
      </c>
      <c r="I27" s="31">
        <f t="shared" si="6"/>
        <v>13</v>
      </c>
      <c r="J27" s="5">
        <f t="shared" si="7"/>
        <v>62.662360104166673</v>
      </c>
      <c r="K27" s="30">
        <f t="shared" si="8"/>
        <v>814.61</v>
      </c>
      <c r="L27" s="3">
        <v>102.45</v>
      </c>
      <c r="M27" s="5">
        <f t="shared" si="9"/>
        <v>21054.55</v>
      </c>
      <c r="N27" s="5">
        <f t="shared" si="10"/>
        <v>881238.67</v>
      </c>
    </row>
    <row r="28" spans="1:14" customFormat="1" x14ac:dyDescent="0.3">
      <c r="A28" s="22">
        <v>2012139716</v>
      </c>
      <c r="B28" s="27">
        <v>2.75</v>
      </c>
      <c r="C28" s="22">
        <v>0.25</v>
      </c>
      <c r="D28" s="27">
        <f t="shared" si="0"/>
        <v>2.5</v>
      </c>
      <c r="E28" s="28">
        <v>784023.88</v>
      </c>
      <c r="F28" s="28">
        <f t="shared" si="1"/>
        <v>705621.49</v>
      </c>
      <c r="G28" s="29">
        <v>44531</v>
      </c>
      <c r="H28" s="29">
        <v>44562</v>
      </c>
      <c r="I28" s="31">
        <f t="shared" si="6"/>
        <v>13</v>
      </c>
      <c r="J28" s="5">
        <f t="shared" si="7"/>
        <v>49.001492361111112</v>
      </c>
      <c r="K28" s="30">
        <f t="shared" si="8"/>
        <v>637.02</v>
      </c>
      <c r="L28" s="3">
        <v>102.45</v>
      </c>
      <c r="M28" s="5">
        <f t="shared" si="9"/>
        <v>17287.73</v>
      </c>
      <c r="N28" s="5">
        <f t="shared" si="10"/>
        <v>723546.24</v>
      </c>
    </row>
    <row r="29" spans="1:14" customFormat="1" x14ac:dyDescent="0.3">
      <c r="A29" s="22">
        <v>2012143304</v>
      </c>
      <c r="B29" s="27">
        <v>2.875</v>
      </c>
      <c r="C29" s="22">
        <v>0.25</v>
      </c>
      <c r="D29" s="27">
        <f t="shared" si="0"/>
        <v>2.625</v>
      </c>
      <c r="E29" s="28">
        <v>750928.15</v>
      </c>
      <c r="F29" s="28">
        <f t="shared" si="1"/>
        <v>675835.34</v>
      </c>
      <c r="G29" s="29">
        <v>44531</v>
      </c>
      <c r="H29" s="29">
        <v>44562</v>
      </c>
      <c r="I29" s="31">
        <f t="shared" si="6"/>
        <v>13</v>
      </c>
      <c r="J29" s="5">
        <f t="shared" si="7"/>
        <v>49.279660208333325</v>
      </c>
      <c r="K29" s="30">
        <f t="shared" si="8"/>
        <v>640.64</v>
      </c>
      <c r="L29" s="3">
        <v>102.45</v>
      </c>
      <c r="M29" s="5">
        <f t="shared" si="9"/>
        <v>16557.97</v>
      </c>
      <c r="N29" s="5">
        <f t="shared" si="10"/>
        <v>693033.95</v>
      </c>
    </row>
    <row r="30" spans="1:14" customFormat="1" x14ac:dyDescent="0.3">
      <c r="A30" s="22">
        <v>2101153386</v>
      </c>
      <c r="B30" s="27">
        <v>2.75</v>
      </c>
      <c r="C30" s="22">
        <v>0.25</v>
      </c>
      <c r="D30" s="27">
        <f t="shared" si="0"/>
        <v>2.5</v>
      </c>
      <c r="E30" s="28">
        <v>983734.78</v>
      </c>
      <c r="F30" s="28">
        <f t="shared" si="1"/>
        <v>885361.3</v>
      </c>
      <c r="G30" s="29">
        <v>44531</v>
      </c>
      <c r="H30" s="29">
        <v>44562</v>
      </c>
      <c r="I30" s="31">
        <f t="shared" si="6"/>
        <v>13</v>
      </c>
      <c r="J30" s="5">
        <f t="shared" si="7"/>
        <v>61.483423611111114</v>
      </c>
      <c r="K30" s="30">
        <f t="shared" si="8"/>
        <v>799.28</v>
      </c>
      <c r="L30" s="3">
        <v>102.45</v>
      </c>
      <c r="M30" s="5">
        <f t="shared" si="9"/>
        <v>21691.35</v>
      </c>
      <c r="N30" s="5">
        <f t="shared" si="10"/>
        <v>907851.93</v>
      </c>
    </row>
    <row r="31" spans="1:14" customFormat="1" x14ac:dyDescent="0.3">
      <c r="A31" s="22">
        <v>2101153690</v>
      </c>
      <c r="B31" s="27">
        <v>2.875</v>
      </c>
      <c r="C31" s="22">
        <v>0.25</v>
      </c>
      <c r="D31" s="27">
        <f t="shared" si="0"/>
        <v>2.625</v>
      </c>
      <c r="E31" s="28">
        <v>1239243.03</v>
      </c>
      <c r="F31" s="28">
        <f t="shared" si="1"/>
        <v>1115318.73</v>
      </c>
      <c r="G31" s="29">
        <v>44531</v>
      </c>
      <c r="H31" s="29">
        <v>44562</v>
      </c>
      <c r="I31" s="31">
        <f t="shared" si="6"/>
        <v>13</v>
      </c>
      <c r="J31" s="5">
        <f t="shared" si="7"/>
        <v>81.325324062499988</v>
      </c>
      <c r="K31" s="30">
        <f t="shared" si="8"/>
        <v>1057.23</v>
      </c>
      <c r="L31" s="3">
        <v>102.45</v>
      </c>
      <c r="M31" s="5">
        <f t="shared" si="9"/>
        <v>27325.31</v>
      </c>
      <c r="N31" s="5">
        <f t="shared" si="10"/>
        <v>1143701.27</v>
      </c>
    </row>
    <row r="32" spans="1:14" customFormat="1" x14ac:dyDescent="0.3">
      <c r="A32" s="22">
        <v>2101157667</v>
      </c>
      <c r="B32" s="27">
        <v>2.75</v>
      </c>
      <c r="C32" s="22">
        <v>0.25</v>
      </c>
      <c r="D32" s="27">
        <f t="shared" si="0"/>
        <v>2.5</v>
      </c>
      <c r="E32" s="28">
        <v>908774.61</v>
      </c>
      <c r="F32" s="28">
        <f t="shared" si="1"/>
        <v>817897.15</v>
      </c>
      <c r="G32" s="29">
        <v>44531</v>
      </c>
      <c r="H32" s="29">
        <v>44562</v>
      </c>
      <c r="I32" s="31">
        <f t="shared" si="6"/>
        <v>13</v>
      </c>
      <c r="J32" s="5">
        <f t="shared" si="7"/>
        <v>56.798413194444443</v>
      </c>
      <c r="K32" s="30">
        <f t="shared" si="8"/>
        <v>738.38</v>
      </c>
      <c r="L32" s="3">
        <v>102.45</v>
      </c>
      <c r="M32" s="5">
        <f t="shared" si="9"/>
        <v>20038.48</v>
      </c>
      <c r="N32" s="5">
        <f t="shared" si="10"/>
        <v>838674.01</v>
      </c>
    </row>
    <row r="33" spans="1:14" customFormat="1" x14ac:dyDescent="0.3">
      <c r="A33" s="22">
        <v>2101160094</v>
      </c>
      <c r="B33" s="27">
        <v>2.875</v>
      </c>
      <c r="C33" s="22">
        <v>0.25</v>
      </c>
      <c r="D33" s="27">
        <f t="shared" si="0"/>
        <v>2.625</v>
      </c>
      <c r="E33" s="28">
        <v>1545331.01</v>
      </c>
      <c r="F33" s="28">
        <f t="shared" si="1"/>
        <v>1390797.91</v>
      </c>
      <c r="G33" s="29">
        <v>44531</v>
      </c>
      <c r="H33" s="29">
        <v>44562</v>
      </c>
      <c r="I33" s="31">
        <f t="shared" si="6"/>
        <v>13</v>
      </c>
      <c r="J33" s="5">
        <f t="shared" si="7"/>
        <v>101.41234760416667</v>
      </c>
      <c r="K33" s="30">
        <f t="shared" si="8"/>
        <v>1318.36</v>
      </c>
      <c r="L33" s="3">
        <v>102.45</v>
      </c>
      <c r="M33" s="5">
        <f t="shared" si="9"/>
        <v>34074.550000000003</v>
      </c>
      <c r="N33" s="5">
        <f t="shared" si="10"/>
        <v>1426190.82</v>
      </c>
    </row>
    <row r="34" spans="1:14" customFormat="1" x14ac:dyDescent="0.3">
      <c r="A34" s="22">
        <v>2101161093</v>
      </c>
      <c r="B34" s="27">
        <v>2.875</v>
      </c>
      <c r="C34" s="22">
        <v>0.25</v>
      </c>
      <c r="D34" s="27">
        <f t="shared" si="0"/>
        <v>2.625</v>
      </c>
      <c r="E34" s="28">
        <v>975998.49</v>
      </c>
      <c r="F34" s="28">
        <f t="shared" si="1"/>
        <v>878398.64</v>
      </c>
      <c r="G34" s="29">
        <v>44531</v>
      </c>
      <c r="H34" s="29">
        <v>44562</v>
      </c>
      <c r="I34" s="31">
        <f t="shared" si="6"/>
        <v>13</v>
      </c>
      <c r="J34" s="5">
        <f t="shared" si="7"/>
        <v>64.049900833333339</v>
      </c>
      <c r="K34" s="30">
        <f t="shared" si="8"/>
        <v>832.65</v>
      </c>
      <c r="L34" s="3">
        <v>102.45</v>
      </c>
      <c r="M34" s="5">
        <f t="shared" si="9"/>
        <v>21520.77</v>
      </c>
      <c r="N34" s="5">
        <f t="shared" si="10"/>
        <v>900752.06</v>
      </c>
    </row>
    <row r="35" spans="1:14" customFormat="1" x14ac:dyDescent="0.3">
      <c r="A35" s="22">
        <v>2101167165</v>
      </c>
      <c r="B35" s="27">
        <v>2.875</v>
      </c>
      <c r="C35" s="22">
        <v>0.25</v>
      </c>
      <c r="D35" s="27">
        <f t="shared" si="0"/>
        <v>2.625</v>
      </c>
      <c r="E35" s="28">
        <v>711354.81</v>
      </c>
      <c r="F35" s="28">
        <f t="shared" si="1"/>
        <v>640219.32999999996</v>
      </c>
      <c r="G35" s="29">
        <v>44531</v>
      </c>
      <c r="H35" s="29">
        <v>44562</v>
      </c>
      <c r="I35" s="31">
        <f t="shared" si="6"/>
        <v>13</v>
      </c>
      <c r="J35" s="5">
        <f t="shared" si="7"/>
        <v>46.682659479166666</v>
      </c>
      <c r="K35" s="30">
        <f t="shared" si="8"/>
        <v>606.87</v>
      </c>
      <c r="L35" s="3">
        <v>102.45</v>
      </c>
      <c r="M35" s="5">
        <f t="shared" si="9"/>
        <v>15685.37</v>
      </c>
      <c r="N35" s="5">
        <f t="shared" si="10"/>
        <v>656511.56999999995</v>
      </c>
    </row>
    <row r="36" spans="1:14" customFormat="1" x14ac:dyDescent="0.3">
      <c r="A36" s="22">
        <v>2101178426</v>
      </c>
      <c r="B36" s="27">
        <v>2.875</v>
      </c>
      <c r="C36" s="22">
        <v>0.25</v>
      </c>
      <c r="D36" s="27">
        <f t="shared" si="0"/>
        <v>2.625</v>
      </c>
      <c r="E36" s="28">
        <v>910931.93</v>
      </c>
      <c r="F36" s="28">
        <f t="shared" si="1"/>
        <v>819838.74</v>
      </c>
      <c r="G36" s="29">
        <v>44531</v>
      </c>
      <c r="H36" s="29">
        <v>44562</v>
      </c>
      <c r="I36" s="31">
        <f t="shared" si="6"/>
        <v>13</v>
      </c>
      <c r="J36" s="5">
        <f t="shared" si="7"/>
        <v>59.779908124999999</v>
      </c>
      <c r="K36" s="30">
        <f t="shared" si="8"/>
        <v>777.14</v>
      </c>
      <c r="L36" s="3">
        <v>102.45</v>
      </c>
      <c r="M36" s="5">
        <f t="shared" si="9"/>
        <v>20086.05</v>
      </c>
      <c r="N36" s="5">
        <f t="shared" si="10"/>
        <v>840701.93</v>
      </c>
    </row>
    <row r="37" spans="1:14" customFormat="1" x14ac:dyDescent="0.3">
      <c r="A37" s="22">
        <v>2101178507</v>
      </c>
      <c r="B37" s="27">
        <v>2.75</v>
      </c>
      <c r="C37" s="22">
        <v>0.25</v>
      </c>
      <c r="D37" s="27">
        <f t="shared" si="0"/>
        <v>2.5</v>
      </c>
      <c r="E37" s="28">
        <v>625469.14</v>
      </c>
      <c r="F37" s="28">
        <f t="shared" si="1"/>
        <v>562922.23</v>
      </c>
      <c r="G37" s="29">
        <v>44531</v>
      </c>
      <c r="H37" s="29">
        <v>44562</v>
      </c>
      <c r="I37" s="31">
        <f t="shared" si="6"/>
        <v>13</v>
      </c>
      <c r="J37" s="5">
        <f t="shared" si="7"/>
        <v>39.091821527777775</v>
      </c>
      <c r="K37" s="30">
        <f t="shared" si="8"/>
        <v>508.19</v>
      </c>
      <c r="L37" s="3">
        <v>102.45</v>
      </c>
      <c r="M37" s="5">
        <f t="shared" si="9"/>
        <v>13791.59</v>
      </c>
      <c r="N37" s="5">
        <f t="shared" si="10"/>
        <v>577222.00999999989</v>
      </c>
    </row>
    <row r="38" spans="1:14" customFormat="1" x14ac:dyDescent="0.3">
      <c r="A38" s="22">
        <v>2101179166</v>
      </c>
      <c r="B38" s="27">
        <v>2.875</v>
      </c>
      <c r="C38" s="22">
        <v>0.25</v>
      </c>
      <c r="D38" s="27">
        <f t="shared" si="0"/>
        <v>2.625</v>
      </c>
      <c r="E38" s="28">
        <v>1101554.8899999999</v>
      </c>
      <c r="F38" s="28">
        <f t="shared" si="1"/>
        <v>991399.4</v>
      </c>
      <c r="G38" s="29">
        <v>44531</v>
      </c>
      <c r="H38" s="29">
        <v>44562</v>
      </c>
      <c r="I38" s="31">
        <f t="shared" si="6"/>
        <v>13</v>
      </c>
      <c r="J38" s="5">
        <f t="shared" si="7"/>
        <v>72.289539583333337</v>
      </c>
      <c r="K38" s="30">
        <f t="shared" si="8"/>
        <v>939.76</v>
      </c>
      <c r="L38" s="3">
        <v>102.45</v>
      </c>
      <c r="M38" s="5">
        <f t="shared" si="9"/>
        <v>24289.29</v>
      </c>
      <c r="N38" s="5">
        <f t="shared" si="10"/>
        <v>1016628.4500000001</v>
      </c>
    </row>
    <row r="39" spans="1:14" customFormat="1" x14ac:dyDescent="0.3">
      <c r="A39" s="22">
        <v>2101180579</v>
      </c>
      <c r="B39" s="27">
        <v>2.875</v>
      </c>
      <c r="C39" s="22">
        <v>0.25</v>
      </c>
      <c r="D39" s="27">
        <f t="shared" si="0"/>
        <v>2.625</v>
      </c>
      <c r="E39" s="28">
        <v>763638.38</v>
      </c>
      <c r="F39" s="28">
        <f t="shared" si="1"/>
        <v>687274.54</v>
      </c>
      <c r="G39" s="29">
        <v>44531</v>
      </c>
      <c r="H39" s="29">
        <v>44562</v>
      </c>
      <c r="I39" s="31">
        <f t="shared" si="6"/>
        <v>13</v>
      </c>
      <c r="J39" s="5">
        <f t="shared" si="7"/>
        <v>50.113768541666666</v>
      </c>
      <c r="K39" s="30">
        <f t="shared" si="8"/>
        <v>651.48</v>
      </c>
      <c r="L39" s="3">
        <v>102.45</v>
      </c>
      <c r="M39" s="5">
        <f t="shared" si="9"/>
        <v>16838.23</v>
      </c>
      <c r="N39" s="5">
        <f t="shared" si="10"/>
        <v>704764.25</v>
      </c>
    </row>
    <row r="40" spans="1:14" customFormat="1" x14ac:dyDescent="0.3">
      <c r="A40" s="22">
        <v>2101182166</v>
      </c>
      <c r="B40" s="27">
        <v>2.75</v>
      </c>
      <c r="C40" s="22">
        <v>0.25</v>
      </c>
      <c r="D40" s="27">
        <f t="shared" si="0"/>
        <v>2.5</v>
      </c>
      <c r="E40" s="28">
        <v>1774005.5</v>
      </c>
      <c r="F40" s="28">
        <f t="shared" si="1"/>
        <v>1596604.95</v>
      </c>
      <c r="G40" s="29">
        <v>44531</v>
      </c>
      <c r="H40" s="29">
        <v>44562</v>
      </c>
      <c r="I40" s="31">
        <f t="shared" si="6"/>
        <v>13</v>
      </c>
      <c r="J40" s="5">
        <f t="shared" si="7"/>
        <v>110.87534375</v>
      </c>
      <c r="K40" s="30">
        <f t="shared" si="8"/>
        <v>1441.38</v>
      </c>
      <c r="L40" s="3">
        <v>102.45</v>
      </c>
      <c r="M40" s="5">
        <f t="shared" si="9"/>
        <v>39116.82</v>
      </c>
      <c r="N40" s="5">
        <f t="shared" si="10"/>
        <v>1637163.15</v>
      </c>
    </row>
    <row r="41" spans="1:14" customFormat="1" x14ac:dyDescent="0.3">
      <c r="A41" s="22">
        <v>2101183330</v>
      </c>
      <c r="B41" s="27">
        <v>2.875</v>
      </c>
      <c r="C41" s="22">
        <v>0.25</v>
      </c>
      <c r="D41" s="27">
        <f t="shared" si="0"/>
        <v>2.625</v>
      </c>
      <c r="E41" s="28">
        <v>1241319.95</v>
      </c>
      <c r="F41" s="28">
        <f t="shared" si="1"/>
        <v>1117187.96</v>
      </c>
      <c r="G41" s="29">
        <v>44531</v>
      </c>
      <c r="H41" s="29">
        <v>44562</v>
      </c>
      <c r="I41" s="31">
        <f t="shared" si="6"/>
        <v>13</v>
      </c>
      <c r="J41" s="5">
        <f t="shared" si="7"/>
        <v>81.461622083333339</v>
      </c>
      <c r="K41" s="30">
        <f t="shared" si="8"/>
        <v>1059</v>
      </c>
      <c r="L41" s="3">
        <v>102.45</v>
      </c>
      <c r="M41" s="5">
        <f t="shared" si="9"/>
        <v>27371.11</v>
      </c>
      <c r="N41" s="5">
        <f t="shared" si="10"/>
        <v>1145618.07</v>
      </c>
    </row>
    <row r="42" spans="1:14" customFormat="1" x14ac:dyDescent="0.3">
      <c r="A42" s="22">
        <v>2101185820</v>
      </c>
      <c r="B42" s="27">
        <v>2.75</v>
      </c>
      <c r="C42" s="22">
        <v>0.25</v>
      </c>
      <c r="D42" s="27">
        <f t="shared" si="0"/>
        <v>2.5</v>
      </c>
      <c r="E42" s="28">
        <v>2759564.14</v>
      </c>
      <c r="F42" s="28">
        <f t="shared" si="1"/>
        <v>2483607.73</v>
      </c>
      <c r="G42" s="29">
        <v>44531</v>
      </c>
      <c r="H42" s="29">
        <v>44562</v>
      </c>
      <c r="I42" s="31">
        <f t="shared" si="6"/>
        <v>13</v>
      </c>
      <c r="J42" s="5">
        <f t="shared" si="7"/>
        <v>172.47275902777778</v>
      </c>
      <c r="K42" s="30">
        <f t="shared" si="8"/>
        <v>2242.15</v>
      </c>
      <c r="L42" s="3">
        <v>102.45</v>
      </c>
      <c r="M42" s="5">
        <f t="shared" si="9"/>
        <v>60848.39</v>
      </c>
      <c r="N42" s="5">
        <f t="shared" si="10"/>
        <v>2546698.27</v>
      </c>
    </row>
    <row r="43" spans="1:14" customFormat="1" x14ac:dyDescent="0.3">
      <c r="A43" s="22">
        <v>2101187268</v>
      </c>
      <c r="B43" s="27">
        <v>2.875</v>
      </c>
      <c r="C43" s="22">
        <v>0.25</v>
      </c>
      <c r="D43" s="27">
        <f t="shared" si="0"/>
        <v>2.625</v>
      </c>
      <c r="E43" s="28">
        <v>612234.19999999995</v>
      </c>
      <c r="F43" s="28">
        <f t="shared" si="1"/>
        <v>551010.78</v>
      </c>
      <c r="G43" s="29">
        <v>44531</v>
      </c>
      <c r="H43" s="29">
        <v>44562</v>
      </c>
      <c r="I43" s="31">
        <f t="shared" si="6"/>
        <v>13</v>
      </c>
      <c r="J43" s="5">
        <f t="shared" si="7"/>
        <v>40.177869375</v>
      </c>
      <c r="K43" s="30">
        <f t="shared" si="8"/>
        <v>522.30999999999995</v>
      </c>
      <c r="L43" s="3">
        <v>102.45</v>
      </c>
      <c r="M43" s="5">
        <f t="shared" si="9"/>
        <v>13499.76</v>
      </c>
      <c r="N43" s="5">
        <f t="shared" si="10"/>
        <v>565032.85000000009</v>
      </c>
    </row>
    <row r="44" spans="1:14" customFormat="1" x14ac:dyDescent="0.3">
      <c r="A44" s="22">
        <v>2101190569</v>
      </c>
      <c r="B44" s="27">
        <v>2.875</v>
      </c>
      <c r="C44" s="22">
        <v>0.25</v>
      </c>
      <c r="D44" s="27">
        <f t="shared" si="0"/>
        <v>2.625</v>
      </c>
      <c r="E44" s="28">
        <v>1392111.46</v>
      </c>
      <c r="F44" s="28">
        <f t="shared" si="1"/>
        <v>1252900.31</v>
      </c>
      <c r="G44" s="29">
        <v>44531</v>
      </c>
      <c r="H44" s="29">
        <v>44562</v>
      </c>
      <c r="I44" s="31">
        <f t="shared" si="6"/>
        <v>13</v>
      </c>
      <c r="J44" s="5">
        <f t="shared" si="7"/>
        <v>91.357314270833342</v>
      </c>
      <c r="K44" s="30">
        <f t="shared" si="8"/>
        <v>1187.6500000000001</v>
      </c>
      <c r="L44" s="3">
        <v>102.45</v>
      </c>
      <c r="M44" s="5">
        <f t="shared" si="9"/>
        <v>30696.06</v>
      </c>
      <c r="N44" s="5">
        <f t="shared" si="10"/>
        <v>1284784.02</v>
      </c>
    </row>
    <row r="45" spans="1:14" customFormat="1" x14ac:dyDescent="0.3">
      <c r="A45" s="22">
        <v>2101192648</v>
      </c>
      <c r="B45" s="27">
        <v>2.875</v>
      </c>
      <c r="C45" s="22">
        <v>0.25</v>
      </c>
      <c r="D45" s="27">
        <f t="shared" si="0"/>
        <v>2.625</v>
      </c>
      <c r="E45" s="28">
        <v>987639.82</v>
      </c>
      <c r="F45" s="28">
        <f t="shared" si="1"/>
        <v>888875.84</v>
      </c>
      <c r="G45" s="29">
        <v>44501</v>
      </c>
      <c r="H45" s="29">
        <v>44531</v>
      </c>
      <c r="I45" s="31">
        <f t="shared" si="6"/>
        <v>43</v>
      </c>
      <c r="J45" s="5">
        <f t="shared" si="7"/>
        <v>64.81386333333333</v>
      </c>
      <c r="K45" s="30">
        <f t="shared" si="8"/>
        <v>2787</v>
      </c>
      <c r="L45" s="3">
        <v>102.45</v>
      </c>
      <c r="M45" s="5">
        <f t="shared" si="9"/>
        <v>21777.46</v>
      </c>
      <c r="N45" s="5">
        <f t="shared" si="10"/>
        <v>913440.29999999993</v>
      </c>
    </row>
    <row r="46" spans="1:14" customFormat="1" x14ac:dyDescent="0.3">
      <c r="A46" s="22">
        <v>2101194976</v>
      </c>
      <c r="B46" s="27">
        <v>2.75</v>
      </c>
      <c r="C46" s="22">
        <v>0.25</v>
      </c>
      <c r="D46" s="27">
        <f t="shared" si="0"/>
        <v>2.5</v>
      </c>
      <c r="E46" s="28">
        <v>898641.76</v>
      </c>
      <c r="F46" s="28">
        <f t="shared" si="1"/>
        <v>808777.58</v>
      </c>
      <c r="G46" s="29">
        <v>44531</v>
      </c>
      <c r="H46" s="29">
        <v>44562</v>
      </c>
      <c r="I46" s="31">
        <f t="shared" si="6"/>
        <v>13</v>
      </c>
      <c r="J46" s="5">
        <f t="shared" si="7"/>
        <v>56.165109722222219</v>
      </c>
      <c r="K46" s="30">
        <f t="shared" si="8"/>
        <v>730.15</v>
      </c>
      <c r="L46" s="3">
        <v>102.45</v>
      </c>
      <c r="M46" s="5">
        <f t="shared" si="9"/>
        <v>19815.05</v>
      </c>
      <c r="N46" s="5">
        <f t="shared" si="10"/>
        <v>829322.78</v>
      </c>
    </row>
    <row r="47" spans="1:14" customFormat="1" x14ac:dyDescent="0.3">
      <c r="A47" s="22">
        <v>2101197261</v>
      </c>
      <c r="B47" s="27">
        <v>2.875</v>
      </c>
      <c r="C47" s="22">
        <v>0.25</v>
      </c>
      <c r="D47" s="27">
        <f t="shared" si="0"/>
        <v>2.625</v>
      </c>
      <c r="E47" s="28">
        <v>1171198.25</v>
      </c>
      <c r="F47" s="28">
        <f t="shared" si="1"/>
        <v>1054078.43</v>
      </c>
      <c r="G47" s="29">
        <v>44531</v>
      </c>
      <c r="H47" s="29">
        <v>44562</v>
      </c>
      <c r="I47" s="31">
        <f t="shared" si="6"/>
        <v>13</v>
      </c>
      <c r="J47" s="5">
        <f t="shared" si="7"/>
        <v>76.85988552083333</v>
      </c>
      <c r="K47" s="30">
        <f t="shared" si="8"/>
        <v>999.18</v>
      </c>
      <c r="L47" s="3">
        <v>102.45</v>
      </c>
      <c r="M47" s="5">
        <f t="shared" si="9"/>
        <v>25824.92</v>
      </c>
      <c r="N47" s="5">
        <f t="shared" si="10"/>
        <v>1080902.5299999998</v>
      </c>
    </row>
    <row r="48" spans="1:14" customFormat="1" x14ac:dyDescent="0.3">
      <c r="A48" s="22">
        <v>2101201254</v>
      </c>
      <c r="B48" s="27">
        <v>3</v>
      </c>
      <c r="C48" s="22">
        <v>0.25</v>
      </c>
      <c r="D48" s="27">
        <f t="shared" si="0"/>
        <v>2.75</v>
      </c>
      <c r="E48" s="28">
        <v>606817.14</v>
      </c>
      <c r="F48" s="28">
        <f t="shared" si="1"/>
        <v>546135.43000000005</v>
      </c>
      <c r="G48" s="29">
        <v>44562</v>
      </c>
      <c r="H48" s="29">
        <v>44593</v>
      </c>
      <c r="I48" s="31">
        <f t="shared" si="6"/>
        <v>-17</v>
      </c>
      <c r="J48" s="5">
        <f t="shared" si="7"/>
        <v>41.718678680555556</v>
      </c>
      <c r="K48" s="30">
        <f t="shared" si="8"/>
        <v>-709.22</v>
      </c>
      <c r="L48" s="3">
        <v>102.45</v>
      </c>
      <c r="M48" s="5">
        <f t="shared" si="9"/>
        <v>13380.32</v>
      </c>
      <c r="N48" s="5">
        <f t="shared" si="10"/>
        <v>558806.53</v>
      </c>
    </row>
    <row r="49" spans="1:14" customFormat="1" x14ac:dyDescent="0.3">
      <c r="A49" s="22">
        <v>2101201267</v>
      </c>
      <c r="B49" s="27">
        <v>2.875</v>
      </c>
      <c r="C49" s="22">
        <v>0.25</v>
      </c>
      <c r="D49" s="27">
        <f t="shared" si="0"/>
        <v>2.625</v>
      </c>
      <c r="E49" s="28">
        <v>677773.26</v>
      </c>
      <c r="F49" s="28">
        <f t="shared" si="1"/>
        <v>609995.93000000005</v>
      </c>
      <c r="G49" s="29">
        <v>44531</v>
      </c>
      <c r="H49" s="29">
        <v>44562</v>
      </c>
      <c r="I49" s="31">
        <f t="shared" si="6"/>
        <v>13</v>
      </c>
      <c r="J49" s="5">
        <f t="shared" si="7"/>
        <v>44.478869895833334</v>
      </c>
      <c r="K49" s="30">
        <f t="shared" si="8"/>
        <v>578.23</v>
      </c>
      <c r="L49" s="3">
        <v>102.45</v>
      </c>
      <c r="M49" s="5">
        <f t="shared" si="9"/>
        <v>14944.9</v>
      </c>
      <c r="N49" s="5">
        <f t="shared" si="10"/>
        <v>625519.06000000006</v>
      </c>
    </row>
    <row r="50" spans="1:14" customFormat="1" x14ac:dyDescent="0.3">
      <c r="A50" s="22">
        <v>2101205108</v>
      </c>
      <c r="B50" s="27">
        <v>2.875</v>
      </c>
      <c r="C50" s="22">
        <v>0.25</v>
      </c>
      <c r="D50" s="27">
        <f t="shared" si="0"/>
        <v>2.625</v>
      </c>
      <c r="E50" s="28">
        <v>1298972.57</v>
      </c>
      <c r="F50" s="28">
        <f t="shared" si="1"/>
        <v>1169075.31</v>
      </c>
      <c r="G50" s="29">
        <v>44531</v>
      </c>
      <c r="H50" s="29">
        <v>44562</v>
      </c>
      <c r="I50" s="31">
        <f t="shared" si="6"/>
        <v>13</v>
      </c>
      <c r="J50" s="5">
        <f t="shared" si="7"/>
        <v>85.245074687500008</v>
      </c>
      <c r="K50" s="30">
        <f t="shared" si="8"/>
        <v>1108.19</v>
      </c>
      <c r="L50" s="3">
        <v>102.45</v>
      </c>
      <c r="M50" s="5">
        <f t="shared" si="9"/>
        <v>28642.35</v>
      </c>
      <c r="N50" s="5">
        <f t="shared" si="10"/>
        <v>1198825.8500000001</v>
      </c>
    </row>
    <row r="51" spans="1:14" customFormat="1" x14ac:dyDescent="0.3">
      <c r="A51" s="22">
        <v>2101207119</v>
      </c>
      <c r="B51" s="27">
        <v>2.625</v>
      </c>
      <c r="C51" s="22">
        <v>0.25</v>
      </c>
      <c r="D51" s="27">
        <f t="shared" si="0"/>
        <v>2.375</v>
      </c>
      <c r="E51" s="28">
        <v>924430.97</v>
      </c>
      <c r="F51" s="28">
        <f t="shared" si="1"/>
        <v>831987.87</v>
      </c>
      <c r="G51" s="29">
        <v>44531</v>
      </c>
      <c r="H51" s="29">
        <v>44562</v>
      </c>
      <c r="I51" s="31">
        <f t="shared" si="6"/>
        <v>13</v>
      </c>
      <c r="J51" s="5">
        <f t="shared" si="7"/>
        <v>54.888088645833328</v>
      </c>
      <c r="K51" s="30">
        <f t="shared" si="8"/>
        <v>713.55</v>
      </c>
      <c r="L51" s="3">
        <v>102.45</v>
      </c>
      <c r="M51" s="5">
        <f t="shared" si="9"/>
        <v>20383.7</v>
      </c>
      <c r="N51" s="5">
        <f t="shared" si="10"/>
        <v>853085.12</v>
      </c>
    </row>
    <row r="52" spans="1:14" customFormat="1" x14ac:dyDescent="0.3">
      <c r="A52" s="22">
        <v>2101214102</v>
      </c>
      <c r="B52" s="27">
        <v>2.875</v>
      </c>
      <c r="C52" s="22">
        <v>0.25</v>
      </c>
      <c r="D52" s="27">
        <f t="shared" si="0"/>
        <v>2.625</v>
      </c>
      <c r="E52" s="28">
        <v>890303.72</v>
      </c>
      <c r="F52" s="28">
        <f t="shared" si="1"/>
        <v>801273.35</v>
      </c>
      <c r="G52" s="29">
        <v>44531</v>
      </c>
      <c r="H52" s="29">
        <v>44562</v>
      </c>
      <c r="I52" s="31">
        <f t="shared" si="6"/>
        <v>13</v>
      </c>
      <c r="J52" s="5">
        <f t="shared" si="7"/>
        <v>58.426181770833324</v>
      </c>
      <c r="K52" s="30">
        <f t="shared" si="8"/>
        <v>759.54</v>
      </c>
      <c r="L52" s="3">
        <v>102.45</v>
      </c>
      <c r="M52" s="5">
        <f t="shared" si="9"/>
        <v>19631.2</v>
      </c>
      <c r="N52" s="5">
        <f t="shared" si="10"/>
        <v>821664.09</v>
      </c>
    </row>
    <row r="53" spans="1:14" customFormat="1" x14ac:dyDescent="0.3">
      <c r="A53" s="22">
        <v>2101217934</v>
      </c>
      <c r="B53" s="27">
        <v>2.875</v>
      </c>
      <c r="C53" s="22">
        <v>0.25</v>
      </c>
      <c r="D53" s="27">
        <f t="shared" si="0"/>
        <v>2.625</v>
      </c>
      <c r="E53" s="28">
        <v>1758078.94</v>
      </c>
      <c r="F53" s="28">
        <f t="shared" si="1"/>
        <v>1582271.05</v>
      </c>
      <c r="G53" s="29">
        <v>44531</v>
      </c>
      <c r="H53" s="29">
        <v>44562</v>
      </c>
      <c r="I53" s="31">
        <f t="shared" si="6"/>
        <v>13</v>
      </c>
      <c r="J53" s="5">
        <f t="shared" si="7"/>
        <v>115.37393072916667</v>
      </c>
      <c r="K53" s="30">
        <f t="shared" si="8"/>
        <v>1499.86</v>
      </c>
      <c r="L53" s="3">
        <v>102.45</v>
      </c>
      <c r="M53" s="5">
        <f t="shared" si="9"/>
        <v>38765.64</v>
      </c>
      <c r="N53" s="5">
        <f t="shared" si="10"/>
        <v>1622536.55</v>
      </c>
    </row>
    <row r="54" spans="1:14" customFormat="1" x14ac:dyDescent="0.3">
      <c r="A54" s="22">
        <v>2101224875</v>
      </c>
      <c r="B54" s="27">
        <v>2.875</v>
      </c>
      <c r="C54" s="22">
        <v>0.25</v>
      </c>
      <c r="D54" s="27">
        <f t="shared" si="0"/>
        <v>2.625</v>
      </c>
      <c r="E54" s="28">
        <v>629455.02</v>
      </c>
      <c r="F54" s="28">
        <f t="shared" si="1"/>
        <v>566509.52</v>
      </c>
      <c r="G54" s="29">
        <v>44531</v>
      </c>
      <c r="H54" s="29">
        <v>44562</v>
      </c>
      <c r="I54" s="31">
        <f t="shared" si="6"/>
        <v>13</v>
      </c>
      <c r="J54" s="5">
        <f t="shared" si="7"/>
        <v>41.307985833333333</v>
      </c>
      <c r="K54" s="30">
        <f t="shared" si="8"/>
        <v>537</v>
      </c>
      <c r="L54" s="3">
        <v>102.45</v>
      </c>
      <c r="M54" s="5">
        <f t="shared" si="9"/>
        <v>13879.48</v>
      </c>
      <c r="N54" s="5">
        <f t="shared" si="10"/>
        <v>580926</v>
      </c>
    </row>
    <row r="55" spans="1:14" customFormat="1" x14ac:dyDescent="0.3">
      <c r="A55" s="22">
        <v>2102235782</v>
      </c>
      <c r="B55" s="27">
        <v>2.875</v>
      </c>
      <c r="C55" s="22">
        <v>0.25</v>
      </c>
      <c r="D55" s="27">
        <f t="shared" si="0"/>
        <v>2.625</v>
      </c>
      <c r="E55" s="28">
        <v>810374.49</v>
      </c>
      <c r="F55" s="28">
        <f t="shared" si="1"/>
        <v>729337.04</v>
      </c>
      <c r="G55" s="29">
        <v>44531</v>
      </c>
      <c r="H55" s="29">
        <v>44562</v>
      </c>
      <c r="I55" s="31">
        <f t="shared" si="6"/>
        <v>13</v>
      </c>
      <c r="J55" s="5">
        <f t="shared" si="7"/>
        <v>53.18082583333333</v>
      </c>
      <c r="K55" s="30">
        <f t="shared" si="8"/>
        <v>691.35</v>
      </c>
      <c r="L55" s="3">
        <v>102.45</v>
      </c>
      <c r="M55" s="5">
        <f t="shared" si="9"/>
        <v>17868.759999999998</v>
      </c>
      <c r="N55" s="5">
        <f t="shared" si="10"/>
        <v>747897.15</v>
      </c>
    </row>
    <row r="56" spans="1:14" customFormat="1" x14ac:dyDescent="0.3">
      <c r="A56" s="22">
        <v>2102239759</v>
      </c>
      <c r="B56" s="27">
        <v>4</v>
      </c>
      <c r="C56" s="22">
        <v>0.25</v>
      </c>
      <c r="D56" s="27">
        <f t="shared" si="0"/>
        <v>3.75</v>
      </c>
      <c r="E56" s="28">
        <v>1442799.6</v>
      </c>
      <c r="F56" s="28">
        <f t="shared" si="1"/>
        <v>1298519.6399999999</v>
      </c>
      <c r="G56" s="29">
        <v>44531</v>
      </c>
      <c r="H56" s="29">
        <v>44562</v>
      </c>
      <c r="I56" s="31">
        <f t="shared" si="6"/>
        <v>13</v>
      </c>
      <c r="J56" s="5">
        <f t="shared" si="7"/>
        <v>135.2624625</v>
      </c>
      <c r="K56" s="30">
        <f t="shared" si="8"/>
        <v>1758.41</v>
      </c>
      <c r="L56" s="3">
        <v>102.45</v>
      </c>
      <c r="M56" s="5">
        <f t="shared" si="9"/>
        <v>31813.73</v>
      </c>
      <c r="N56" s="5">
        <f t="shared" si="10"/>
        <v>1332091.7799999998</v>
      </c>
    </row>
    <row r="57" spans="1:14" customFormat="1" x14ac:dyDescent="0.3">
      <c r="A57" s="22">
        <v>2102240324</v>
      </c>
      <c r="B57" s="27">
        <v>2.875</v>
      </c>
      <c r="C57" s="22">
        <v>0.25</v>
      </c>
      <c r="D57" s="27">
        <f t="shared" si="0"/>
        <v>2.625</v>
      </c>
      <c r="E57" s="28">
        <v>691058.22</v>
      </c>
      <c r="F57" s="28">
        <f t="shared" si="1"/>
        <v>621952.4</v>
      </c>
      <c r="G57" s="29">
        <v>44501</v>
      </c>
      <c r="H57" s="29">
        <v>44531</v>
      </c>
      <c r="I57" s="31">
        <f t="shared" si="6"/>
        <v>43</v>
      </c>
      <c r="J57" s="5">
        <f t="shared" si="7"/>
        <v>45.350695833333333</v>
      </c>
      <c r="K57" s="30">
        <f t="shared" si="8"/>
        <v>1950.08</v>
      </c>
      <c r="L57" s="3">
        <v>102.45</v>
      </c>
      <c r="M57" s="5">
        <f t="shared" si="9"/>
        <v>15237.83</v>
      </c>
      <c r="N57" s="5">
        <f t="shared" si="10"/>
        <v>639140.30999999994</v>
      </c>
    </row>
    <row r="58" spans="1:14" customFormat="1" x14ac:dyDescent="0.3">
      <c r="A58" s="22">
        <v>2102240337</v>
      </c>
      <c r="B58" s="27">
        <v>2.875</v>
      </c>
      <c r="C58" s="22">
        <v>0.25</v>
      </c>
      <c r="D58" s="27">
        <f t="shared" si="0"/>
        <v>2.625</v>
      </c>
      <c r="E58" s="28">
        <v>2206157.56</v>
      </c>
      <c r="F58" s="28">
        <f t="shared" si="1"/>
        <v>1985541.8</v>
      </c>
      <c r="G58" s="29">
        <v>44531</v>
      </c>
      <c r="H58" s="29">
        <v>44562</v>
      </c>
      <c r="I58" s="31">
        <f t="shared" si="6"/>
        <v>13</v>
      </c>
      <c r="J58" s="5">
        <f t="shared" si="7"/>
        <v>144.77908958333336</v>
      </c>
      <c r="K58" s="30">
        <f t="shared" si="8"/>
        <v>1882.13</v>
      </c>
      <c r="L58" s="3">
        <v>102.45</v>
      </c>
      <c r="M58" s="5">
        <f t="shared" si="9"/>
        <v>48645.77</v>
      </c>
      <c r="N58" s="5">
        <f t="shared" si="10"/>
        <v>2036069.7</v>
      </c>
    </row>
    <row r="59" spans="1:14" customFormat="1" x14ac:dyDescent="0.3">
      <c r="A59" s="22">
        <v>2102241666</v>
      </c>
      <c r="B59" s="27">
        <v>2.875</v>
      </c>
      <c r="C59" s="22">
        <v>0.25</v>
      </c>
      <c r="D59" s="27">
        <f t="shared" si="0"/>
        <v>2.625</v>
      </c>
      <c r="E59" s="28">
        <v>743919.85</v>
      </c>
      <c r="F59" s="28">
        <f t="shared" si="1"/>
        <v>669527.87</v>
      </c>
      <c r="G59" s="29">
        <v>44531</v>
      </c>
      <c r="H59" s="29">
        <v>44562</v>
      </c>
      <c r="I59" s="31">
        <f t="shared" si="6"/>
        <v>13</v>
      </c>
      <c r="J59" s="5">
        <f t="shared" si="7"/>
        <v>48.819740520833335</v>
      </c>
      <c r="K59" s="30">
        <f t="shared" si="8"/>
        <v>634.66</v>
      </c>
      <c r="L59" s="3">
        <v>102.45</v>
      </c>
      <c r="M59" s="5">
        <f t="shared" si="9"/>
        <v>16403.43</v>
      </c>
      <c r="N59" s="5">
        <f t="shared" si="10"/>
        <v>686565.96000000008</v>
      </c>
    </row>
    <row r="60" spans="1:14" customFormat="1" x14ac:dyDescent="0.3">
      <c r="A60" s="22">
        <v>2102243334</v>
      </c>
      <c r="B60" s="27">
        <v>2.875</v>
      </c>
      <c r="C60" s="22">
        <v>0.25</v>
      </c>
      <c r="D60" s="27">
        <f t="shared" si="0"/>
        <v>2.625</v>
      </c>
      <c r="E60" s="28">
        <v>1415474.32</v>
      </c>
      <c r="F60" s="28">
        <f t="shared" si="1"/>
        <v>1273926.8899999999</v>
      </c>
      <c r="G60" s="29">
        <v>44531</v>
      </c>
      <c r="H60" s="29">
        <v>44562</v>
      </c>
      <c r="I60" s="31">
        <f t="shared" si="6"/>
        <v>13</v>
      </c>
      <c r="J60" s="5">
        <f t="shared" si="7"/>
        <v>92.890502395833323</v>
      </c>
      <c r="K60" s="30">
        <f t="shared" si="8"/>
        <v>1207.58</v>
      </c>
      <c r="L60" s="3">
        <v>102.45</v>
      </c>
      <c r="M60" s="5">
        <f t="shared" si="9"/>
        <v>31211.21</v>
      </c>
      <c r="N60" s="5">
        <f t="shared" si="10"/>
        <v>1306345.68</v>
      </c>
    </row>
    <row r="61" spans="1:14" customFormat="1" x14ac:dyDescent="0.3">
      <c r="A61" s="22">
        <v>2102243693</v>
      </c>
      <c r="B61" s="27">
        <v>2.875</v>
      </c>
      <c r="C61" s="22">
        <v>0.25</v>
      </c>
      <c r="D61" s="27">
        <f t="shared" si="0"/>
        <v>2.625</v>
      </c>
      <c r="E61" s="28">
        <v>984070.15</v>
      </c>
      <c r="F61" s="28">
        <f t="shared" si="1"/>
        <v>885663.14</v>
      </c>
      <c r="G61" s="29">
        <v>44531</v>
      </c>
      <c r="H61" s="29">
        <v>44562</v>
      </c>
      <c r="I61" s="31">
        <f t="shared" si="6"/>
        <v>13</v>
      </c>
      <c r="J61" s="5">
        <f t="shared" si="7"/>
        <v>64.579603958333337</v>
      </c>
      <c r="K61" s="30">
        <f t="shared" si="8"/>
        <v>839.53</v>
      </c>
      <c r="L61" s="3">
        <v>102.45</v>
      </c>
      <c r="M61" s="5">
        <f t="shared" si="9"/>
        <v>21698.75</v>
      </c>
      <c r="N61" s="5">
        <f t="shared" si="10"/>
        <v>908201.42</v>
      </c>
    </row>
    <row r="62" spans="1:14" customFormat="1" x14ac:dyDescent="0.3">
      <c r="A62" s="22">
        <v>2102244773</v>
      </c>
      <c r="B62" s="27">
        <v>2.75</v>
      </c>
      <c r="C62" s="22">
        <v>0.25</v>
      </c>
      <c r="D62" s="27">
        <f t="shared" si="0"/>
        <v>2.5</v>
      </c>
      <c r="E62" s="28">
        <v>808158.04</v>
      </c>
      <c r="F62" s="28">
        <f t="shared" si="1"/>
        <v>727342.24</v>
      </c>
      <c r="G62" s="29">
        <v>44531</v>
      </c>
      <c r="H62" s="29">
        <v>44562</v>
      </c>
      <c r="I62" s="31">
        <f t="shared" si="6"/>
        <v>13</v>
      </c>
      <c r="J62" s="5">
        <f t="shared" si="7"/>
        <v>50.509877777777781</v>
      </c>
      <c r="K62" s="30">
        <f t="shared" si="8"/>
        <v>656.63</v>
      </c>
      <c r="L62" s="3">
        <v>102.45</v>
      </c>
      <c r="M62" s="5">
        <f t="shared" si="9"/>
        <v>17819.88</v>
      </c>
      <c r="N62" s="5">
        <f t="shared" si="10"/>
        <v>745818.75</v>
      </c>
    </row>
    <row r="63" spans="1:14" customFormat="1" x14ac:dyDescent="0.3">
      <c r="A63" s="22">
        <v>2102246108</v>
      </c>
      <c r="B63" s="27">
        <v>2.875</v>
      </c>
      <c r="C63" s="22">
        <v>0.25</v>
      </c>
      <c r="D63" s="27">
        <f t="shared" si="0"/>
        <v>2.625</v>
      </c>
      <c r="E63" s="28">
        <v>898250.32</v>
      </c>
      <c r="F63" s="28">
        <f t="shared" si="1"/>
        <v>808425.29</v>
      </c>
      <c r="G63" s="29">
        <v>44531</v>
      </c>
      <c r="H63" s="29">
        <v>44562</v>
      </c>
      <c r="I63" s="31">
        <f t="shared" si="6"/>
        <v>13</v>
      </c>
      <c r="J63" s="5">
        <f t="shared" si="7"/>
        <v>58.947677395833331</v>
      </c>
      <c r="K63" s="30">
        <f t="shared" si="8"/>
        <v>766.32</v>
      </c>
      <c r="L63" s="3">
        <v>102.45</v>
      </c>
      <c r="M63" s="5">
        <f t="shared" si="9"/>
        <v>19806.419999999998</v>
      </c>
      <c r="N63" s="5">
        <f t="shared" si="10"/>
        <v>828998.03</v>
      </c>
    </row>
    <row r="64" spans="1:14" customFormat="1" x14ac:dyDescent="0.3">
      <c r="A64" s="22">
        <v>2102251070</v>
      </c>
      <c r="B64" s="27">
        <v>2.875</v>
      </c>
      <c r="C64" s="22">
        <v>0.25</v>
      </c>
      <c r="D64" s="27">
        <f t="shared" si="0"/>
        <v>2.625</v>
      </c>
      <c r="E64" s="28">
        <v>595457.68999999994</v>
      </c>
      <c r="F64" s="28">
        <f t="shared" si="1"/>
        <v>535911.92000000004</v>
      </c>
      <c r="G64" s="29">
        <v>44531</v>
      </c>
      <c r="H64" s="29">
        <v>44562</v>
      </c>
      <c r="I64" s="31">
        <f t="shared" si="6"/>
        <v>13</v>
      </c>
      <c r="J64" s="5">
        <f t="shared" si="7"/>
        <v>39.076910833333336</v>
      </c>
      <c r="K64" s="30">
        <f t="shared" si="8"/>
        <v>508</v>
      </c>
      <c r="L64" s="3">
        <v>102.45</v>
      </c>
      <c r="M64" s="5">
        <f t="shared" si="9"/>
        <v>13129.84</v>
      </c>
      <c r="N64" s="5">
        <f t="shared" si="10"/>
        <v>549549.76</v>
      </c>
    </row>
    <row r="65" spans="1:14" customFormat="1" x14ac:dyDescent="0.3">
      <c r="A65" s="22">
        <v>2102251766</v>
      </c>
      <c r="B65" s="27">
        <v>2.875</v>
      </c>
      <c r="C65" s="22">
        <v>0.25</v>
      </c>
      <c r="D65" s="27">
        <f t="shared" si="0"/>
        <v>2.625</v>
      </c>
      <c r="E65" s="28">
        <v>1019244.28</v>
      </c>
      <c r="F65" s="28">
        <f t="shared" si="1"/>
        <v>917319.85</v>
      </c>
      <c r="G65" s="29">
        <v>44501</v>
      </c>
      <c r="H65" s="29">
        <v>44531</v>
      </c>
      <c r="I65" s="31">
        <f t="shared" si="6"/>
        <v>43</v>
      </c>
      <c r="J65" s="5">
        <f t="shared" si="7"/>
        <v>66.887905729166661</v>
      </c>
      <c r="K65" s="30">
        <f t="shared" si="8"/>
        <v>2876.18</v>
      </c>
      <c r="L65" s="3">
        <v>102.45</v>
      </c>
      <c r="M65" s="5">
        <f t="shared" si="9"/>
        <v>22474.34</v>
      </c>
      <c r="N65" s="5">
        <f t="shared" si="10"/>
        <v>942670.37</v>
      </c>
    </row>
    <row r="66" spans="1:14" customFormat="1" x14ac:dyDescent="0.3">
      <c r="A66" s="22">
        <v>2102252037</v>
      </c>
      <c r="B66" s="27">
        <v>2.875</v>
      </c>
      <c r="C66" s="22">
        <v>0.25</v>
      </c>
      <c r="D66" s="27">
        <f t="shared" si="0"/>
        <v>2.625</v>
      </c>
      <c r="E66" s="28">
        <v>1216543.19</v>
      </c>
      <c r="F66" s="28">
        <f t="shared" si="1"/>
        <v>1094888.8700000001</v>
      </c>
      <c r="G66" s="29">
        <v>44531</v>
      </c>
      <c r="H66" s="29">
        <v>44562</v>
      </c>
      <c r="I66" s="31">
        <f t="shared" si="6"/>
        <v>13</v>
      </c>
      <c r="J66" s="5">
        <f t="shared" si="7"/>
        <v>79.83564677083335</v>
      </c>
      <c r="K66" s="30">
        <f t="shared" si="8"/>
        <v>1037.8599999999999</v>
      </c>
      <c r="L66" s="3">
        <v>102.45</v>
      </c>
      <c r="M66" s="5">
        <f t="shared" si="9"/>
        <v>26824.78</v>
      </c>
      <c r="N66" s="5">
        <f t="shared" si="10"/>
        <v>1122751.5100000002</v>
      </c>
    </row>
    <row r="67" spans="1:14" customFormat="1" x14ac:dyDescent="0.3">
      <c r="A67" s="22">
        <v>2102252286</v>
      </c>
      <c r="B67" s="27">
        <v>2.875</v>
      </c>
      <c r="C67" s="22">
        <v>0.25</v>
      </c>
      <c r="D67" s="27">
        <f t="shared" si="0"/>
        <v>2.625</v>
      </c>
      <c r="E67" s="28">
        <v>807965.79</v>
      </c>
      <c r="F67" s="28">
        <f t="shared" si="1"/>
        <v>727169.21</v>
      </c>
      <c r="G67" s="29">
        <v>44531</v>
      </c>
      <c r="H67" s="29">
        <v>44562</v>
      </c>
      <c r="I67" s="31">
        <f t="shared" si="6"/>
        <v>13</v>
      </c>
      <c r="J67" s="5">
        <f t="shared" si="7"/>
        <v>53.022754895833337</v>
      </c>
      <c r="K67" s="30">
        <f t="shared" si="8"/>
        <v>689.3</v>
      </c>
      <c r="L67" s="3">
        <v>102.45</v>
      </c>
      <c r="M67" s="5">
        <f t="shared" si="9"/>
        <v>17815.650000000001</v>
      </c>
      <c r="N67" s="5">
        <f t="shared" si="10"/>
        <v>745674.16</v>
      </c>
    </row>
    <row r="68" spans="1:14" customFormat="1" x14ac:dyDescent="0.3">
      <c r="A68" s="22">
        <v>2102260427</v>
      </c>
      <c r="B68" s="27">
        <v>2.875</v>
      </c>
      <c r="C68" s="22">
        <v>0.25</v>
      </c>
      <c r="D68" s="27">
        <f t="shared" si="0"/>
        <v>2.625</v>
      </c>
      <c r="E68" s="28">
        <v>753194.81</v>
      </c>
      <c r="F68" s="28">
        <f t="shared" si="1"/>
        <v>677875.33</v>
      </c>
      <c r="G68" s="29">
        <v>44531</v>
      </c>
      <c r="H68" s="29">
        <v>44562</v>
      </c>
      <c r="I68" s="31">
        <f t="shared" si="6"/>
        <v>13</v>
      </c>
      <c r="J68" s="5">
        <f t="shared" si="7"/>
        <v>49.428409479166667</v>
      </c>
      <c r="K68" s="30">
        <f t="shared" si="8"/>
        <v>642.57000000000005</v>
      </c>
      <c r="L68" s="3">
        <v>102.45</v>
      </c>
      <c r="M68" s="5">
        <f t="shared" si="9"/>
        <v>16607.95</v>
      </c>
      <c r="N68" s="5">
        <f t="shared" si="10"/>
        <v>695125.84999999986</v>
      </c>
    </row>
    <row r="69" spans="1:14" customFormat="1" x14ac:dyDescent="0.3">
      <c r="A69" s="22">
        <v>2102268144</v>
      </c>
      <c r="B69" s="27">
        <v>2.875</v>
      </c>
      <c r="C69" s="22">
        <v>0.25</v>
      </c>
      <c r="D69" s="27">
        <f t="shared" ref="D69:D132" si="11">+B69-C69</f>
        <v>2.625</v>
      </c>
      <c r="E69" s="28">
        <v>602644.56000000006</v>
      </c>
      <c r="F69" s="28">
        <f t="shared" ref="F69:F132" si="12">ROUND(+E69*0.9,2)</f>
        <v>542380.1</v>
      </c>
      <c r="G69" s="29">
        <v>44531</v>
      </c>
      <c r="H69" s="29">
        <v>44562</v>
      </c>
      <c r="I69" s="31">
        <f t="shared" si="6"/>
        <v>13</v>
      </c>
      <c r="J69" s="5">
        <f t="shared" si="7"/>
        <v>39.548548958333335</v>
      </c>
      <c r="K69" s="30">
        <f t="shared" si="8"/>
        <v>514.13</v>
      </c>
      <c r="L69" s="3">
        <v>102.45</v>
      </c>
      <c r="M69" s="5">
        <f t="shared" si="9"/>
        <v>13288.31</v>
      </c>
      <c r="N69" s="5">
        <f t="shared" si="10"/>
        <v>556182.54</v>
      </c>
    </row>
    <row r="70" spans="1:14" customFormat="1" x14ac:dyDescent="0.3">
      <c r="A70" s="22">
        <v>2102271018</v>
      </c>
      <c r="B70" s="27">
        <v>3</v>
      </c>
      <c r="C70" s="22">
        <v>0.25</v>
      </c>
      <c r="D70" s="27">
        <f t="shared" si="11"/>
        <v>2.75</v>
      </c>
      <c r="E70" s="28">
        <v>623051.57999999996</v>
      </c>
      <c r="F70" s="28">
        <f t="shared" si="12"/>
        <v>560746.42000000004</v>
      </c>
      <c r="G70" s="29">
        <v>44531</v>
      </c>
      <c r="H70" s="29">
        <v>44562</v>
      </c>
      <c r="I70" s="31">
        <f t="shared" si="6"/>
        <v>13</v>
      </c>
      <c r="J70" s="5">
        <f t="shared" si="7"/>
        <v>42.834795972222224</v>
      </c>
      <c r="K70" s="30">
        <f t="shared" si="8"/>
        <v>556.85</v>
      </c>
      <c r="L70" s="3">
        <v>102.45</v>
      </c>
      <c r="M70" s="5">
        <f t="shared" si="9"/>
        <v>13738.29</v>
      </c>
      <c r="N70" s="5">
        <f t="shared" si="10"/>
        <v>575041.56000000006</v>
      </c>
    </row>
    <row r="71" spans="1:14" customFormat="1" x14ac:dyDescent="0.3">
      <c r="A71" s="22">
        <v>2102271047</v>
      </c>
      <c r="B71" s="27">
        <v>2.875</v>
      </c>
      <c r="C71" s="22">
        <v>0.25</v>
      </c>
      <c r="D71" s="27">
        <f t="shared" si="11"/>
        <v>2.625</v>
      </c>
      <c r="E71" s="28">
        <v>705794.78</v>
      </c>
      <c r="F71" s="28">
        <f t="shared" si="12"/>
        <v>635215.30000000005</v>
      </c>
      <c r="G71" s="29">
        <v>44531</v>
      </c>
      <c r="H71" s="29">
        <v>44562</v>
      </c>
      <c r="I71" s="31">
        <f t="shared" si="6"/>
        <v>13</v>
      </c>
      <c r="J71" s="5">
        <f t="shared" si="7"/>
        <v>46.317782291666667</v>
      </c>
      <c r="K71" s="30">
        <f t="shared" si="8"/>
        <v>602.13</v>
      </c>
      <c r="L71" s="3">
        <v>102.45</v>
      </c>
      <c r="M71" s="5">
        <f t="shared" si="9"/>
        <v>15562.77</v>
      </c>
      <c r="N71" s="5">
        <f t="shared" si="10"/>
        <v>651380.20000000007</v>
      </c>
    </row>
    <row r="72" spans="1:14" customFormat="1" x14ac:dyDescent="0.3">
      <c r="A72" s="22">
        <v>2102272910</v>
      </c>
      <c r="B72" s="27">
        <v>2.75</v>
      </c>
      <c r="C72" s="22">
        <v>0.25</v>
      </c>
      <c r="D72" s="27">
        <f t="shared" si="11"/>
        <v>2.5</v>
      </c>
      <c r="E72" s="28">
        <v>693833.24</v>
      </c>
      <c r="F72" s="28">
        <f t="shared" si="12"/>
        <v>624449.92000000004</v>
      </c>
      <c r="G72" s="29">
        <v>44531</v>
      </c>
      <c r="H72" s="29">
        <v>44562</v>
      </c>
      <c r="I72" s="31">
        <f t="shared" ref="I72:I135" si="13">DAYS360(G72,$B$3)</f>
        <v>13</v>
      </c>
      <c r="J72" s="5">
        <f t="shared" ref="J72:J135" si="14">+F72*D72/36000</f>
        <v>43.364577777777782</v>
      </c>
      <c r="K72" s="30">
        <f t="shared" ref="K72:K135" si="15">ROUND(+J72*I72,2)</f>
        <v>563.74</v>
      </c>
      <c r="L72" s="3">
        <v>102.45</v>
      </c>
      <c r="M72" s="5">
        <f t="shared" ref="M72:M135" si="16">ROUND(+(F72*L72)/100-F72,2)</f>
        <v>15299.02</v>
      </c>
      <c r="N72" s="5">
        <f t="shared" ref="N72:N135" si="17">+F72+K72+M72</f>
        <v>640312.68000000005</v>
      </c>
    </row>
    <row r="73" spans="1:14" customFormat="1" x14ac:dyDescent="0.3">
      <c r="A73" s="22">
        <v>2102275713</v>
      </c>
      <c r="B73" s="27">
        <v>2.875</v>
      </c>
      <c r="C73" s="22">
        <v>0.25</v>
      </c>
      <c r="D73" s="27">
        <f t="shared" si="11"/>
        <v>2.625</v>
      </c>
      <c r="E73" s="28">
        <v>1192952.69</v>
      </c>
      <c r="F73" s="28">
        <f t="shared" si="12"/>
        <v>1073657.42</v>
      </c>
      <c r="G73" s="29">
        <v>44531</v>
      </c>
      <c r="H73" s="29">
        <v>44562</v>
      </c>
      <c r="I73" s="31">
        <f t="shared" si="13"/>
        <v>13</v>
      </c>
      <c r="J73" s="5">
        <f t="shared" si="14"/>
        <v>78.287520208333333</v>
      </c>
      <c r="K73" s="30">
        <f t="shared" si="15"/>
        <v>1017.74</v>
      </c>
      <c r="L73" s="3">
        <v>102.45</v>
      </c>
      <c r="M73" s="5">
        <f t="shared" si="16"/>
        <v>26304.61</v>
      </c>
      <c r="N73" s="5">
        <f t="shared" si="17"/>
        <v>1100979.77</v>
      </c>
    </row>
    <row r="74" spans="1:14" customFormat="1" x14ac:dyDescent="0.3">
      <c r="A74" s="22">
        <v>2102275894</v>
      </c>
      <c r="B74" s="27">
        <v>2.875</v>
      </c>
      <c r="C74" s="22">
        <v>0.25</v>
      </c>
      <c r="D74" s="27">
        <f t="shared" si="11"/>
        <v>2.625</v>
      </c>
      <c r="E74" s="28">
        <v>1425206.38</v>
      </c>
      <c r="F74" s="28">
        <f t="shared" si="12"/>
        <v>1282685.74</v>
      </c>
      <c r="G74" s="29">
        <v>44531</v>
      </c>
      <c r="H74" s="29">
        <v>44562</v>
      </c>
      <c r="I74" s="31">
        <f t="shared" si="13"/>
        <v>13</v>
      </c>
      <c r="J74" s="5">
        <f t="shared" si="14"/>
        <v>93.529168541666664</v>
      </c>
      <c r="K74" s="30">
        <f t="shared" si="15"/>
        <v>1215.8800000000001</v>
      </c>
      <c r="L74" s="3">
        <v>102.45</v>
      </c>
      <c r="M74" s="5">
        <f t="shared" si="16"/>
        <v>31425.8</v>
      </c>
      <c r="N74" s="5">
        <f t="shared" si="17"/>
        <v>1315327.42</v>
      </c>
    </row>
    <row r="75" spans="1:14" customFormat="1" x14ac:dyDescent="0.3">
      <c r="A75" s="22">
        <v>2102275975</v>
      </c>
      <c r="B75" s="27">
        <v>2.875</v>
      </c>
      <c r="C75" s="22">
        <v>0.25</v>
      </c>
      <c r="D75" s="27">
        <f t="shared" si="11"/>
        <v>2.625</v>
      </c>
      <c r="E75" s="28">
        <v>1099230.68</v>
      </c>
      <c r="F75" s="28">
        <f t="shared" si="12"/>
        <v>989307.61</v>
      </c>
      <c r="G75" s="29">
        <v>44531</v>
      </c>
      <c r="H75" s="29">
        <v>44562</v>
      </c>
      <c r="I75" s="31">
        <f t="shared" si="13"/>
        <v>13</v>
      </c>
      <c r="J75" s="5">
        <f t="shared" si="14"/>
        <v>72.137013229166655</v>
      </c>
      <c r="K75" s="30">
        <f t="shared" si="15"/>
        <v>937.78</v>
      </c>
      <c r="L75" s="3">
        <v>102.45</v>
      </c>
      <c r="M75" s="5">
        <f t="shared" si="16"/>
        <v>24238.04</v>
      </c>
      <c r="N75" s="5">
        <f t="shared" si="17"/>
        <v>1014483.43</v>
      </c>
    </row>
    <row r="76" spans="1:14" customFormat="1" x14ac:dyDescent="0.3">
      <c r="A76" s="22">
        <v>2102280627</v>
      </c>
      <c r="B76" s="27">
        <v>2.875</v>
      </c>
      <c r="C76" s="22">
        <v>0.25</v>
      </c>
      <c r="D76" s="27">
        <f t="shared" si="11"/>
        <v>2.625</v>
      </c>
      <c r="E76" s="28">
        <v>1111094.77</v>
      </c>
      <c r="F76" s="28">
        <f t="shared" si="12"/>
        <v>999985.29</v>
      </c>
      <c r="G76" s="29">
        <v>44531</v>
      </c>
      <c r="H76" s="29">
        <v>44562</v>
      </c>
      <c r="I76" s="31">
        <f t="shared" si="13"/>
        <v>13</v>
      </c>
      <c r="J76" s="5">
        <f t="shared" si="14"/>
        <v>72.915594062500006</v>
      </c>
      <c r="K76" s="30">
        <f t="shared" si="15"/>
        <v>947.9</v>
      </c>
      <c r="L76" s="3">
        <v>102.45</v>
      </c>
      <c r="M76" s="5">
        <f t="shared" si="16"/>
        <v>24499.64</v>
      </c>
      <c r="N76" s="5">
        <f t="shared" si="17"/>
        <v>1025432.8300000001</v>
      </c>
    </row>
    <row r="77" spans="1:14" customFormat="1" x14ac:dyDescent="0.3">
      <c r="A77" s="22">
        <v>2102284351</v>
      </c>
      <c r="B77" s="27">
        <v>3.25</v>
      </c>
      <c r="C77" s="22">
        <v>0.25</v>
      </c>
      <c r="D77" s="27">
        <f t="shared" si="11"/>
        <v>3</v>
      </c>
      <c r="E77" s="28">
        <v>1835308.16</v>
      </c>
      <c r="F77" s="28">
        <f t="shared" si="12"/>
        <v>1651777.34</v>
      </c>
      <c r="G77" s="29">
        <v>44531</v>
      </c>
      <c r="H77" s="29">
        <v>44562</v>
      </c>
      <c r="I77" s="31">
        <f t="shared" si="13"/>
        <v>13</v>
      </c>
      <c r="J77" s="5">
        <f t="shared" si="14"/>
        <v>137.64811166666669</v>
      </c>
      <c r="K77" s="30">
        <f t="shared" si="15"/>
        <v>1789.43</v>
      </c>
      <c r="L77" s="3">
        <v>102.45</v>
      </c>
      <c r="M77" s="5">
        <f t="shared" si="16"/>
        <v>40468.54</v>
      </c>
      <c r="N77" s="5">
        <f t="shared" si="17"/>
        <v>1694035.31</v>
      </c>
    </row>
    <row r="78" spans="1:14" customFormat="1" x14ac:dyDescent="0.3">
      <c r="A78" s="22">
        <v>2102285237</v>
      </c>
      <c r="B78" s="27">
        <v>2.875</v>
      </c>
      <c r="C78" s="22">
        <v>0.25</v>
      </c>
      <c r="D78" s="27">
        <f t="shared" si="11"/>
        <v>2.625</v>
      </c>
      <c r="E78" s="28">
        <v>1079863.05</v>
      </c>
      <c r="F78" s="28">
        <f t="shared" si="12"/>
        <v>971876.75</v>
      </c>
      <c r="G78" s="29">
        <v>44593</v>
      </c>
      <c r="H78" s="29">
        <v>44621</v>
      </c>
      <c r="I78" s="31">
        <f t="shared" si="13"/>
        <v>-47</v>
      </c>
      <c r="J78" s="5">
        <f t="shared" si="14"/>
        <v>70.866013020833336</v>
      </c>
      <c r="K78" s="30">
        <f t="shared" si="15"/>
        <v>-3330.7</v>
      </c>
      <c r="L78" s="3">
        <v>102.45</v>
      </c>
      <c r="M78" s="5">
        <f t="shared" si="16"/>
        <v>23810.98</v>
      </c>
      <c r="N78" s="5">
        <f t="shared" si="17"/>
        <v>992357.03</v>
      </c>
    </row>
    <row r="79" spans="1:14" customFormat="1" x14ac:dyDescent="0.3">
      <c r="A79" s="22">
        <v>2102286760</v>
      </c>
      <c r="B79" s="27">
        <v>2.875</v>
      </c>
      <c r="C79" s="22">
        <v>0.25</v>
      </c>
      <c r="D79" s="27">
        <f t="shared" si="11"/>
        <v>2.625</v>
      </c>
      <c r="E79" s="28">
        <v>646055.43999999994</v>
      </c>
      <c r="F79" s="28">
        <f t="shared" si="12"/>
        <v>581449.9</v>
      </c>
      <c r="G79" s="29">
        <v>44501</v>
      </c>
      <c r="H79" s="29">
        <v>44531</v>
      </c>
      <c r="I79" s="31">
        <f t="shared" si="13"/>
        <v>43</v>
      </c>
      <c r="J79" s="5">
        <f t="shared" si="14"/>
        <v>42.397388541666665</v>
      </c>
      <c r="K79" s="30">
        <f t="shared" si="15"/>
        <v>1823.09</v>
      </c>
      <c r="L79" s="3">
        <v>102.45</v>
      </c>
      <c r="M79" s="5">
        <f t="shared" si="16"/>
        <v>14245.52</v>
      </c>
      <c r="N79" s="5">
        <f t="shared" si="17"/>
        <v>597518.51</v>
      </c>
    </row>
    <row r="80" spans="1:14" customFormat="1" x14ac:dyDescent="0.3">
      <c r="A80" s="22">
        <v>2102286980</v>
      </c>
      <c r="B80" s="27">
        <v>2.75</v>
      </c>
      <c r="C80" s="22">
        <v>0.25</v>
      </c>
      <c r="D80" s="27">
        <f t="shared" si="11"/>
        <v>2.5</v>
      </c>
      <c r="E80" s="28">
        <v>1975380.71</v>
      </c>
      <c r="F80" s="28">
        <f t="shared" si="12"/>
        <v>1777842.64</v>
      </c>
      <c r="G80" s="29">
        <v>44531</v>
      </c>
      <c r="H80" s="29">
        <v>44562</v>
      </c>
      <c r="I80" s="31">
        <f t="shared" si="13"/>
        <v>13</v>
      </c>
      <c r="J80" s="5">
        <f t="shared" si="14"/>
        <v>123.46129444444443</v>
      </c>
      <c r="K80" s="30">
        <f t="shared" si="15"/>
        <v>1605</v>
      </c>
      <c r="L80" s="3">
        <v>102.45</v>
      </c>
      <c r="M80" s="5">
        <f t="shared" si="16"/>
        <v>43557.14</v>
      </c>
      <c r="N80" s="5">
        <f t="shared" si="17"/>
        <v>1823004.7799999998</v>
      </c>
    </row>
    <row r="81" spans="1:14" customFormat="1" x14ac:dyDescent="0.3">
      <c r="A81" s="22">
        <v>2102291276</v>
      </c>
      <c r="B81" s="27">
        <v>2.875</v>
      </c>
      <c r="C81" s="22">
        <v>0.25</v>
      </c>
      <c r="D81" s="27">
        <f t="shared" si="11"/>
        <v>2.625</v>
      </c>
      <c r="E81" s="28">
        <v>651842.27</v>
      </c>
      <c r="F81" s="28">
        <f t="shared" si="12"/>
        <v>586658.04</v>
      </c>
      <c r="G81" s="29">
        <v>44531</v>
      </c>
      <c r="H81" s="29">
        <v>44562</v>
      </c>
      <c r="I81" s="31">
        <f t="shared" si="13"/>
        <v>13</v>
      </c>
      <c r="J81" s="5">
        <f t="shared" si="14"/>
        <v>42.777148750000002</v>
      </c>
      <c r="K81" s="30">
        <f t="shared" si="15"/>
        <v>556.1</v>
      </c>
      <c r="L81" s="3">
        <v>102.45</v>
      </c>
      <c r="M81" s="5">
        <f t="shared" si="16"/>
        <v>14373.12</v>
      </c>
      <c r="N81" s="5">
        <f t="shared" si="17"/>
        <v>601587.26</v>
      </c>
    </row>
    <row r="82" spans="1:14" customFormat="1" x14ac:dyDescent="0.3">
      <c r="A82" s="22">
        <v>2102291687</v>
      </c>
      <c r="B82" s="27">
        <v>2.875</v>
      </c>
      <c r="C82" s="22">
        <v>0.25</v>
      </c>
      <c r="D82" s="27">
        <f t="shared" si="11"/>
        <v>2.625</v>
      </c>
      <c r="E82" s="28">
        <v>571797.09</v>
      </c>
      <c r="F82" s="28">
        <f t="shared" si="12"/>
        <v>514617.38</v>
      </c>
      <c r="G82" s="29">
        <v>44531</v>
      </c>
      <c r="H82" s="29">
        <v>44562</v>
      </c>
      <c r="I82" s="31">
        <f t="shared" si="13"/>
        <v>13</v>
      </c>
      <c r="J82" s="5">
        <f t="shared" si="14"/>
        <v>37.524183958333332</v>
      </c>
      <c r="K82" s="30">
        <f t="shared" si="15"/>
        <v>487.81</v>
      </c>
      <c r="L82" s="3">
        <v>102.45</v>
      </c>
      <c r="M82" s="5">
        <f t="shared" si="16"/>
        <v>12608.13</v>
      </c>
      <c r="N82" s="5">
        <f t="shared" si="17"/>
        <v>527713.31999999995</v>
      </c>
    </row>
    <row r="83" spans="1:14" customFormat="1" x14ac:dyDescent="0.3">
      <c r="A83" s="22">
        <v>2102293054</v>
      </c>
      <c r="B83" s="27">
        <v>2.875</v>
      </c>
      <c r="C83" s="22">
        <v>0.25</v>
      </c>
      <c r="D83" s="27">
        <f t="shared" si="11"/>
        <v>2.625</v>
      </c>
      <c r="E83" s="28">
        <v>1978835.46</v>
      </c>
      <c r="F83" s="28">
        <f t="shared" si="12"/>
        <v>1780951.91</v>
      </c>
      <c r="G83" s="29">
        <v>44531</v>
      </c>
      <c r="H83" s="29">
        <v>44562</v>
      </c>
      <c r="I83" s="31">
        <f t="shared" si="13"/>
        <v>13</v>
      </c>
      <c r="J83" s="5">
        <f t="shared" si="14"/>
        <v>129.86107677083334</v>
      </c>
      <c r="K83" s="30">
        <f t="shared" si="15"/>
        <v>1688.19</v>
      </c>
      <c r="L83" s="3">
        <v>102.45</v>
      </c>
      <c r="M83" s="5">
        <f t="shared" si="16"/>
        <v>43633.32</v>
      </c>
      <c r="N83" s="5">
        <f t="shared" si="17"/>
        <v>1826273.42</v>
      </c>
    </row>
    <row r="84" spans="1:14" customFormat="1" x14ac:dyDescent="0.3">
      <c r="A84" s="22">
        <v>2102295256</v>
      </c>
      <c r="B84" s="27">
        <v>2.875</v>
      </c>
      <c r="C84" s="22">
        <v>0.25</v>
      </c>
      <c r="D84" s="27">
        <f t="shared" si="11"/>
        <v>2.625</v>
      </c>
      <c r="E84" s="28">
        <v>630948.56000000006</v>
      </c>
      <c r="F84" s="28">
        <f t="shared" si="12"/>
        <v>567853.69999999995</v>
      </c>
      <c r="G84" s="29">
        <v>44531</v>
      </c>
      <c r="H84" s="29">
        <v>44562</v>
      </c>
      <c r="I84" s="31">
        <f t="shared" si="13"/>
        <v>13</v>
      </c>
      <c r="J84" s="5">
        <f t="shared" si="14"/>
        <v>41.405998958333328</v>
      </c>
      <c r="K84" s="30">
        <f t="shared" si="15"/>
        <v>538.28</v>
      </c>
      <c r="L84" s="3">
        <v>102.45</v>
      </c>
      <c r="M84" s="5">
        <f t="shared" si="16"/>
        <v>13912.42</v>
      </c>
      <c r="N84" s="5">
        <f t="shared" si="17"/>
        <v>582304.4</v>
      </c>
    </row>
    <row r="85" spans="1:14" customFormat="1" x14ac:dyDescent="0.3">
      <c r="A85" s="22">
        <v>2102295418</v>
      </c>
      <c r="B85" s="27">
        <v>3.125</v>
      </c>
      <c r="C85" s="22">
        <v>0.25</v>
      </c>
      <c r="D85" s="27">
        <f t="shared" si="11"/>
        <v>2.875</v>
      </c>
      <c r="E85" s="28">
        <v>1187827.93</v>
      </c>
      <c r="F85" s="28">
        <f t="shared" si="12"/>
        <v>1069045.1399999999</v>
      </c>
      <c r="G85" s="29">
        <v>44531</v>
      </c>
      <c r="H85" s="29">
        <v>44562</v>
      </c>
      <c r="I85" s="31">
        <f t="shared" si="13"/>
        <v>13</v>
      </c>
      <c r="J85" s="5">
        <f t="shared" si="14"/>
        <v>85.375132708333325</v>
      </c>
      <c r="K85" s="30">
        <f t="shared" si="15"/>
        <v>1109.8800000000001</v>
      </c>
      <c r="L85" s="3">
        <v>102.45</v>
      </c>
      <c r="M85" s="5">
        <f t="shared" si="16"/>
        <v>26191.61</v>
      </c>
      <c r="N85" s="5">
        <f t="shared" si="17"/>
        <v>1096346.6299999999</v>
      </c>
    </row>
    <row r="86" spans="1:14" customFormat="1" x14ac:dyDescent="0.3">
      <c r="A86" s="22">
        <v>2102295421</v>
      </c>
      <c r="B86" s="27">
        <v>2.875</v>
      </c>
      <c r="C86" s="22">
        <v>0.25</v>
      </c>
      <c r="D86" s="27">
        <f t="shared" si="11"/>
        <v>2.625</v>
      </c>
      <c r="E86" s="28">
        <v>698298.74</v>
      </c>
      <c r="F86" s="28">
        <f t="shared" si="12"/>
        <v>628468.87</v>
      </c>
      <c r="G86" s="29">
        <v>44531</v>
      </c>
      <c r="H86" s="29">
        <v>44562</v>
      </c>
      <c r="I86" s="31">
        <f t="shared" si="13"/>
        <v>13</v>
      </c>
      <c r="J86" s="5">
        <f t="shared" si="14"/>
        <v>45.825855104166664</v>
      </c>
      <c r="K86" s="30">
        <f t="shared" si="15"/>
        <v>595.74</v>
      </c>
      <c r="L86" s="3">
        <v>102.45</v>
      </c>
      <c r="M86" s="5">
        <f t="shared" si="16"/>
        <v>15397.49</v>
      </c>
      <c r="N86" s="5">
        <f t="shared" si="17"/>
        <v>644462.1</v>
      </c>
    </row>
    <row r="87" spans="1:14" customFormat="1" x14ac:dyDescent="0.3">
      <c r="A87" s="22">
        <v>2102295463</v>
      </c>
      <c r="B87" s="27">
        <v>3</v>
      </c>
      <c r="C87" s="22">
        <v>0.25</v>
      </c>
      <c r="D87" s="27">
        <f t="shared" si="11"/>
        <v>2.75</v>
      </c>
      <c r="E87" s="28">
        <v>1241070.94</v>
      </c>
      <c r="F87" s="28">
        <f t="shared" si="12"/>
        <v>1116963.8500000001</v>
      </c>
      <c r="G87" s="29">
        <v>44531</v>
      </c>
      <c r="H87" s="29">
        <v>44562</v>
      </c>
      <c r="I87" s="31">
        <f t="shared" si="13"/>
        <v>13</v>
      </c>
      <c r="J87" s="5">
        <f t="shared" si="14"/>
        <v>85.323627430555561</v>
      </c>
      <c r="K87" s="30">
        <f t="shared" si="15"/>
        <v>1109.21</v>
      </c>
      <c r="L87" s="3">
        <v>102.45</v>
      </c>
      <c r="M87" s="5">
        <f t="shared" si="16"/>
        <v>27365.61</v>
      </c>
      <c r="N87" s="5">
        <f t="shared" si="17"/>
        <v>1145438.6700000002</v>
      </c>
    </row>
    <row r="88" spans="1:14" customFormat="1" x14ac:dyDescent="0.3">
      <c r="A88" s="22">
        <v>2102295641</v>
      </c>
      <c r="B88" s="27">
        <v>2.875</v>
      </c>
      <c r="C88" s="22">
        <v>0.25</v>
      </c>
      <c r="D88" s="27">
        <f t="shared" si="11"/>
        <v>2.625</v>
      </c>
      <c r="E88" s="28">
        <v>1201513.3400000001</v>
      </c>
      <c r="F88" s="28">
        <f t="shared" si="12"/>
        <v>1081362.01</v>
      </c>
      <c r="G88" s="29">
        <v>44531</v>
      </c>
      <c r="H88" s="29">
        <v>44562</v>
      </c>
      <c r="I88" s="31">
        <f t="shared" si="13"/>
        <v>13</v>
      </c>
      <c r="J88" s="5">
        <f t="shared" si="14"/>
        <v>78.849313229166668</v>
      </c>
      <c r="K88" s="30">
        <f t="shared" si="15"/>
        <v>1025.04</v>
      </c>
      <c r="L88" s="3">
        <v>102.45</v>
      </c>
      <c r="M88" s="5">
        <f t="shared" si="16"/>
        <v>26493.37</v>
      </c>
      <c r="N88" s="5">
        <f t="shared" si="17"/>
        <v>1108880.4200000002</v>
      </c>
    </row>
    <row r="89" spans="1:14" customFormat="1" x14ac:dyDescent="0.3">
      <c r="A89" s="22">
        <v>2102296912</v>
      </c>
      <c r="B89" s="27">
        <v>2.875</v>
      </c>
      <c r="C89" s="22">
        <v>0.25</v>
      </c>
      <c r="D89" s="27">
        <f t="shared" si="11"/>
        <v>2.625</v>
      </c>
      <c r="E89" s="28">
        <v>589542.54</v>
      </c>
      <c r="F89" s="28">
        <f t="shared" si="12"/>
        <v>530588.29</v>
      </c>
      <c r="G89" s="29">
        <v>44531</v>
      </c>
      <c r="H89" s="29">
        <v>44562</v>
      </c>
      <c r="I89" s="31">
        <f t="shared" si="13"/>
        <v>13</v>
      </c>
      <c r="J89" s="5">
        <f t="shared" si="14"/>
        <v>38.688729479166668</v>
      </c>
      <c r="K89" s="30">
        <f t="shared" si="15"/>
        <v>502.95</v>
      </c>
      <c r="L89" s="3">
        <v>102.45</v>
      </c>
      <c r="M89" s="5">
        <f t="shared" si="16"/>
        <v>12999.41</v>
      </c>
      <c r="N89" s="5">
        <f t="shared" si="17"/>
        <v>544090.65</v>
      </c>
    </row>
    <row r="90" spans="1:14" customFormat="1" x14ac:dyDescent="0.3">
      <c r="A90" s="22">
        <v>2102297665</v>
      </c>
      <c r="B90" s="27">
        <v>3</v>
      </c>
      <c r="C90" s="22">
        <v>0.25</v>
      </c>
      <c r="D90" s="27">
        <f t="shared" si="11"/>
        <v>2.75</v>
      </c>
      <c r="E90" s="28">
        <v>1009818.54</v>
      </c>
      <c r="F90" s="28">
        <f t="shared" si="12"/>
        <v>908836.69</v>
      </c>
      <c r="G90" s="29">
        <v>44531</v>
      </c>
      <c r="H90" s="29">
        <v>44562</v>
      </c>
      <c r="I90" s="31">
        <f t="shared" si="13"/>
        <v>13</v>
      </c>
      <c r="J90" s="5">
        <f t="shared" si="14"/>
        <v>69.425024930555551</v>
      </c>
      <c r="K90" s="30">
        <f t="shared" si="15"/>
        <v>902.53</v>
      </c>
      <c r="L90" s="3">
        <v>102.45</v>
      </c>
      <c r="M90" s="5">
        <f t="shared" si="16"/>
        <v>22266.5</v>
      </c>
      <c r="N90" s="5">
        <f t="shared" si="17"/>
        <v>932005.72</v>
      </c>
    </row>
    <row r="91" spans="1:14" customFormat="1" x14ac:dyDescent="0.3">
      <c r="A91" s="22">
        <v>2102297940</v>
      </c>
      <c r="B91" s="27">
        <v>2.875</v>
      </c>
      <c r="C91" s="22">
        <v>0.25</v>
      </c>
      <c r="D91" s="27">
        <f t="shared" si="11"/>
        <v>2.625</v>
      </c>
      <c r="E91" s="28">
        <v>2908589.59</v>
      </c>
      <c r="F91" s="28">
        <f t="shared" si="12"/>
        <v>2617730.63</v>
      </c>
      <c r="G91" s="29">
        <v>44531</v>
      </c>
      <c r="H91" s="29">
        <v>44562</v>
      </c>
      <c r="I91" s="31">
        <f t="shared" si="13"/>
        <v>13</v>
      </c>
      <c r="J91" s="5">
        <f t="shared" si="14"/>
        <v>190.87619177083332</v>
      </c>
      <c r="K91" s="30">
        <f t="shared" si="15"/>
        <v>2481.39</v>
      </c>
      <c r="L91" s="3">
        <v>102.45</v>
      </c>
      <c r="M91" s="5">
        <f t="shared" si="16"/>
        <v>64134.400000000001</v>
      </c>
      <c r="N91" s="5">
        <f t="shared" si="17"/>
        <v>2684346.42</v>
      </c>
    </row>
    <row r="92" spans="1:14" customFormat="1" x14ac:dyDescent="0.3">
      <c r="A92" s="22">
        <v>2102299016</v>
      </c>
      <c r="B92" s="27">
        <v>2.875</v>
      </c>
      <c r="C92" s="22">
        <v>0.25</v>
      </c>
      <c r="D92" s="27">
        <f t="shared" si="11"/>
        <v>2.625</v>
      </c>
      <c r="E92" s="28">
        <v>588499.89</v>
      </c>
      <c r="F92" s="28">
        <f t="shared" si="12"/>
        <v>529649.9</v>
      </c>
      <c r="G92" s="29">
        <v>44531</v>
      </c>
      <c r="H92" s="29">
        <v>44562</v>
      </c>
      <c r="I92" s="31">
        <f t="shared" si="13"/>
        <v>13</v>
      </c>
      <c r="J92" s="5">
        <f t="shared" si="14"/>
        <v>38.620305208333335</v>
      </c>
      <c r="K92" s="30">
        <f t="shared" si="15"/>
        <v>502.06</v>
      </c>
      <c r="L92" s="3">
        <v>102.45</v>
      </c>
      <c r="M92" s="5">
        <f t="shared" si="16"/>
        <v>12976.42</v>
      </c>
      <c r="N92" s="5">
        <f t="shared" si="17"/>
        <v>543128.38000000012</v>
      </c>
    </row>
    <row r="93" spans="1:14" customFormat="1" x14ac:dyDescent="0.3">
      <c r="A93" s="22">
        <v>2102300073</v>
      </c>
      <c r="B93" s="27">
        <v>2.875</v>
      </c>
      <c r="C93" s="22">
        <v>0.25</v>
      </c>
      <c r="D93" s="27">
        <f t="shared" si="11"/>
        <v>2.625</v>
      </c>
      <c r="E93" s="28">
        <v>739461.16</v>
      </c>
      <c r="F93" s="28">
        <f t="shared" si="12"/>
        <v>665515.04</v>
      </c>
      <c r="G93" s="29">
        <v>44531</v>
      </c>
      <c r="H93" s="29">
        <v>44562</v>
      </c>
      <c r="I93" s="31">
        <f t="shared" si="13"/>
        <v>13</v>
      </c>
      <c r="J93" s="5">
        <f t="shared" si="14"/>
        <v>48.527138333333333</v>
      </c>
      <c r="K93" s="30">
        <f t="shared" si="15"/>
        <v>630.85</v>
      </c>
      <c r="L93" s="3">
        <v>102.45</v>
      </c>
      <c r="M93" s="5">
        <f t="shared" si="16"/>
        <v>16305.12</v>
      </c>
      <c r="N93" s="5">
        <f t="shared" si="17"/>
        <v>682451.01</v>
      </c>
    </row>
    <row r="94" spans="1:14" customFormat="1" x14ac:dyDescent="0.3">
      <c r="A94" s="22">
        <v>2102306763</v>
      </c>
      <c r="B94" s="27">
        <v>3</v>
      </c>
      <c r="C94" s="22">
        <v>0.25</v>
      </c>
      <c r="D94" s="27">
        <f t="shared" si="11"/>
        <v>2.75</v>
      </c>
      <c r="E94" s="28">
        <v>1231210.0900000001</v>
      </c>
      <c r="F94" s="28">
        <f t="shared" si="12"/>
        <v>1108089.08</v>
      </c>
      <c r="G94" s="29">
        <v>44531</v>
      </c>
      <c r="H94" s="29">
        <v>44562</v>
      </c>
      <c r="I94" s="31">
        <f t="shared" si="13"/>
        <v>13</v>
      </c>
      <c r="J94" s="5">
        <f t="shared" si="14"/>
        <v>84.645693611111113</v>
      </c>
      <c r="K94" s="30">
        <f t="shared" si="15"/>
        <v>1100.3900000000001</v>
      </c>
      <c r="L94" s="3">
        <v>102.45</v>
      </c>
      <c r="M94" s="5">
        <f t="shared" si="16"/>
        <v>27148.18</v>
      </c>
      <c r="N94" s="5">
        <f t="shared" si="17"/>
        <v>1136337.6499999999</v>
      </c>
    </row>
    <row r="95" spans="1:14" customFormat="1" x14ac:dyDescent="0.3">
      <c r="A95" s="22">
        <v>2102306983</v>
      </c>
      <c r="B95" s="27">
        <v>2.875</v>
      </c>
      <c r="C95" s="22">
        <v>0.25</v>
      </c>
      <c r="D95" s="27">
        <f t="shared" si="11"/>
        <v>2.625</v>
      </c>
      <c r="E95" s="28">
        <v>1363637.57</v>
      </c>
      <c r="F95" s="28">
        <f t="shared" si="12"/>
        <v>1227273.81</v>
      </c>
      <c r="G95" s="29">
        <v>44531</v>
      </c>
      <c r="H95" s="29">
        <v>44562</v>
      </c>
      <c r="I95" s="31">
        <f t="shared" si="13"/>
        <v>13</v>
      </c>
      <c r="J95" s="5">
        <f t="shared" si="14"/>
        <v>89.488715312500005</v>
      </c>
      <c r="K95" s="30">
        <f t="shared" si="15"/>
        <v>1163.3499999999999</v>
      </c>
      <c r="L95" s="3">
        <v>102.45</v>
      </c>
      <c r="M95" s="5">
        <f t="shared" si="16"/>
        <v>30068.21</v>
      </c>
      <c r="N95" s="5">
        <f t="shared" si="17"/>
        <v>1258505.3700000001</v>
      </c>
    </row>
    <row r="96" spans="1:14" customFormat="1" x14ac:dyDescent="0.3">
      <c r="A96" s="22">
        <v>2102309472</v>
      </c>
      <c r="B96" s="27">
        <v>2.75</v>
      </c>
      <c r="C96" s="22">
        <v>0.25</v>
      </c>
      <c r="D96" s="27">
        <f t="shared" si="11"/>
        <v>2.5</v>
      </c>
      <c r="E96" s="28">
        <v>1340359.72</v>
      </c>
      <c r="F96" s="28">
        <f t="shared" si="12"/>
        <v>1206323.75</v>
      </c>
      <c r="G96" s="29">
        <v>44531</v>
      </c>
      <c r="H96" s="29">
        <v>44562</v>
      </c>
      <c r="I96" s="31">
        <f t="shared" si="13"/>
        <v>13</v>
      </c>
      <c r="J96" s="5">
        <f t="shared" si="14"/>
        <v>83.772482638888889</v>
      </c>
      <c r="K96" s="30">
        <f t="shared" si="15"/>
        <v>1089.04</v>
      </c>
      <c r="L96" s="3">
        <v>102.45</v>
      </c>
      <c r="M96" s="5">
        <f t="shared" si="16"/>
        <v>29554.93</v>
      </c>
      <c r="N96" s="5">
        <f t="shared" si="17"/>
        <v>1236967.72</v>
      </c>
    </row>
    <row r="97" spans="1:14" customFormat="1" x14ac:dyDescent="0.3">
      <c r="A97" s="22">
        <v>2102309867</v>
      </c>
      <c r="B97" s="27">
        <v>2.75</v>
      </c>
      <c r="C97" s="22">
        <v>0.25</v>
      </c>
      <c r="D97" s="27">
        <f t="shared" si="11"/>
        <v>2.5</v>
      </c>
      <c r="E97" s="28">
        <v>1785772.15</v>
      </c>
      <c r="F97" s="28">
        <f t="shared" si="12"/>
        <v>1607194.94</v>
      </c>
      <c r="G97" s="29">
        <v>44531</v>
      </c>
      <c r="H97" s="29">
        <v>44562</v>
      </c>
      <c r="I97" s="31">
        <f t="shared" si="13"/>
        <v>13</v>
      </c>
      <c r="J97" s="5">
        <f t="shared" si="14"/>
        <v>111.61075972222221</v>
      </c>
      <c r="K97" s="30">
        <f t="shared" si="15"/>
        <v>1450.94</v>
      </c>
      <c r="L97" s="3">
        <v>102.45</v>
      </c>
      <c r="M97" s="5">
        <f t="shared" si="16"/>
        <v>39376.28</v>
      </c>
      <c r="N97" s="5">
        <f t="shared" si="17"/>
        <v>1648022.16</v>
      </c>
    </row>
    <row r="98" spans="1:14" customFormat="1" x14ac:dyDescent="0.3">
      <c r="A98" s="22">
        <v>2102315369</v>
      </c>
      <c r="B98" s="27">
        <v>2.75</v>
      </c>
      <c r="C98" s="22">
        <v>0.25</v>
      </c>
      <c r="D98" s="27">
        <f t="shared" si="11"/>
        <v>2.5</v>
      </c>
      <c r="E98" s="28">
        <v>1939579.3</v>
      </c>
      <c r="F98" s="28">
        <f t="shared" si="12"/>
        <v>1745621.37</v>
      </c>
      <c r="G98" s="29">
        <v>44531</v>
      </c>
      <c r="H98" s="29">
        <v>44562</v>
      </c>
      <c r="I98" s="31">
        <f t="shared" si="13"/>
        <v>13</v>
      </c>
      <c r="J98" s="5">
        <f t="shared" si="14"/>
        <v>121.22370625000002</v>
      </c>
      <c r="K98" s="30">
        <f t="shared" si="15"/>
        <v>1575.91</v>
      </c>
      <c r="L98" s="3">
        <v>102.45</v>
      </c>
      <c r="M98" s="5">
        <f t="shared" si="16"/>
        <v>42767.72</v>
      </c>
      <c r="N98" s="5">
        <f t="shared" si="17"/>
        <v>1789965</v>
      </c>
    </row>
    <row r="99" spans="1:14" customFormat="1" x14ac:dyDescent="0.3">
      <c r="A99" s="22">
        <v>2102319912</v>
      </c>
      <c r="B99" s="27">
        <v>3</v>
      </c>
      <c r="C99" s="22">
        <v>0.25</v>
      </c>
      <c r="D99" s="27">
        <f t="shared" si="11"/>
        <v>2.75</v>
      </c>
      <c r="E99" s="28">
        <v>1632904.64</v>
      </c>
      <c r="F99" s="28">
        <f t="shared" si="12"/>
        <v>1469614.18</v>
      </c>
      <c r="G99" s="29">
        <v>44501</v>
      </c>
      <c r="H99" s="29">
        <v>44531</v>
      </c>
      <c r="I99" s="31">
        <f t="shared" si="13"/>
        <v>43</v>
      </c>
      <c r="J99" s="5">
        <f t="shared" si="14"/>
        <v>112.26219430555554</v>
      </c>
      <c r="K99" s="30">
        <f t="shared" si="15"/>
        <v>4827.2700000000004</v>
      </c>
      <c r="L99" s="3">
        <v>102.45</v>
      </c>
      <c r="M99" s="5">
        <f t="shared" si="16"/>
        <v>36005.550000000003</v>
      </c>
      <c r="N99" s="5">
        <f t="shared" si="17"/>
        <v>1510447</v>
      </c>
    </row>
    <row r="100" spans="1:14" customFormat="1" x14ac:dyDescent="0.3">
      <c r="A100" s="22">
        <v>2102320590</v>
      </c>
      <c r="B100" s="27">
        <v>3.75</v>
      </c>
      <c r="C100" s="22">
        <v>0.25</v>
      </c>
      <c r="D100" s="27">
        <f t="shared" si="11"/>
        <v>3.5</v>
      </c>
      <c r="E100" s="28">
        <v>1701694.98</v>
      </c>
      <c r="F100" s="28">
        <f t="shared" si="12"/>
        <v>1531525.48</v>
      </c>
      <c r="G100" s="29">
        <v>44531</v>
      </c>
      <c r="H100" s="29">
        <v>44562</v>
      </c>
      <c r="I100" s="31">
        <f t="shared" si="13"/>
        <v>13</v>
      </c>
      <c r="J100" s="5">
        <f t="shared" si="14"/>
        <v>148.89831055555555</v>
      </c>
      <c r="K100" s="30">
        <f t="shared" si="15"/>
        <v>1935.68</v>
      </c>
      <c r="L100" s="3">
        <v>102.45</v>
      </c>
      <c r="M100" s="5">
        <f t="shared" si="16"/>
        <v>37522.370000000003</v>
      </c>
      <c r="N100" s="5">
        <f t="shared" si="17"/>
        <v>1570983.53</v>
      </c>
    </row>
    <row r="101" spans="1:14" customFormat="1" x14ac:dyDescent="0.3">
      <c r="A101" s="22">
        <v>2102323429</v>
      </c>
      <c r="B101" s="27">
        <v>3.625</v>
      </c>
      <c r="C101" s="22">
        <v>0.25</v>
      </c>
      <c r="D101" s="27">
        <f t="shared" si="11"/>
        <v>3.375</v>
      </c>
      <c r="E101" s="28">
        <v>548963.89</v>
      </c>
      <c r="F101" s="28">
        <f t="shared" si="12"/>
        <v>494067.5</v>
      </c>
      <c r="G101" s="29">
        <v>44531</v>
      </c>
      <c r="H101" s="29">
        <v>44562</v>
      </c>
      <c r="I101" s="31">
        <f t="shared" si="13"/>
        <v>13</v>
      </c>
      <c r="J101" s="5">
        <f t="shared" si="14"/>
        <v>46.318828125000003</v>
      </c>
      <c r="K101" s="30">
        <f t="shared" si="15"/>
        <v>602.14</v>
      </c>
      <c r="L101" s="3">
        <v>102.45</v>
      </c>
      <c r="M101" s="5">
        <f t="shared" si="16"/>
        <v>12104.65</v>
      </c>
      <c r="N101" s="5">
        <f t="shared" si="17"/>
        <v>506774.29000000004</v>
      </c>
    </row>
    <row r="102" spans="1:14" customFormat="1" x14ac:dyDescent="0.3">
      <c r="A102" s="22">
        <v>2103330301</v>
      </c>
      <c r="B102" s="27">
        <v>3.375</v>
      </c>
      <c r="C102" s="22">
        <v>0.25</v>
      </c>
      <c r="D102" s="27">
        <f t="shared" si="11"/>
        <v>3.125</v>
      </c>
      <c r="E102" s="28">
        <v>2975736.95</v>
      </c>
      <c r="F102" s="28">
        <f t="shared" si="12"/>
        <v>2678163.2599999998</v>
      </c>
      <c r="G102" s="29">
        <v>44501</v>
      </c>
      <c r="H102" s="29">
        <v>44531</v>
      </c>
      <c r="I102" s="31">
        <f t="shared" si="13"/>
        <v>43</v>
      </c>
      <c r="J102" s="5">
        <f t="shared" si="14"/>
        <v>232.47944965277776</v>
      </c>
      <c r="K102" s="30">
        <f t="shared" si="15"/>
        <v>9996.6200000000008</v>
      </c>
      <c r="L102" s="3">
        <v>102.45</v>
      </c>
      <c r="M102" s="5">
        <f t="shared" si="16"/>
        <v>65615</v>
      </c>
      <c r="N102" s="5">
        <f t="shared" si="17"/>
        <v>2753774.88</v>
      </c>
    </row>
    <row r="103" spans="1:14" customFormat="1" x14ac:dyDescent="0.3">
      <c r="A103" s="22">
        <v>2103336839</v>
      </c>
      <c r="B103" s="27">
        <v>3.375</v>
      </c>
      <c r="C103" s="22">
        <v>0.25</v>
      </c>
      <c r="D103" s="27">
        <f t="shared" si="11"/>
        <v>3.125</v>
      </c>
      <c r="E103" s="28">
        <v>2175019.6800000002</v>
      </c>
      <c r="F103" s="28">
        <f t="shared" si="12"/>
        <v>1957517.71</v>
      </c>
      <c r="G103" s="29">
        <v>44531</v>
      </c>
      <c r="H103" s="29">
        <v>44562</v>
      </c>
      <c r="I103" s="31">
        <f t="shared" si="13"/>
        <v>13</v>
      </c>
      <c r="J103" s="5">
        <f t="shared" si="14"/>
        <v>169.9234123263889</v>
      </c>
      <c r="K103" s="30">
        <f t="shared" si="15"/>
        <v>2209</v>
      </c>
      <c r="L103" s="3">
        <v>102.45</v>
      </c>
      <c r="M103" s="5">
        <f t="shared" si="16"/>
        <v>47959.18</v>
      </c>
      <c r="N103" s="5">
        <f t="shared" si="17"/>
        <v>2007685.89</v>
      </c>
    </row>
    <row r="104" spans="1:14" customFormat="1" x14ac:dyDescent="0.3">
      <c r="A104" s="22">
        <v>2103337171</v>
      </c>
      <c r="B104" s="27">
        <v>3.5</v>
      </c>
      <c r="C104" s="22">
        <v>0.25</v>
      </c>
      <c r="D104" s="27">
        <f t="shared" si="11"/>
        <v>3.25</v>
      </c>
      <c r="E104" s="28">
        <v>630094.04</v>
      </c>
      <c r="F104" s="28">
        <f t="shared" si="12"/>
        <v>567084.64</v>
      </c>
      <c r="G104" s="29">
        <v>44531</v>
      </c>
      <c r="H104" s="29">
        <v>44562</v>
      </c>
      <c r="I104" s="31">
        <f t="shared" si="13"/>
        <v>13</v>
      </c>
      <c r="J104" s="5">
        <f t="shared" si="14"/>
        <v>51.195141111111113</v>
      </c>
      <c r="K104" s="30">
        <f t="shared" si="15"/>
        <v>665.54</v>
      </c>
      <c r="L104" s="3">
        <v>102.45</v>
      </c>
      <c r="M104" s="5">
        <f t="shared" si="16"/>
        <v>13893.57</v>
      </c>
      <c r="N104" s="5">
        <f t="shared" si="17"/>
        <v>581643.75</v>
      </c>
    </row>
    <row r="105" spans="1:14" customFormat="1" x14ac:dyDescent="0.3">
      <c r="A105" s="22">
        <v>2103341510</v>
      </c>
      <c r="B105" s="27">
        <v>3.875</v>
      </c>
      <c r="C105" s="22">
        <v>0.25</v>
      </c>
      <c r="D105" s="27">
        <f t="shared" si="11"/>
        <v>3.625</v>
      </c>
      <c r="E105" s="28">
        <v>653125.31999999995</v>
      </c>
      <c r="F105" s="28">
        <f t="shared" si="12"/>
        <v>587812.79</v>
      </c>
      <c r="G105" s="29">
        <v>44531</v>
      </c>
      <c r="H105" s="29">
        <v>44562</v>
      </c>
      <c r="I105" s="31">
        <f t="shared" si="13"/>
        <v>13</v>
      </c>
      <c r="J105" s="5">
        <f t="shared" si="14"/>
        <v>59.189482326388891</v>
      </c>
      <c r="K105" s="30">
        <f t="shared" si="15"/>
        <v>769.46</v>
      </c>
      <c r="L105" s="3">
        <v>102.45</v>
      </c>
      <c r="M105" s="5">
        <f t="shared" si="16"/>
        <v>14401.41</v>
      </c>
      <c r="N105" s="5">
        <f t="shared" si="17"/>
        <v>602983.66</v>
      </c>
    </row>
    <row r="106" spans="1:14" customFormat="1" x14ac:dyDescent="0.3">
      <c r="A106" s="22">
        <v>2103358095</v>
      </c>
      <c r="B106" s="27">
        <v>3.375</v>
      </c>
      <c r="C106" s="22">
        <v>0.25</v>
      </c>
      <c r="D106" s="27">
        <f t="shared" si="11"/>
        <v>3.125</v>
      </c>
      <c r="E106" s="28">
        <v>2470609.0499999998</v>
      </c>
      <c r="F106" s="28">
        <f t="shared" si="12"/>
        <v>2223548.15</v>
      </c>
      <c r="G106" s="29">
        <v>44531</v>
      </c>
      <c r="H106" s="29">
        <v>44562</v>
      </c>
      <c r="I106" s="31">
        <f t="shared" si="13"/>
        <v>13</v>
      </c>
      <c r="J106" s="5">
        <f t="shared" si="14"/>
        <v>193.01633246527777</v>
      </c>
      <c r="K106" s="30">
        <f t="shared" si="15"/>
        <v>2509.21</v>
      </c>
      <c r="L106" s="3">
        <v>102.45</v>
      </c>
      <c r="M106" s="5">
        <f t="shared" si="16"/>
        <v>54476.93</v>
      </c>
      <c r="N106" s="5">
        <f t="shared" si="17"/>
        <v>2280534.29</v>
      </c>
    </row>
    <row r="107" spans="1:14" customFormat="1" x14ac:dyDescent="0.3">
      <c r="A107" s="22">
        <v>2103360601</v>
      </c>
      <c r="B107" s="27">
        <v>2.875</v>
      </c>
      <c r="C107" s="22">
        <v>0.25</v>
      </c>
      <c r="D107" s="27">
        <f t="shared" si="11"/>
        <v>2.625</v>
      </c>
      <c r="E107" s="28">
        <v>627941.35</v>
      </c>
      <c r="F107" s="28">
        <f t="shared" si="12"/>
        <v>565147.22</v>
      </c>
      <c r="G107" s="29">
        <v>44531</v>
      </c>
      <c r="H107" s="29">
        <v>44562</v>
      </c>
      <c r="I107" s="31">
        <f t="shared" si="13"/>
        <v>13</v>
      </c>
      <c r="J107" s="5">
        <f t="shared" si="14"/>
        <v>41.208651458333328</v>
      </c>
      <c r="K107" s="30">
        <f t="shared" si="15"/>
        <v>535.71</v>
      </c>
      <c r="L107" s="3">
        <v>102.45</v>
      </c>
      <c r="M107" s="5">
        <f t="shared" si="16"/>
        <v>13846.11</v>
      </c>
      <c r="N107" s="5">
        <f t="shared" si="17"/>
        <v>579529.03999999992</v>
      </c>
    </row>
    <row r="108" spans="1:14" customFormat="1" x14ac:dyDescent="0.3">
      <c r="A108" s="22">
        <v>2103360818</v>
      </c>
      <c r="B108" s="27">
        <v>4</v>
      </c>
      <c r="C108" s="22">
        <v>0.25</v>
      </c>
      <c r="D108" s="27">
        <f t="shared" si="11"/>
        <v>3.75</v>
      </c>
      <c r="E108" s="28">
        <v>1504515.54</v>
      </c>
      <c r="F108" s="28">
        <f t="shared" si="12"/>
        <v>1354063.99</v>
      </c>
      <c r="G108" s="29">
        <v>44531</v>
      </c>
      <c r="H108" s="29">
        <v>44562</v>
      </c>
      <c r="I108" s="31">
        <f t="shared" si="13"/>
        <v>13</v>
      </c>
      <c r="J108" s="5">
        <f t="shared" si="14"/>
        <v>141.04833229166667</v>
      </c>
      <c r="K108" s="30">
        <f t="shared" si="15"/>
        <v>1833.63</v>
      </c>
      <c r="L108" s="3">
        <v>102.45</v>
      </c>
      <c r="M108" s="5">
        <f t="shared" si="16"/>
        <v>33174.57</v>
      </c>
      <c r="N108" s="5">
        <f t="shared" si="17"/>
        <v>1389072.19</v>
      </c>
    </row>
    <row r="109" spans="1:14" customFormat="1" x14ac:dyDescent="0.3">
      <c r="A109" s="22">
        <v>2103361901</v>
      </c>
      <c r="B109" s="27">
        <v>3.375</v>
      </c>
      <c r="C109" s="22">
        <v>0.25</v>
      </c>
      <c r="D109" s="27">
        <f t="shared" si="11"/>
        <v>3.125</v>
      </c>
      <c r="E109" s="28">
        <v>604047.01</v>
      </c>
      <c r="F109" s="28">
        <f t="shared" si="12"/>
        <v>543642.31000000006</v>
      </c>
      <c r="G109" s="29">
        <v>44531</v>
      </c>
      <c r="H109" s="29">
        <v>44562</v>
      </c>
      <c r="I109" s="31">
        <f t="shared" si="13"/>
        <v>13</v>
      </c>
      <c r="J109" s="5">
        <f t="shared" si="14"/>
        <v>47.19117274305556</v>
      </c>
      <c r="K109" s="30">
        <f t="shared" si="15"/>
        <v>613.49</v>
      </c>
      <c r="L109" s="3">
        <v>102.45</v>
      </c>
      <c r="M109" s="5">
        <f t="shared" si="16"/>
        <v>13319.24</v>
      </c>
      <c r="N109" s="5">
        <f t="shared" si="17"/>
        <v>557575.04</v>
      </c>
    </row>
    <row r="110" spans="1:14" customFormat="1" x14ac:dyDescent="0.3">
      <c r="A110" s="22">
        <v>2103369136</v>
      </c>
      <c r="B110" s="27">
        <v>3.25</v>
      </c>
      <c r="C110" s="22">
        <v>0.25</v>
      </c>
      <c r="D110" s="27">
        <f t="shared" si="11"/>
        <v>3</v>
      </c>
      <c r="E110" s="28">
        <v>1034113.46</v>
      </c>
      <c r="F110" s="28">
        <f t="shared" si="12"/>
        <v>930702.11</v>
      </c>
      <c r="G110" s="29">
        <v>44531</v>
      </c>
      <c r="H110" s="29">
        <v>44562</v>
      </c>
      <c r="I110" s="31">
        <f t="shared" si="13"/>
        <v>13</v>
      </c>
      <c r="J110" s="5">
        <f t="shared" si="14"/>
        <v>77.558509166666667</v>
      </c>
      <c r="K110" s="30">
        <f t="shared" si="15"/>
        <v>1008.26</v>
      </c>
      <c r="L110" s="3">
        <v>102.45</v>
      </c>
      <c r="M110" s="5">
        <f t="shared" si="16"/>
        <v>22802.2</v>
      </c>
      <c r="N110" s="5">
        <f t="shared" si="17"/>
        <v>954512.57</v>
      </c>
    </row>
    <row r="111" spans="1:14" customFormat="1" x14ac:dyDescent="0.3">
      <c r="A111" s="22">
        <v>2103375997</v>
      </c>
      <c r="B111" s="27">
        <v>3.5</v>
      </c>
      <c r="C111" s="22">
        <v>0.25</v>
      </c>
      <c r="D111" s="27">
        <f t="shared" si="11"/>
        <v>3.25</v>
      </c>
      <c r="E111" s="28">
        <v>2614887.83</v>
      </c>
      <c r="F111" s="28">
        <f t="shared" si="12"/>
        <v>2353399.0499999998</v>
      </c>
      <c r="G111" s="29">
        <v>44531</v>
      </c>
      <c r="H111" s="29">
        <v>44562</v>
      </c>
      <c r="I111" s="31">
        <f t="shared" si="13"/>
        <v>13</v>
      </c>
      <c r="J111" s="5">
        <f t="shared" si="14"/>
        <v>212.45963645833334</v>
      </c>
      <c r="K111" s="30">
        <f t="shared" si="15"/>
        <v>2761.98</v>
      </c>
      <c r="L111" s="3">
        <v>102.45</v>
      </c>
      <c r="M111" s="5">
        <f t="shared" si="16"/>
        <v>57658.28</v>
      </c>
      <c r="N111" s="5">
        <f t="shared" si="17"/>
        <v>2413819.3099999996</v>
      </c>
    </row>
    <row r="112" spans="1:14" customFormat="1" x14ac:dyDescent="0.3">
      <c r="A112" s="22">
        <v>2103379430</v>
      </c>
      <c r="B112" s="27">
        <v>3.375</v>
      </c>
      <c r="C112" s="22">
        <v>0.25</v>
      </c>
      <c r="D112" s="27">
        <f t="shared" si="11"/>
        <v>3.125</v>
      </c>
      <c r="E112" s="28">
        <v>1655059.41</v>
      </c>
      <c r="F112" s="28">
        <f t="shared" si="12"/>
        <v>1489553.47</v>
      </c>
      <c r="G112" s="29">
        <v>44562</v>
      </c>
      <c r="H112" s="29">
        <v>44593</v>
      </c>
      <c r="I112" s="31">
        <f t="shared" si="13"/>
        <v>-17</v>
      </c>
      <c r="J112" s="5">
        <f t="shared" si="14"/>
        <v>129.30151649305554</v>
      </c>
      <c r="K112" s="30">
        <f t="shared" si="15"/>
        <v>-2198.13</v>
      </c>
      <c r="L112" s="3">
        <v>102.45</v>
      </c>
      <c r="M112" s="5">
        <f t="shared" si="16"/>
        <v>36494.06</v>
      </c>
      <c r="N112" s="5">
        <f t="shared" si="17"/>
        <v>1523849.4000000001</v>
      </c>
    </row>
    <row r="113" spans="1:14" customFormat="1" x14ac:dyDescent="0.3">
      <c r="A113" s="22">
        <v>2103386601</v>
      </c>
      <c r="B113" s="27">
        <v>2.875</v>
      </c>
      <c r="C113" s="22">
        <v>0.25</v>
      </c>
      <c r="D113" s="27">
        <f t="shared" si="11"/>
        <v>2.625</v>
      </c>
      <c r="E113" s="28">
        <v>1203636.6599999999</v>
      </c>
      <c r="F113" s="28">
        <f t="shared" si="12"/>
        <v>1083272.99</v>
      </c>
      <c r="G113" s="29">
        <v>44531</v>
      </c>
      <c r="H113" s="29">
        <v>44562</v>
      </c>
      <c r="I113" s="31">
        <f t="shared" si="13"/>
        <v>13</v>
      </c>
      <c r="J113" s="5">
        <f t="shared" si="14"/>
        <v>78.988655520833333</v>
      </c>
      <c r="K113" s="30">
        <f t="shared" si="15"/>
        <v>1026.8499999999999</v>
      </c>
      <c r="L113" s="3">
        <v>102.45</v>
      </c>
      <c r="M113" s="5">
        <f t="shared" si="16"/>
        <v>26540.19</v>
      </c>
      <c r="N113" s="5">
        <f t="shared" si="17"/>
        <v>1110840.03</v>
      </c>
    </row>
    <row r="114" spans="1:14" customFormat="1" x14ac:dyDescent="0.3">
      <c r="A114" s="22">
        <v>2103386850</v>
      </c>
      <c r="B114" s="27">
        <v>4</v>
      </c>
      <c r="C114" s="22">
        <v>0.25</v>
      </c>
      <c r="D114" s="27">
        <f t="shared" si="11"/>
        <v>3.75</v>
      </c>
      <c r="E114" s="28">
        <v>849529.29</v>
      </c>
      <c r="F114" s="28">
        <f t="shared" si="12"/>
        <v>764576.36</v>
      </c>
      <c r="G114" s="29">
        <v>44531</v>
      </c>
      <c r="H114" s="29">
        <v>44562</v>
      </c>
      <c r="I114" s="31">
        <f t="shared" si="13"/>
        <v>13</v>
      </c>
      <c r="J114" s="5">
        <f t="shared" si="14"/>
        <v>79.643370833333336</v>
      </c>
      <c r="K114" s="30">
        <f t="shared" si="15"/>
        <v>1035.3599999999999</v>
      </c>
      <c r="L114" s="3">
        <v>102.45</v>
      </c>
      <c r="M114" s="5">
        <f t="shared" si="16"/>
        <v>18732.12</v>
      </c>
      <c r="N114" s="5">
        <f t="shared" si="17"/>
        <v>784343.84</v>
      </c>
    </row>
    <row r="115" spans="1:14" customFormat="1" x14ac:dyDescent="0.3">
      <c r="A115" s="22">
        <v>2103389394</v>
      </c>
      <c r="B115" s="27">
        <v>3.5</v>
      </c>
      <c r="C115" s="22">
        <v>0.25</v>
      </c>
      <c r="D115" s="27">
        <f t="shared" si="11"/>
        <v>3.25</v>
      </c>
      <c r="E115" s="28">
        <v>2528716.37</v>
      </c>
      <c r="F115" s="28">
        <f t="shared" si="12"/>
        <v>2275844.73</v>
      </c>
      <c r="G115" s="29">
        <v>44531</v>
      </c>
      <c r="H115" s="29">
        <v>44562</v>
      </c>
      <c r="I115" s="31">
        <f t="shared" si="13"/>
        <v>13</v>
      </c>
      <c r="J115" s="5">
        <f t="shared" si="14"/>
        <v>205.45820479166665</v>
      </c>
      <c r="K115" s="30">
        <f t="shared" si="15"/>
        <v>2670.96</v>
      </c>
      <c r="L115" s="3">
        <v>102.45</v>
      </c>
      <c r="M115" s="5">
        <f t="shared" si="16"/>
        <v>55758.2</v>
      </c>
      <c r="N115" s="5">
        <f t="shared" si="17"/>
        <v>2334273.89</v>
      </c>
    </row>
    <row r="116" spans="1:14" customFormat="1" x14ac:dyDescent="0.3">
      <c r="A116" s="22">
        <v>2103391434</v>
      </c>
      <c r="B116" s="27">
        <v>3.875</v>
      </c>
      <c r="C116" s="22">
        <v>0.25</v>
      </c>
      <c r="D116" s="27">
        <f t="shared" si="11"/>
        <v>3.625</v>
      </c>
      <c r="E116" s="28">
        <v>1266671.56</v>
      </c>
      <c r="F116" s="28">
        <f t="shared" si="12"/>
        <v>1140004.3999999999</v>
      </c>
      <c r="G116" s="29">
        <v>44531</v>
      </c>
      <c r="H116" s="29">
        <v>44562</v>
      </c>
      <c r="I116" s="31">
        <f t="shared" si="13"/>
        <v>13</v>
      </c>
      <c r="J116" s="5">
        <f t="shared" si="14"/>
        <v>114.79210972222222</v>
      </c>
      <c r="K116" s="30">
        <f t="shared" si="15"/>
        <v>1492.3</v>
      </c>
      <c r="L116" s="3">
        <v>102.45</v>
      </c>
      <c r="M116" s="5">
        <f t="shared" si="16"/>
        <v>27930.11</v>
      </c>
      <c r="N116" s="5">
        <f t="shared" si="17"/>
        <v>1169426.81</v>
      </c>
    </row>
    <row r="117" spans="1:14" customFormat="1" x14ac:dyDescent="0.3">
      <c r="A117" s="22">
        <v>2103393173</v>
      </c>
      <c r="B117" s="27">
        <v>3.875</v>
      </c>
      <c r="C117" s="22">
        <v>0.25</v>
      </c>
      <c r="D117" s="27">
        <f t="shared" si="11"/>
        <v>3.625</v>
      </c>
      <c r="E117" s="28">
        <v>734513.84</v>
      </c>
      <c r="F117" s="28">
        <f t="shared" si="12"/>
        <v>661062.46</v>
      </c>
      <c r="G117" s="29">
        <v>44531</v>
      </c>
      <c r="H117" s="29">
        <v>44562</v>
      </c>
      <c r="I117" s="31">
        <f t="shared" si="13"/>
        <v>13</v>
      </c>
      <c r="J117" s="5">
        <f t="shared" si="14"/>
        <v>66.56531715277778</v>
      </c>
      <c r="K117" s="30">
        <f t="shared" si="15"/>
        <v>865.35</v>
      </c>
      <c r="L117" s="3">
        <v>102.45</v>
      </c>
      <c r="M117" s="5">
        <f t="shared" si="16"/>
        <v>16196.03</v>
      </c>
      <c r="N117" s="5">
        <f t="shared" si="17"/>
        <v>678123.84</v>
      </c>
    </row>
    <row r="118" spans="1:14" customFormat="1" x14ac:dyDescent="0.3">
      <c r="A118" s="22">
        <v>2103399766</v>
      </c>
      <c r="B118" s="27">
        <v>3.75</v>
      </c>
      <c r="C118" s="22">
        <v>0.25</v>
      </c>
      <c r="D118" s="27">
        <f t="shared" si="11"/>
        <v>3.5</v>
      </c>
      <c r="E118" s="28">
        <v>1066497.26</v>
      </c>
      <c r="F118" s="28">
        <f t="shared" si="12"/>
        <v>959847.53</v>
      </c>
      <c r="G118" s="29">
        <v>44531</v>
      </c>
      <c r="H118" s="29">
        <v>44562</v>
      </c>
      <c r="I118" s="31">
        <f t="shared" si="13"/>
        <v>13</v>
      </c>
      <c r="J118" s="5">
        <f t="shared" si="14"/>
        <v>93.31850986111111</v>
      </c>
      <c r="K118" s="30">
        <f t="shared" si="15"/>
        <v>1213.1400000000001</v>
      </c>
      <c r="L118" s="3">
        <v>102.45</v>
      </c>
      <c r="M118" s="5">
        <f t="shared" si="16"/>
        <v>23516.26</v>
      </c>
      <c r="N118" s="5">
        <f t="shared" si="17"/>
        <v>984576.93</v>
      </c>
    </row>
    <row r="119" spans="1:14" customFormat="1" x14ac:dyDescent="0.3">
      <c r="A119" s="22">
        <v>2103404127</v>
      </c>
      <c r="B119" s="27">
        <v>3.875</v>
      </c>
      <c r="C119" s="22">
        <v>0.25</v>
      </c>
      <c r="D119" s="27">
        <f t="shared" si="11"/>
        <v>3.625</v>
      </c>
      <c r="E119" s="28">
        <v>1068754.1000000001</v>
      </c>
      <c r="F119" s="28">
        <f t="shared" si="12"/>
        <v>961878.69</v>
      </c>
      <c r="G119" s="29">
        <v>44531</v>
      </c>
      <c r="H119" s="29">
        <v>44562</v>
      </c>
      <c r="I119" s="31">
        <f t="shared" si="13"/>
        <v>13</v>
      </c>
      <c r="J119" s="5">
        <f t="shared" si="14"/>
        <v>96.855840312499993</v>
      </c>
      <c r="K119" s="30">
        <f t="shared" si="15"/>
        <v>1259.1300000000001</v>
      </c>
      <c r="L119" s="3">
        <v>102.45</v>
      </c>
      <c r="M119" s="5">
        <f t="shared" si="16"/>
        <v>23566.03</v>
      </c>
      <c r="N119" s="5">
        <f t="shared" si="17"/>
        <v>986703.85</v>
      </c>
    </row>
    <row r="120" spans="1:14" customFormat="1" x14ac:dyDescent="0.3">
      <c r="A120" s="22">
        <v>2103404907</v>
      </c>
      <c r="B120" s="27">
        <v>3.5</v>
      </c>
      <c r="C120" s="22">
        <v>0.25</v>
      </c>
      <c r="D120" s="27">
        <f t="shared" si="11"/>
        <v>3.25</v>
      </c>
      <c r="E120" s="28">
        <v>1753592.74</v>
      </c>
      <c r="F120" s="28">
        <f t="shared" si="12"/>
        <v>1578233.47</v>
      </c>
      <c r="G120" s="29">
        <v>44531</v>
      </c>
      <c r="H120" s="29">
        <v>44562</v>
      </c>
      <c r="I120" s="31">
        <f t="shared" si="13"/>
        <v>13</v>
      </c>
      <c r="J120" s="5">
        <f t="shared" si="14"/>
        <v>142.47941048611111</v>
      </c>
      <c r="K120" s="30">
        <f t="shared" si="15"/>
        <v>1852.23</v>
      </c>
      <c r="L120" s="3">
        <v>102.45</v>
      </c>
      <c r="M120" s="5">
        <f t="shared" si="16"/>
        <v>38666.720000000001</v>
      </c>
      <c r="N120" s="5">
        <f t="shared" si="17"/>
        <v>1618752.42</v>
      </c>
    </row>
    <row r="121" spans="1:14" customFormat="1" x14ac:dyDescent="0.3">
      <c r="A121" s="22">
        <v>2103414405</v>
      </c>
      <c r="B121" s="27">
        <v>3.375</v>
      </c>
      <c r="C121" s="22">
        <v>0.25</v>
      </c>
      <c r="D121" s="27">
        <f t="shared" si="11"/>
        <v>3.125</v>
      </c>
      <c r="E121" s="28">
        <v>1757748.97</v>
      </c>
      <c r="F121" s="28">
        <f t="shared" si="12"/>
        <v>1581974.07</v>
      </c>
      <c r="G121" s="29">
        <v>44531</v>
      </c>
      <c r="H121" s="29">
        <v>44562</v>
      </c>
      <c r="I121" s="31">
        <f t="shared" si="13"/>
        <v>13</v>
      </c>
      <c r="J121" s="5">
        <f t="shared" si="14"/>
        <v>137.32413802083335</v>
      </c>
      <c r="K121" s="30">
        <f t="shared" si="15"/>
        <v>1785.21</v>
      </c>
      <c r="L121" s="3">
        <v>102.45</v>
      </c>
      <c r="M121" s="5">
        <f t="shared" si="16"/>
        <v>38758.36</v>
      </c>
      <c r="N121" s="5">
        <f t="shared" si="17"/>
        <v>1622517.6400000001</v>
      </c>
    </row>
    <row r="122" spans="1:14" customFormat="1" x14ac:dyDescent="0.3">
      <c r="A122" s="22">
        <v>2103414780</v>
      </c>
      <c r="B122" s="27">
        <v>2.75</v>
      </c>
      <c r="C122" s="22">
        <v>0.25</v>
      </c>
      <c r="D122" s="27">
        <f t="shared" si="11"/>
        <v>2.5</v>
      </c>
      <c r="E122" s="28">
        <v>2868499.51</v>
      </c>
      <c r="F122" s="28">
        <f t="shared" si="12"/>
        <v>2581649.56</v>
      </c>
      <c r="G122" s="29">
        <v>44531</v>
      </c>
      <c r="H122" s="29">
        <v>44562</v>
      </c>
      <c r="I122" s="31">
        <f t="shared" si="13"/>
        <v>13</v>
      </c>
      <c r="J122" s="5">
        <f t="shared" si="14"/>
        <v>179.28121944444445</v>
      </c>
      <c r="K122" s="30">
        <f t="shared" si="15"/>
        <v>2330.66</v>
      </c>
      <c r="L122" s="3">
        <v>102.45</v>
      </c>
      <c r="M122" s="5">
        <f t="shared" si="16"/>
        <v>63250.41</v>
      </c>
      <c r="N122" s="5">
        <f t="shared" si="17"/>
        <v>2647230.6300000004</v>
      </c>
    </row>
    <row r="123" spans="1:14" customFormat="1" x14ac:dyDescent="0.3">
      <c r="A123" s="22">
        <v>2103419604</v>
      </c>
      <c r="B123" s="27">
        <v>3.375</v>
      </c>
      <c r="C123" s="22">
        <v>0.25</v>
      </c>
      <c r="D123" s="27">
        <f t="shared" si="11"/>
        <v>3.125</v>
      </c>
      <c r="E123" s="28">
        <v>2530704.0299999998</v>
      </c>
      <c r="F123" s="28">
        <f t="shared" si="12"/>
        <v>2277633.63</v>
      </c>
      <c r="G123" s="29">
        <v>44531</v>
      </c>
      <c r="H123" s="29">
        <v>44562</v>
      </c>
      <c r="I123" s="31">
        <f t="shared" si="13"/>
        <v>13</v>
      </c>
      <c r="J123" s="5">
        <f t="shared" si="14"/>
        <v>197.71125260416667</v>
      </c>
      <c r="K123" s="30">
        <f t="shared" si="15"/>
        <v>2570.25</v>
      </c>
      <c r="L123" s="3">
        <v>102.45</v>
      </c>
      <c r="M123" s="5">
        <f t="shared" si="16"/>
        <v>55802.02</v>
      </c>
      <c r="N123" s="5">
        <f t="shared" si="17"/>
        <v>2336005.9</v>
      </c>
    </row>
    <row r="124" spans="1:14" customFormat="1" x14ac:dyDescent="0.3">
      <c r="A124" s="22">
        <v>2103421731</v>
      </c>
      <c r="B124" s="27">
        <v>3.875</v>
      </c>
      <c r="C124" s="22">
        <v>0.25</v>
      </c>
      <c r="D124" s="27">
        <f t="shared" si="11"/>
        <v>3.625</v>
      </c>
      <c r="E124" s="28">
        <v>1006946.53</v>
      </c>
      <c r="F124" s="28">
        <f t="shared" si="12"/>
        <v>906251.88</v>
      </c>
      <c r="G124" s="29">
        <v>44531</v>
      </c>
      <c r="H124" s="29">
        <v>44562</v>
      </c>
      <c r="I124" s="31">
        <f t="shared" si="13"/>
        <v>13</v>
      </c>
      <c r="J124" s="5">
        <f t="shared" si="14"/>
        <v>91.254529583333337</v>
      </c>
      <c r="K124" s="30">
        <f t="shared" si="15"/>
        <v>1186.31</v>
      </c>
      <c r="L124" s="3">
        <v>102.45</v>
      </c>
      <c r="M124" s="5">
        <f t="shared" si="16"/>
        <v>22203.17</v>
      </c>
      <c r="N124" s="5">
        <f t="shared" si="17"/>
        <v>929641.3600000001</v>
      </c>
    </row>
    <row r="125" spans="1:14" customFormat="1" x14ac:dyDescent="0.3">
      <c r="A125" s="22">
        <v>2103423111</v>
      </c>
      <c r="B125" s="27">
        <v>3.375</v>
      </c>
      <c r="C125" s="22">
        <v>0.25</v>
      </c>
      <c r="D125" s="27">
        <f t="shared" si="11"/>
        <v>3.125</v>
      </c>
      <c r="E125" s="28">
        <v>613707.64</v>
      </c>
      <c r="F125" s="28">
        <f t="shared" si="12"/>
        <v>552336.88</v>
      </c>
      <c r="G125" s="29">
        <v>44531</v>
      </c>
      <c r="H125" s="29">
        <v>44562</v>
      </c>
      <c r="I125" s="31">
        <f t="shared" si="13"/>
        <v>13</v>
      </c>
      <c r="J125" s="5">
        <f t="shared" si="14"/>
        <v>47.945909722222225</v>
      </c>
      <c r="K125" s="30">
        <f t="shared" si="15"/>
        <v>623.29999999999995</v>
      </c>
      <c r="L125" s="3">
        <v>102.45</v>
      </c>
      <c r="M125" s="5">
        <f t="shared" si="16"/>
        <v>13532.25</v>
      </c>
      <c r="N125" s="5">
        <f t="shared" si="17"/>
        <v>566492.43000000005</v>
      </c>
    </row>
    <row r="126" spans="1:14" customFormat="1" x14ac:dyDescent="0.3">
      <c r="A126" s="22">
        <v>2103424673</v>
      </c>
      <c r="B126" s="27">
        <v>3.375</v>
      </c>
      <c r="C126" s="22">
        <v>0.25</v>
      </c>
      <c r="D126" s="27">
        <f t="shared" si="11"/>
        <v>3.125</v>
      </c>
      <c r="E126" s="28">
        <v>830462.06</v>
      </c>
      <c r="F126" s="28">
        <f t="shared" si="12"/>
        <v>747415.85</v>
      </c>
      <c r="G126" s="29">
        <v>44531</v>
      </c>
      <c r="H126" s="29">
        <v>44562</v>
      </c>
      <c r="I126" s="31">
        <f t="shared" si="13"/>
        <v>13</v>
      </c>
      <c r="J126" s="5">
        <f t="shared" si="14"/>
        <v>64.879848090277775</v>
      </c>
      <c r="K126" s="30">
        <f t="shared" si="15"/>
        <v>843.44</v>
      </c>
      <c r="L126" s="3">
        <v>102.45</v>
      </c>
      <c r="M126" s="5">
        <f t="shared" si="16"/>
        <v>18311.689999999999</v>
      </c>
      <c r="N126" s="5">
        <f t="shared" si="17"/>
        <v>766570.97999999986</v>
      </c>
    </row>
    <row r="127" spans="1:14" customFormat="1" x14ac:dyDescent="0.3">
      <c r="A127" s="22">
        <v>2103428132</v>
      </c>
      <c r="B127" s="27">
        <v>3.5</v>
      </c>
      <c r="C127" s="22">
        <v>0.25</v>
      </c>
      <c r="D127" s="27">
        <f t="shared" si="11"/>
        <v>3.25</v>
      </c>
      <c r="E127" s="28">
        <v>740885.2</v>
      </c>
      <c r="F127" s="28">
        <f t="shared" si="12"/>
        <v>666796.68000000005</v>
      </c>
      <c r="G127" s="29">
        <v>44531</v>
      </c>
      <c r="H127" s="29">
        <v>44562</v>
      </c>
      <c r="I127" s="31">
        <f t="shared" si="13"/>
        <v>13</v>
      </c>
      <c r="J127" s="5">
        <f t="shared" si="14"/>
        <v>60.196922499999999</v>
      </c>
      <c r="K127" s="30">
        <f t="shared" si="15"/>
        <v>782.56</v>
      </c>
      <c r="L127" s="3">
        <v>102.45</v>
      </c>
      <c r="M127" s="5">
        <f t="shared" si="16"/>
        <v>16336.52</v>
      </c>
      <c r="N127" s="5">
        <f t="shared" si="17"/>
        <v>683915.76000000013</v>
      </c>
    </row>
    <row r="128" spans="1:14" customFormat="1" x14ac:dyDescent="0.3">
      <c r="A128" s="22">
        <v>2103428352</v>
      </c>
      <c r="B128" s="27">
        <v>3.75</v>
      </c>
      <c r="C128" s="22">
        <v>0.25</v>
      </c>
      <c r="D128" s="27">
        <f t="shared" si="11"/>
        <v>3.5</v>
      </c>
      <c r="E128" s="28">
        <v>948442.97</v>
      </c>
      <c r="F128" s="28">
        <f t="shared" si="12"/>
        <v>853598.67</v>
      </c>
      <c r="G128" s="29">
        <v>44531</v>
      </c>
      <c r="H128" s="29">
        <v>44562</v>
      </c>
      <c r="I128" s="31">
        <f t="shared" si="13"/>
        <v>13</v>
      </c>
      <c r="J128" s="5">
        <f t="shared" si="14"/>
        <v>82.988759583333334</v>
      </c>
      <c r="K128" s="30">
        <f t="shared" si="15"/>
        <v>1078.8499999999999</v>
      </c>
      <c r="L128" s="3">
        <v>102.45</v>
      </c>
      <c r="M128" s="5">
        <f t="shared" si="16"/>
        <v>20913.169999999998</v>
      </c>
      <c r="N128" s="5">
        <f t="shared" si="17"/>
        <v>875590.69000000006</v>
      </c>
    </row>
    <row r="129" spans="1:14" customFormat="1" x14ac:dyDescent="0.3">
      <c r="A129" s="22">
        <v>2103428446</v>
      </c>
      <c r="B129" s="27">
        <v>3.75</v>
      </c>
      <c r="C129" s="22">
        <v>0.25</v>
      </c>
      <c r="D129" s="27">
        <f t="shared" si="11"/>
        <v>3.5</v>
      </c>
      <c r="E129" s="28">
        <v>1237553.33</v>
      </c>
      <c r="F129" s="28">
        <f t="shared" si="12"/>
        <v>1113798</v>
      </c>
      <c r="G129" s="29">
        <v>44531</v>
      </c>
      <c r="H129" s="29">
        <v>44562</v>
      </c>
      <c r="I129" s="31">
        <f t="shared" si="13"/>
        <v>13</v>
      </c>
      <c r="J129" s="5">
        <f t="shared" si="14"/>
        <v>108.28591666666667</v>
      </c>
      <c r="K129" s="30">
        <f t="shared" si="15"/>
        <v>1407.72</v>
      </c>
      <c r="L129" s="3">
        <v>102.45</v>
      </c>
      <c r="M129" s="5">
        <f t="shared" si="16"/>
        <v>27288.05</v>
      </c>
      <c r="N129" s="5">
        <f t="shared" si="17"/>
        <v>1142493.77</v>
      </c>
    </row>
    <row r="130" spans="1:14" customFormat="1" x14ac:dyDescent="0.3">
      <c r="A130" s="22">
        <v>2103428912</v>
      </c>
      <c r="B130" s="27">
        <v>3.875</v>
      </c>
      <c r="C130" s="22">
        <v>0.25</v>
      </c>
      <c r="D130" s="27">
        <f t="shared" si="11"/>
        <v>3.625</v>
      </c>
      <c r="E130" s="28">
        <v>617209.93999999994</v>
      </c>
      <c r="F130" s="28">
        <f t="shared" si="12"/>
        <v>555488.94999999995</v>
      </c>
      <c r="G130" s="29">
        <v>44531</v>
      </c>
      <c r="H130" s="29">
        <v>44562</v>
      </c>
      <c r="I130" s="31">
        <f t="shared" si="13"/>
        <v>13</v>
      </c>
      <c r="J130" s="5">
        <f t="shared" si="14"/>
        <v>55.934651215277775</v>
      </c>
      <c r="K130" s="30">
        <f t="shared" si="15"/>
        <v>727.15</v>
      </c>
      <c r="L130" s="3">
        <v>102.45</v>
      </c>
      <c r="M130" s="5">
        <f t="shared" si="16"/>
        <v>13609.48</v>
      </c>
      <c r="N130" s="5">
        <f t="shared" si="17"/>
        <v>569825.57999999996</v>
      </c>
    </row>
    <row r="131" spans="1:14" customFormat="1" x14ac:dyDescent="0.3">
      <c r="A131" s="22">
        <v>2104436398</v>
      </c>
      <c r="B131" s="27">
        <v>3.875</v>
      </c>
      <c r="C131" s="22">
        <v>0.25</v>
      </c>
      <c r="D131" s="27">
        <f t="shared" si="11"/>
        <v>3.625</v>
      </c>
      <c r="E131" s="28">
        <v>1300803.2</v>
      </c>
      <c r="F131" s="28">
        <f t="shared" si="12"/>
        <v>1170722.8799999999</v>
      </c>
      <c r="G131" s="29">
        <v>44531</v>
      </c>
      <c r="H131" s="29">
        <v>44562</v>
      </c>
      <c r="I131" s="31">
        <f t="shared" si="13"/>
        <v>13</v>
      </c>
      <c r="J131" s="5">
        <f t="shared" si="14"/>
        <v>117.88528999999998</v>
      </c>
      <c r="K131" s="30">
        <f t="shared" si="15"/>
        <v>1532.51</v>
      </c>
      <c r="L131" s="3">
        <v>102.45</v>
      </c>
      <c r="M131" s="5">
        <f t="shared" si="16"/>
        <v>28682.71</v>
      </c>
      <c r="N131" s="5">
        <f t="shared" si="17"/>
        <v>1200938.0999999999</v>
      </c>
    </row>
    <row r="132" spans="1:14" customFormat="1" x14ac:dyDescent="0.3">
      <c r="A132" s="22">
        <v>2104448519</v>
      </c>
      <c r="B132" s="27">
        <v>3.875</v>
      </c>
      <c r="C132" s="22">
        <v>0.25</v>
      </c>
      <c r="D132" s="27">
        <f t="shared" si="11"/>
        <v>3.625</v>
      </c>
      <c r="E132" s="28">
        <v>1157520.56</v>
      </c>
      <c r="F132" s="28">
        <f t="shared" si="12"/>
        <v>1041768.5</v>
      </c>
      <c r="G132" s="29">
        <v>44562</v>
      </c>
      <c r="H132" s="29">
        <v>44593</v>
      </c>
      <c r="I132" s="31">
        <f t="shared" si="13"/>
        <v>-17</v>
      </c>
      <c r="J132" s="5">
        <f t="shared" si="14"/>
        <v>104.90030034722223</v>
      </c>
      <c r="K132" s="30">
        <f t="shared" si="15"/>
        <v>-1783.31</v>
      </c>
      <c r="L132" s="3">
        <v>102.45</v>
      </c>
      <c r="M132" s="5">
        <f t="shared" si="16"/>
        <v>25523.33</v>
      </c>
      <c r="N132" s="5">
        <f t="shared" si="17"/>
        <v>1065508.52</v>
      </c>
    </row>
    <row r="133" spans="1:14" customFormat="1" x14ac:dyDescent="0.3">
      <c r="A133" s="22">
        <v>2104449628</v>
      </c>
      <c r="B133" s="27">
        <v>3.75</v>
      </c>
      <c r="C133" s="22">
        <v>0.25</v>
      </c>
      <c r="D133" s="27">
        <f t="shared" ref="D133:D196" si="18">+B133-C133</f>
        <v>3.5</v>
      </c>
      <c r="E133" s="28">
        <v>618316.72</v>
      </c>
      <c r="F133" s="28">
        <f t="shared" ref="F133:F196" si="19">ROUND(+E133*0.9,2)</f>
        <v>556485.05000000005</v>
      </c>
      <c r="G133" s="29">
        <v>44531</v>
      </c>
      <c r="H133" s="29">
        <v>44562</v>
      </c>
      <c r="I133" s="31">
        <f t="shared" si="13"/>
        <v>13</v>
      </c>
      <c r="J133" s="5">
        <f t="shared" si="14"/>
        <v>54.102713194444455</v>
      </c>
      <c r="K133" s="30">
        <f t="shared" si="15"/>
        <v>703.34</v>
      </c>
      <c r="L133" s="3">
        <v>102.45</v>
      </c>
      <c r="M133" s="5">
        <f t="shared" si="16"/>
        <v>13633.88</v>
      </c>
      <c r="N133" s="5">
        <f t="shared" si="17"/>
        <v>570822.27</v>
      </c>
    </row>
    <row r="134" spans="1:14" customFormat="1" x14ac:dyDescent="0.3">
      <c r="A134" s="22">
        <v>2104456462</v>
      </c>
      <c r="B134" s="27">
        <v>3.875</v>
      </c>
      <c r="C134" s="22">
        <v>0.25</v>
      </c>
      <c r="D134" s="27">
        <f t="shared" si="18"/>
        <v>3.625</v>
      </c>
      <c r="E134" s="28">
        <v>703123.92</v>
      </c>
      <c r="F134" s="28">
        <f t="shared" si="19"/>
        <v>632811.53</v>
      </c>
      <c r="G134" s="29">
        <v>44531</v>
      </c>
      <c r="H134" s="29">
        <v>44562</v>
      </c>
      <c r="I134" s="31">
        <f t="shared" si="13"/>
        <v>13</v>
      </c>
      <c r="J134" s="5">
        <f t="shared" si="14"/>
        <v>63.720605451388892</v>
      </c>
      <c r="K134" s="30">
        <f t="shared" si="15"/>
        <v>828.37</v>
      </c>
      <c r="L134" s="3">
        <v>102.45</v>
      </c>
      <c r="M134" s="5">
        <f t="shared" si="16"/>
        <v>15503.88</v>
      </c>
      <c r="N134" s="5">
        <f t="shared" si="17"/>
        <v>649143.78</v>
      </c>
    </row>
    <row r="135" spans="1:14" customFormat="1" x14ac:dyDescent="0.3">
      <c r="A135" s="22">
        <v>2104459650</v>
      </c>
      <c r="B135" s="27">
        <v>3.125</v>
      </c>
      <c r="C135" s="22">
        <v>0.25</v>
      </c>
      <c r="D135" s="27">
        <f t="shared" si="18"/>
        <v>2.875</v>
      </c>
      <c r="E135" s="28">
        <v>2355858.7799999998</v>
      </c>
      <c r="F135" s="28">
        <f t="shared" si="19"/>
        <v>2120272.9</v>
      </c>
      <c r="G135" s="29">
        <v>44531</v>
      </c>
      <c r="H135" s="29">
        <v>44562</v>
      </c>
      <c r="I135" s="31">
        <f t="shared" si="13"/>
        <v>13</v>
      </c>
      <c r="J135" s="5">
        <f t="shared" si="14"/>
        <v>169.32734965277777</v>
      </c>
      <c r="K135" s="30">
        <f t="shared" si="15"/>
        <v>2201.2600000000002</v>
      </c>
      <c r="L135" s="3">
        <v>102.45</v>
      </c>
      <c r="M135" s="5">
        <f t="shared" si="16"/>
        <v>51946.69</v>
      </c>
      <c r="N135" s="5">
        <f t="shared" si="17"/>
        <v>2174420.8499999996</v>
      </c>
    </row>
    <row r="136" spans="1:14" customFormat="1" x14ac:dyDescent="0.3">
      <c r="A136" s="22">
        <v>2104465644</v>
      </c>
      <c r="B136" s="27">
        <v>3.875</v>
      </c>
      <c r="C136" s="22">
        <v>0.25</v>
      </c>
      <c r="D136" s="27">
        <f t="shared" si="18"/>
        <v>3.625</v>
      </c>
      <c r="E136" s="28">
        <v>681869.32</v>
      </c>
      <c r="F136" s="28">
        <f t="shared" si="19"/>
        <v>613682.39</v>
      </c>
      <c r="G136" s="29">
        <v>44531</v>
      </c>
      <c r="H136" s="29">
        <v>44562</v>
      </c>
      <c r="I136" s="31">
        <f t="shared" ref="I136:I199" si="20">DAYS360(G136,$B$3)</f>
        <v>13</v>
      </c>
      <c r="J136" s="5">
        <f t="shared" ref="J136:J199" si="21">+F136*D136/36000</f>
        <v>61.794407326388885</v>
      </c>
      <c r="K136" s="30">
        <f t="shared" ref="K136:K199" si="22">ROUND(+J136*I136,2)</f>
        <v>803.33</v>
      </c>
      <c r="L136" s="3">
        <v>102.45</v>
      </c>
      <c r="M136" s="5">
        <f t="shared" ref="M136:M199" si="23">ROUND(+(F136*L136)/100-F136,2)</f>
        <v>15035.22</v>
      </c>
      <c r="N136" s="5">
        <f t="shared" ref="N136:N199" si="24">+F136+K136+M136</f>
        <v>629520.93999999994</v>
      </c>
    </row>
    <row r="137" spans="1:14" customFormat="1" x14ac:dyDescent="0.3">
      <c r="A137" s="22">
        <v>2104467969</v>
      </c>
      <c r="B137" s="27">
        <v>3.75</v>
      </c>
      <c r="C137" s="22">
        <v>0.25</v>
      </c>
      <c r="D137" s="27">
        <f t="shared" si="18"/>
        <v>3.5</v>
      </c>
      <c r="E137" s="28">
        <v>1435802.77</v>
      </c>
      <c r="F137" s="28">
        <f t="shared" si="19"/>
        <v>1292222.49</v>
      </c>
      <c r="G137" s="29">
        <v>44531</v>
      </c>
      <c r="H137" s="29">
        <v>44562</v>
      </c>
      <c r="I137" s="31">
        <f t="shared" si="20"/>
        <v>13</v>
      </c>
      <c r="J137" s="5">
        <f t="shared" si="21"/>
        <v>125.63274208333333</v>
      </c>
      <c r="K137" s="30">
        <f t="shared" si="22"/>
        <v>1633.23</v>
      </c>
      <c r="L137" s="3">
        <v>102.45</v>
      </c>
      <c r="M137" s="5">
        <f t="shared" si="23"/>
        <v>31659.45</v>
      </c>
      <c r="N137" s="5">
        <f t="shared" si="24"/>
        <v>1325515.17</v>
      </c>
    </row>
    <row r="138" spans="1:14" customFormat="1" x14ac:dyDescent="0.3">
      <c r="A138" s="22">
        <v>2104470529</v>
      </c>
      <c r="B138" s="27">
        <v>3.5</v>
      </c>
      <c r="C138" s="22">
        <v>0.25</v>
      </c>
      <c r="D138" s="27">
        <f t="shared" si="18"/>
        <v>3.25</v>
      </c>
      <c r="E138" s="28">
        <v>1515446.97</v>
      </c>
      <c r="F138" s="28">
        <f t="shared" si="19"/>
        <v>1363902.27</v>
      </c>
      <c r="G138" s="29">
        <v>44531</v>
      </c>
      <c r="H138" s="29">
        <v>44562</v>
      </c>
      <c r="I138" s="31">
        <f t="shared" si="20"/>
        <v>13</v>
      </c>
      <c r="J138" s="5">
        <f t="shared" si="21"/>
        <v>123.13006604166668</v>
      </c>
      <c r="K138" s="30">
        <f t="shared" si="22"/>
        <v>1600.69</v>
      </c>
      <c r="L138" s="3">
        <v>102.45</v>
      </c>
      <c r="M138" s="5">
        <f t="shared" si="23"/>
        <v>33415.61</v>
      </c>
      <c r="N138" s="5">
        <f t="shared" si="24"/>
        <v>1398918.57</v>
      </c>
    </row>
    <row r="139" spans="1:14" customFormat="1" x14ac:dyDescent="0.3">
      <c r="A139" s="22">
        <v>2104474295</v>
      </c>
      <c r="B139" s="27">
        <v>3.125</v>
      </c>
      <c r="C139" s="22">
        <v>0.25</v>
      </c>
      <c r="D139" s="27">
        <f t="shared" si="18"/>
        <v>2.875</v>
      </c>
      <c r="E139" s="28">
        <v>642421.88</v>
      </c>
      <c r="F139" s="28">
        <f t="shared" si="19"/>
        <v>578179.68999999994</v>
      </c>
      <c r="G139" s="29">
        <v>44531</v>
      </c>
      <c r="H139" s="29">
        <v>44562</v>
      </c>
      <c r="I139" s="31">
        <f t="shared" si="20"/>
        <v>13</v>
      </c>
      <c r="J139" s="5">
        <f t="shared" si="21"/>
        <v>46.174072465277774</v>
      </c>
      <c r="K139" s="30">
        <f t="shared" si="22"/>
        <v>600.26</v>
      </c>
      <c r="L139" s="3">
        <v>102.45</v>
      </c>
      <c r="M139" s="5">
        <f t="shared" si="23"/>
        <v>14165.4</v>
      </c>
      <c r="N139" s="5">
        <f t="shared" si="24"/>
        <v>592945.35</v>
      </c>
    </row>
    <row r="140" spans="1:14" customFormat="1" x14ac:dyDescent="0.3">
      <c r="A140" s="22">
        <v>2104477849</v>
      </c>
      <c r="B140" s="27">
        <v>3.5</v>
      </c>
      <c r="C140" s="22">
        <v>0.25</v>
      </c>
      <c r="D140" s="27">
        <f t="shared" si="18"/>
        <v>3.25</v>
      </c>
      <c r="E140" s="28">
        <v>1436207.88</v>
      </c>
      <c r="F140" s="28">
        <f t="shared" si="19"/>
        <v>1292587.0900000001</v>
      </c>
      <c r="G140" s="29">
        <v>44531</v>
      </c>
      <c r="H140" s="29">
        <v>44562</v>
      </c>
      <c r="I140" s="31">
        <f t="shared" si="20"/>
        <v>13</v>
      </c>
      <c r="J140" s="5">
        <f t="shared" si="21"/>
        <v>116.69189006944445</v>
      </c>
      <c r="K140" s="30">
        <f t="shared" si="22"/>
        <v>1516.99</v>
      </c>
      <c r="L140" s="3">
        <v>102.45</v>
      </c>
      <c r="M140" s="5">
        <f t="shared" si="23"/>
        <v>31668.38</v>
      </c>
      <c r="N140" s="5">
        <f t="shared" si="24"/>
        <v>1325772.46</v>
      </c>
    </row>
    <row r="141" spans="1:14" customFormat="1" x14ac:dyDescent="0.3">
      <c r="A141" s="22">
        <v>2104484094</v>
      </c>
      <c r="B141" s="27">
        <v>3.375</v>
      </c>
      <c r="C141" s="22">
        <v>0.25</v>
      </c>
      <c r="D141" s="27">
        <f t="shared" si="18"/>
        <v>3.125</v>
      </c>
      <c r="E141" s="28">
        <v>1782506.02</v>
      </c>
      <c r="F141" s="28">
        <f t="shared" si="19"/>
        <v>1604255.42</v>
      </c>
      <c r="G141" s="29">
        <v>44531</v>
      </c>
      <c r="H141" s="29">
        <v>44562</v>
      </c>
      <c r="I141" s="31">
        <f t="shared" si="20"/>
        <v>13</v>
      </c>
      <c r="J141" s="5">
        <f t="shared" si="21"/>
        <v>139.25828298611111</v>
      </c>
      <c r="K141" s="30">
        <f t="shared" si="22"/>
        <v>1810.36</v>
      </c>
      <c r="L141" s="3">
        <v>102.45</v>
      </c>
      <c r="M141" s="5">
        <f t="shared" si="23"/>
        <v>39304.26</v>
      </c>
      <c r="N141" s="5">
        <f t="shared" si="24"/>
        <v>1645370.04</v>
      </c>
    </row>
    <row r="142" spans="1:14" customFormat="1" x14ac:dyDescent="0.3">
      <c r="A142" s="22">
        <v>2104484117</v>
      </c>
      <c r="B142" s="27">
        <v>3.5</v>
      </c>
      <c r="C142" s="22">
        <v>0.25</v>
      </c>
      <c r="D142" s="27">
        <f t="shared" si="18"/>
        <v>3.25</v>
      </c>
      <c r="E142" s="28">
        <v>1387927.74</v>
      </c>
      <c r="F142" s="28">
        <f t="shared" si="19"/>
        <v>1249134.97</v>
      </c>
      <c r="G142" s="29">
        <v>44531</v>
      </c>
      <c r="H142" s="29">
        <v>44562</v>
      </c>
      <c r="I142" s="31">
        <f t="shared" si="20"/>
        <v>13</v>
      </c>
      <c r="J142" s="5">
        <f t="shared" si="21"/>
        <v>112.76912923611111</v>
      </c>
      <c r="K142" s="30">
        <f t="shared" si="22"/>
        <v>1466</v>
      </c>
      <c r="L142" s="3">
        <v>102.45</v>
      </c>
      <c r="M142" s="5">
        <f t="shared" si="23"/>
        <v>30603.81</v>
      </c>
      <c r="N142" s="5">
        <f t="shared" si="24"/>
        <v>1281204.78</v>
      </c>
    </row>
    <row r="143" spans="1:14" customFormat="1" x14ac:dyDescent="0.3">
      <c r="A143" s="22">
        <v>2104484379</v>
      </c>
      <c r="B143" s="27">
        <v>3.25</v>
      </c>
      <c r="C143" s="22">
        <v>0.25</v>
      </c>
      <c r="D143" s="27">
        <f t="shared" si="18"/>
        <v>3</v>
      </c>
      <c r="E143" s="28">
        <v>2975210.12</v>
      </c>
      <c r="F143" s="28">
        <f t="shared" si="19"/>
        <v>2677689.11</v>
      </c>
      <c r="G143" s="29">
        <v>44531</v>
      </c>
      <c r="H143" s="29">
        <v>44562</v>
      </c>
      <c r="I143" s="31">
        <f t="shared" si="20"/>
        <v>13</v>
      </c>
      <c r="J143" s="5">
        <f t="shared" si="21"/>
        <v>223.14075916666667</v>
      </c>
      <c r="K143" s="30">
        <f t="shared" si="22"/>
        <v>2900.83</v>
      </c>
      <c r="L143" s="3">
        <v>102.45</v>
      </c>
      <c r="M143" s="5">
        <f t="shared" si="23"/>
        <v>65603.38</v>
      </c>
      <c r="N143" s="5">
        <f t="shared" si="24"/>
        <v>2746193.32</v>
      </c>
    </row>
    <row r="144" spans="1:14" customFormat="1" x14ac:dyDescent="0.3">
      <c r="A144" s="22">
        <v>2104495517</v>
      </c>
      <c r="B144" s="27">
        <v>3.875</v>
      </c>
      <c r="C144" s="22">
        <v>0.25</v>
      </c>
      <c r="D144" s="27">
        <f t="shared" si="18"/>
        <v>3.625</v>
      </c>
      <c r="E144" s="28">
        <v>1071573.25</v>
      </c>
      <c r="F144" s="28">
        <f t="shared" si="19"/>
        <v>964415.93</v>
      </c>
      <c r="G144" s="29">
        <v>44501</v>
      </c>
      <c r="H144" s="29">
        <v>44531</v>
      </c>
      <c r="I144" s="31">
        <f t="shared" si="20"/>
        <v>43</v>
      </c>
      <c r="J144" s="5">
        <f t="shared" si="21"/>
        <v>97.111326284722225</v>
      </c>
      <c r="K144" s="30">
        <f t="shared" si="22"/>
        <v>4175.79</v>
      </c>
      <c r="L144" s="3">
        <v>102.45</v>
      </c>
      <c r="M144" s="5">
        <f t="shared" si="23"/>
        <v>23628.19</v>
      </c>
      <c r="N144" s="5">
        <f t="shared" si="24"/>
        <v>992219.91</v>
      </c>
    </row>
    <row r="145" spans="1:14" customFormat="1" x14ac:dyDescent="0.3">
      <c r="A145" s="22">
        <v>2104499416</v>
      </c>
      <c r="B145" s="27">
        <v>2.75</v>
      </c>
      <c r="C145" s="22">
        <v>0.25</v>
      </c>
      <c r="D145" s="27">
        <f t="shared" si="18"/>
        <v>2.5</v>
      </c>
      <c r="E145" s="28">
        <v>1985624.73</v>
      </c>
      <c r="F145" s="28">
        <f t="shared" si="19"/>
        <v>1787062.26</v>
      </c>
      <c r="G145" s="29">
        <v>44531</v>
      </c>
      <c r="H145" s="29">
        <v>44562</v>
      </c>
      <c r="I145" s="31">
        <f t="shared" si="20"/>
        <v>13</v>
      </c>
      <c r="J145" s="5">
        <f t="shared" si="21"/>
        <v>124.10154583333335</v>
      </c>
      <c r="K145" s="30">
        <f t="shared" si="22"/>
        <v>1613.32</v>
      </c>
      <c r="L145" s="3">
        <v>102.45</v>
      </c>
      <c r="M145" s="5">
        <f t="shared" si="23"/>
        <v>43783.03</v>
      </c>
      <c r="N145" s="5">
        <f t="shared" si="24"/>
        <v>1832458.61</v>
      </c>
    </row>
    <row r="146" spans="1:14" customFormat="1" x14ac:dyDescent="0.3">
      <c r="A146" s="22">
        <v>2104500444</v>
      </c>
      <c r="B146" s="27">
        <v>3.375</v>
      </c>
      <c r="C146" s="22">
        <v>0.25</v>
      </c>
      <c r="D146" s="27">
        <f t="shared" si="18"/>
        <v>3.125</v>
      </c>
      <c r="E146" s="28">
        <v>833206.35</v>
      </c>
      <c r="F146" s="28">
        <f t="shared" si="19"/>
        <v>749885.72</v>
      </c>
      <c r="G146" s="29">
        <v>44531</v>
      </c>
      <c r="H146" s="29">
        <v>44562</v>
      </c>
      <c r="I146" s="31">
        <f t="shared" si="20"/>
        <v>13</v>
      </c>
      <c r="J146" s="5">
        <f t="shared" si="21"/>
        <v>65.094246527777784</v>
      </c>
      <c r="K146" s="30">
        <f t="shared" si="22"/>
        <v>846.23</v>
      </c>
      <c r="L146" s="3">
        <v>102.45</v>
      </c>
      <c r="M146" s="5">
        <f t="shared" si="23"/>
        <v>18372.2</v>
      </c>
      <c r="N146" s="5">
        <f t="shared" si="24"/>
        <v>769104.14999999991</v>
      </c>
    </row>
    <row r="147" spans="1:14" customFormat="1" x14ac:dyDescent="0.3">
      <c r="A147" s="22">
        <v>2104501980</v>
      </c>
      <c r="B147" s="27">
        <v>3.125</v>
      </c>
      <c r="C147" s="22">
        <v>0.25</v>
      </c>
      <c r="D147" s="27">
        <f t="shared" si="18"/>
        <v>2.875</v>
      </c>
      <c r="E147" s="28">
        <v>1337749.3500000001</v>
      </c>
      <c r="F147" s="28">
        <f t="shared" si="19"/>
        <v>1203974.42</v>
      </c>
      <c r="G147" s="29">
        <v>44501</v>
      </c>
      <c r="H147" s="29">
        <v>44531</v>
      </c>
      <c r="I147" s="31">
        <f t="shared" si="20"/>
        <v>43</v>
      </c>
      <c r="J147" s="5">
        <f t="shared" si="21"/>
        <v>96.150734930555544</v>
      </c>
      <c r="K147" s="30">
        <f t="shared" si="22"/>
        <v>4134.4799999999996</v>
      </c>
      <c r="L147" s="3">
        <v>102.45</v>
      </c>
      <c r="M147" s="5">
        <f t="shared" si="23"/>
        <v>29497.37</v>
      </c>
      <c r="N147" s="5">
        <f t="shared" si="24"/>
        <v>1237606.27</v>
      </c>
    </row>
    <row r="148" spans="1:14" customFormat="1" x14ac:dyDescent="0.3">
      <c r="A148" s="22">
        <v>2104515015</v>
      </c>
      <c r="B148" s="27">
        <v>3.375</v>
      </c>
      <c r="C148" s="22">
        <v>0.25</v>
      </c>
      <c r="D148" s="27">
        <f t="shared" si="18"/>
        <v>3.125</v>
      </c>
      <c r="E148" s="28">
        <v>1009971.89</v>
      </c>
      <c r="F148" s="28">
        <f t="shared" si="19"/>
        <v>908974.7</v>
      </c>
      <c r="G148" s="29">
        <v>44531</v>
      </c>
      <c r="H148" s="29">
        <v>44562</v>
      </c>
      <c r="I148" s="31">
        <f t="shared" si="20"/>
        <v>13</v>
      </c>
      <c r="J148" s="5">
        <f t="shared" si="21"/>
        <v>78.904053819444442</v>
      </c>
      <c r="K148" s="30">
        <f t="shared" si="22"/>
        <v>1025.75</v>
      </c>
      <c r="L148" s="3">
        <v>102.45</v>
      </c>
      <c r="M148" s="5">
        <f t="shared" si="23"/>
        <v>22269.88</v>
      </c>
      <c r="N148" s="5">
        <f t="shared" si="24"/>
        <v>932270.33</v>
      </c>
    </row>
    <row r="149" spans="1:14" customFormat="1" x14ac:dyDescent="0.3">
      <c r="A149" s="22">
        <v>2104517039</v>
      </c>
      <c r="B149" s="27">
        <v>3.25</v>
      </c>
      <c r="C149" s="22">
        <v>0.25</v>
      </c>
      <c r="D149" s="27">
        <f t="shared" si="18"/>
        <v>3</v>
      </c>
      <c r="E149" s="28">
        <v>1321744.28</v>
      </c>
      <c r="F149" s="28">
        <f t="shared" si="19"/>
        <v>1189569.8500000001</v>
      </c>
      <c r="G149" s="29">
        <v>44531</v>
      </c>
      <c r="H149" s="29">
        <v>44562</v>
      </c>
      <c r="I149" s="31">
        <f t="shared" si="20"/>
        <v>13</v>
      </c>
      <c r="J149" s="5">
        <f t="shared" si="21"/>
        <v>99.130820833333345</v>
      </c>
      <c r="K149" s="30">
        <f t="shared" si="22"/>
        <v>1288.7</v>
      </c>
      <c r="L149" s="3">
        <v>102.45</v>
      </c>
      <c r="M149" s="5">
        <f t="shared" si="23"/>
        <v>29144.46</v>
      </c>
      <c r="N149" s="5">
        <f t="shared" si="24"/>
        <v>1220003.01</v>
      </c>
    </row>
    <row r="150" spans="1:14" customFormat="1" x14ac:dyDescent="0.3">
      <c r="A150" s="22">
        <v>2104521889</v>
      </c>
      <c r="B150" s="27">
        <v>2.75</v>
      </c>
      <c r="C150" s="22">
        <v>0.25</v>
      </c>
      <c r="D150" s="27">
        <f t="shared" si="18"/>
        <v>2.5</v>
      </c>
      <c r="E150" s="28">
        <v>1362632.05</v>
      </c>
      <c r="F150" s="28">
        <f t="shared" si="19"/>
        <v>1226368.8500000001</v>
      </c>
      <c r="G150" s="29">
        <v>44501</v>
      </c>
      <c r="H150" s="29">
        <v>44531</v>
      </c>
      <c r="I150" s="31">
        <f t="shared" si="20"/>
        <v>43</v>
      </c>
      <c r="J150" s="5">
        <f t="shared" si="21"/>
        <v>85.164503472222222</v>
      </c>
      <c r="K150" s="30">
        <f t="shared" si="22"/>
        <v>3662.07</v>
      </c>
      <c r="L150" s="3">
        <v>102.45</v>
      </c>
      <c r="M150" s="5">
        <f t="shared" si="23"/>
        <v>30046.04</v>
      </c>
      <c r="N150" s="5">
        <f t="shared" si="24"/>
        <v>1260076.9600000002</v>
      </c>
    </row>
    <row r="151" spans="1:14" customFormat="1" x14ac:dyDescent="0.3">
      <c r="A151" s="22">
        <v>2104522037</v>
      </c>
      <c r="B151" s="27">
        <v>4</v>
      </c>
      <c r="C151" s="22">
        <v>0.25</v>
      </c>
      <c r="D151" s="27">
        <f t="shared" si="18"/>
        <v>3.75</v>
      </c>
      <c r="E151" s="28">
        <v>1246891.1100000001</v>
      </c>
      <c r="F151" s="28">
        <f t="shared" si="19"/>
        <v>1122202</v>
      </c>
      <c r="G151" s="29">
        <v>44501</v>
      </c>
      <c r="H151" s="29">
        <v>44531</v>
      </c>
      <c r="I151" s="31">
        <f t="shared" si="20"/>
        <v>43</v>
      </c>
      <c r="J151" s="5">
        <f t="shared" si="21"/>
        <v>116.89604166666666</v>
      </c>
      <c r="K151" s="30">
        <f t="shared" si="22"/>
        <v>5026.53</v>
      </c>
      <c r="L151" s="3">
        <v>102.45</v>
      </c>
      <c r="M151" s="5">
        <f t="shared" si="23"/>
        <v>27493.95</v>
      </c>
      <c r="N151" s="5">
        <f t="shared" si="24"/>
        <v>1154722.48</v>
      </c>
    </row>
    <row r="152" spans="1:14" customFormat="1" x14ac:dyDescent="0.3">
      <c r="A152" s="22">
        <v>2104522684</v>
      </c>
      <c r="B152" s="27">
        <v>3.5</v>
      </c>
      <c r="C152" s="22">
        <v>0.25</v>
      </c>
      <c r="D152" s="27">
        <f t="shared" si="18"/>
        <v>3.25</v>
      </c>
      <c r="E152" s="28">
        <v>2424572.58</v>
      </c>
      <c r="F152" s="28">
        <f t="shared" si="19"/>
        <v>2182115.3199999998</v>
      </c>
      <c r="G152" s="29">
        <v>44531</v>
      </c>
      <c r="H152" s="29">
        <v>44562</v>
      </c>
      <c r="I152" s="31">
        <f t="shared" si="20"/>
        <v>13</v>
      </c>
      <c r="J152" s="5">
        <f t="shared" si="21"/>
        <v>196.99652194444442</v>
      </c>
      <c r="K152" s="30">
        <f t="shared" si="22"/>
        <v>2560.9499999999998</v>
      </c>
      <c r="L152" s="3">
        <v>102.45</v>
      </c>
      <c r="M152" s="5">
        <f t="shared" si="23"/>
        <v>53461.83</v>
      </c>
      <c r="N152" s="5">
        <f t="shared" si="24"/>
        <v>2238138.1</v>
      </c>
    </row>
    <row r="153" spans="1:14" customFormat="1" x14ac:dyDescent="0.3">
      <c r="A153" s="22">
        <v>2104523078</v>
      </c>
      <c r="B153" s="27">
        <v>3.125</v>
      </c>
      <c r="C153" s="22">
        <v>0.25</v>
      </c>
      <c r="D153" s="27">
        <f t="shared" si="18"/>
        <v>2.875</v>
      </c>
      <c r="E153" s="28">
        <v>2969569.93</v>
      </c>
      <c r="F153" s="28">
        <f t="shared" si="19"/>
        <v>2672612.94</v>
      </c>
      <c r="G153" s="29">
        <v>44531</v>
      </c>
      <c r="H153" s="29">
        <v>44562</v>
      </c>
      <c r="I153" s="31">
        <f t="shared" si="20"/>
        <v>13</v>
      </c>
      <c r="J153" s="5">
        <f t="shared" si="21"/>
        <v>213.43783895833332</v>
      </c>
      <c r="K153" s="30">
        <f t="shared" si="22"/>
        <v>2774.69</v>
      </c>
      <c r="L153" s="3">
        <v>102.45</v>
      </c>
      <c r="M153" s="5">
        <f t="shared" si="23"/>
        <v>65479.02</v>
      </c>
      <c r="N153" s="5">
        <f t="shared" si="24"/>
        <v>2740866.65</v>
      </c>
    </row>
    <row r="154" spans="1:14" customFormat="1" x14ac:dyDescent="0.3">
      <c r="A154" s="22">
        <v>2104527744</v>
      </c>
      <c r="B154" s="27">
        <v>3.625</v>
      </c>
      <c r="C154" s="22">
        <v>0.25</v>
      </c>
      <c r="D154" s="27">
        <f t="shared" si="18"/>
        <v>3.375</v>
      </c>
      <c r="E154" s="28">
        <v>737906.4</v>
      </c>
      <c r="F154" s="28">
        <f t="shared" si="19"/>
        <v>664115.76</v>
      </c>
      <c r="G154" s="29">
        <v>44531</v>
      </c>
      <c r="H154" s="29">
        <v>44562</v>
      </c>
      <c r="I154" s="31">
        <f t="shared" si="20"/>
        <v>13</v>
      </c>
      <c r="J154" s="5">
        <f t="shared" si="21"/>
        <v>62.260852499999999</v>
      </c>
      <c r="K154" s="30">
        <f t="shared" si="22"/>
        <v>809.39</v>
      </c>
      <c r="L154" s="3">
        <v>102.45</v>
      </c>
      <c r="M154" s="5">
        <f t="shared" si="23"/>
        <v>16270.84</v>
      </c>
      <c r="N154" s="5">
        <f t="shared" si="24"/>
        <v>681195.99</v>
      </c>
    </row>
    <row r="155" spans="1:14" customFormat="1" x14ac:dyDescent="0.3">
      <c r="A155" s="22">
        <v>2104530430</v>
      </c>
      <c r="B155" s="27">
        <v>3.5</v>
      </c>
      <c r="C155" s="22">
        <v>0.25</v>
      </c>
      <c r="D155" s="27">
        <f t="shared" si="18"/>
        <v>3.25</v>
      </c>
      <c r="E155" s="28">
        <v>1040201.21</v>
      </c>
      <c r="F155" s="28">
        <f t="shared" si="19"/>
        <v>936181.09</v>
      </c>
      <c r="G155" s="29">
        <v>44531</v>
      </c>
      <c r="H155" s="29">
        <v>44562</v>
      </c>
      <c r="I155" s="31">
        <f t="shared" si="20"/>
        <v>13</v>
      </c>
      <c r="J155" s="5">
        <f t="shared" si="21"/>
        <v>84.51634840277778</v>
      </c>
      <c r="K155" s="30">
        <f t="shared" si="22"/>
        <v>1098.71</v>
      </c>
      <c r="L155" s="3">
        <v>102.45</v>
      </c>
      <c r="M155" s="5">
        <f t="shared" si="23"/>
        <v>22936.44</v>
      </c>
      <c r="N155" s="5">
        <f t="shared" si="24"/>
        <v>960216.23999999987</v>
      </c>
    </row>
    <row r="156" spans="1:14" customFormat="1" x14ac:dyDescent="0.3">
      <c r="A156" s="22">
        <v>2104537006</v>
      </c>
      <c r="B156" s="27">
        <v>3.375</v>
      </c>
      <c r="C156" s="22">
        <v>0.25</v>
      </c>
      <c r="D156" s="27">
        <f t="shared" si="18"/>
        <v>3.125</v>
      </c>
      <c r="E156" s="28">
        <v>757239.62</v>
      </c>
      <c r="F156" s="28">
        <f t="shared" si="19"/>
        <v>681515.66</v>
      </c>
      <c r="G156" s="29">
        <v>44531</v>
      </c>
      <c r="H156" s="29">
        <v>44562</v>
      </c>
      <c r="I156" s="31">
        <f t="shared" si="20"/>
        <v>13</v>
      </c>
      <c r="J156" s="5">
        <f t="shared" si="21"/>
        <v>59.159345486111114</v>
      </c>
      <c r="K156" s="30">
        <f t="shared" si="22"/>
        <v>769.07</v>
      </c>
      <c r="L156" s="3">
        <v>102.45</v>
      </c>
      <c r="M156" s="5">
        <f t="shared" si="23"/>
        <v>16697.13</v>
      </c>
      <c r="N156" s="5">
        <f t="shared" si="24"/>
        <v>698981.86</v>
      </c>
    </row>
    <row r="157" spans="1:14" customFormat="1" x14ac:dyDescent="0.3">
      <c r="A157" s="22">
        <v>2105545136</v>
      </c>
      <c r="B157" s="27">
        <v>3.5</v>
      </c>
      <c r="C157" s="22">
        <v>0.25</v>
      </c>
      <c r="D157" s="27">
        <f t="shared" si="18"/>
        <v>3.25</v>
      </c>
      <c r="E157" s="28">
        <v>699221.54</v>
      </c>
      <c r="F157" s="28">
        <f t="shared" si="19"/>
        <v>629299.39</v>
      </c>
      <c r="G157" s="29">
        <v>44531</v>
      </c>
      <c r="H157" s="29">
        <v>44562</v>
      </c>
      <c r="I157" s="31">
        <f t="shared" si="20"/>
        <v>13</v>
      </c>
      <c r="J157" s="5">
        <f t="shared" si="21"/>
        <v>56.811750486111116</v>
      </c>
      <c r="K157" s="30">
        <f t="shared" si="22"/>
        <v>738.55</v>
      </c>
      <c r="L157" s="3">
        <v>102.45</v>
      </c>
      <c r="M157" s="5">
        <f t="shared" si="23"/>
        <v>15417.84</v>
      </c>
      <c r="N157" s="5">
        <f t="shared" si="24"/>
        <v>645455.78</v>
      </c>
    </row>
    <row r="158" spans="1:14" customFormat="1" x14ac:dyDescent="0.3">
      <c r="A158" s="22">
        <v>2105549501</v>
      </c>
      <c r="B158" s="27">
        <v>3.25</v>
      </c>
      <c r="C158" s="22">
        <v>0.25</v>
      </c>
      <c r="D158" s="27">
        <f t="shared" si="18"/>
        <v>3</v>
      </c>
      <c r="E158" s="28">
        <v>2305787.83</v>
      </c>
      <c r="F158" s="28">
        <f t="shared" si="19"/>
        <v>2075209.05</v>
      </c>
      <c r="G158" s="29">
        <v>44531</v>
      </c>
      <c r="H158" s="29">
        <v>44562</v>
      </c>
      <c r="I158" s="31">
        <f t="shared" si="20"/>
        <v>13</v>
      </c>
      <c r="J158" s="5">
        <f t="shared" si="21"/>
        <v>172.9340875</v>
      </c>
      <c r="K158" s="30">
        <f t="shared" si="22"/>
        <v>2248.14</v>
      </c>
      <c r="L158" s="3">
        <v>102.45</v>
      </c>
      <c r="M158" s="5">
        <f t="shared" si="23"/>
        <v>50842.62</v>
      </c>
      <c r="N158" s="5">
        <f t="shared" si="24"/>
        <v>2128299.81</v>
      </c>
    </row>
    <row r="159" spans="1:14" customFormat="1" x14ac:dyDescent="0.3">
      <c r="A159" s="22">
        <v>2105549611</v>
      </c>
      <c r="B159" s="27">
        <v>3</v>
      </c>
      <c r="C159" s="22">
        <v>0.25</v>
      </c>
      <c r="D159" s="27">
        <f t="shared" si="18"/>
        <v>2.75</v>
      </c>
      <c r="E159" s="28">
        <v>1382208.26</v>
      </c>
      <c r="F159" s="28">
        <f t="shared" si="19"/>
        <v>1243987.43</v>
      </c>
      <c r="G159" s="29">
        <v>44531</v>
      </c>
      <c r="H159" s="29">
        <v>44562</v>
      </c>
      <c r="I159" s="31">
        <f t="shared" si="20"/>
        <v>13</v>
      </c>
      <c r="J159" s="5">
        <f t="shared" si="21"/>
        <v>95.026817569444432</v>
      </c>
      <c r="K159" s="30">
        <f t="shared" si="22"/>
        <v>1235.3499999999999</v>
      </c>
      <c r="L159" s="3">
        <v>102.45</v>
      </c>
      <c r="M159" s="5">
        <f t="shared" si="23"/>
        <v>30477.69</v>
      </c>
      <c r="N159" s="5">
        <f t="shared" si="24"/>
        <v>1275700.47</v>
      </c>
    </row>
    <row r="160" spans="1:14" customFormat="1" x14ac:dyDescent="0.3">
      <c r="A160" s="22">
        <v>2105550260</v>
      </c>
      <c r="B160" s="27">
        <v>3.75</v>
      </c>
      <c r="C160" s="22">
        <v>0.25</v>
      </c>
      <c r="D160" s="27">
        <f t="shared" si="18"/>
        <v>3.5</v>
      </c>
      <c r="E160" s="28">
        <v>675717.66</v>
      </c>
      <c r="F160" s="28">
        <f t="shared" si="19"/>
        <v>608145.89</v>
      </c>
      <c r="G160" s="29">
        <v>44501</v>
      </c>
      <c r="H160" s="29">
        <v>44531</v>
      </c>
      <c r="I160" s="31">
        <f t="shared" si="20"/>
        <v>43</v>
      </c>
      <c r="J160" s="5">
        <f t="shared" si="21"/>
        <v>59.125294861111115</v>
      </c>
      <c r="K160" s="30">
        <f t="shared" si="22"/>
        <v>2542.39</v>
      </c>
      <c r="L160" s="3">
        <v>102.45</v>
      </c>
      <c r="M160" s="5">
        <f t="shared" si="23"/>
        <v>14899.57</v>
      </c>
      <c r="N160" s="5">
        <f t="shared" si="24"/>
        <v>625587.85</v>
      </c>
    </row>
    <row r="161" spans="1:14" customFormat="1" x14ac:dyDescent="0.3">
      <c r="A161" s="22">
        <v>2105558958</v>
      </c>
      <c r="B161" s="27">
        <v>2.75</v>
      </c>
      <c r="C161" s="22">
        <v>0.25</v>
      </c>
      <c r="D161" s="27">
        <f t="shared" si="18"/>
        <v>2.5</v>
      </c>
      <c r="E161" s="28">
        <v>974723.14</v>
      </c>
      <c r="F161" s="28">
        <f t="shared" si="19"/>
        <v>877250.83</v>
      </c>
      <c r="G161" s="29">
        <v>44531</v>
      </c>
      <c r="H161" s="29">
        <v>44562</v>
      </c>
      <c r="I161" s="31">
        <f t="shared" si="20"/>
        <v>13</v>
      </c>
      <c r="J161" s="5">
        <f t="shared" si="21"/>
        <v>60.920196527777769</v>
      </c>
      <c r="K161" s="30">
        <f t="shared" si="22"/>
        <v>791.96</v>
      </c>
      <c r="L161" s="3">
        <v>102.45</v>
      </c>
      <c r="M161" s="5">
        <f t="shared" si="23"/>
        <v>21492.65</v>
      </c>
      <c r="N161" s="5">
        <f t="shared" si="24"/>
        <v>899535.44</v>
      </c>
    </row>
    <row r="162" spans="1:14" customFormat="1" x14ac:dyDescent="0.3">
      <c r="A162" s="22">
        <v>2105561194</v>
      </c>
      <c r="B162" s="27">
        <v>3.75</v>
      </c>
      <c r="C162" s="22">
        <v>0.25</v>
      </c>
      <c r="D162" s="27">
        <f t="shared" si="18"/>
        <v>3.5</v>
      </c>
      <c r="E162" s="28">
        <v>1296106.98</v>
      </c>
      <c r="F162" s="28">
        <f t="shared" si="19"/>
        <v>1166496.28</v>
      </c>
      <c r="G162" s="29">
        <v>44531</v>
      </c>
      <c r="H162" s="29">
        <v>44562</v>
      </c>
      <c r="I162" s="31">
        <f t="shared" si="20"/>
        <v>13</v>
      </c>
      <c r="J162" s="5">
        <f t="shared" si="21"/>
        <v>113.40936055555555</v>
      </c>
      <c r="K162" s="30">
        <f t="shared" si="22"/>
        <v>1474.32</v>
      </c>
      <c r="L162" s="3">
        <v>102.45</v>
      </c>
      <c r="M162" s="5">
        <f t="shared" si="23"/>
        <v>28579.16</v>
      </c>
      <c r="N162" s="5">
        <f t="shared" si="24"/>
        <v>1196549.76</v>
      </c>
    </row>
    <row r="163" spans="1:14" customFormat="1" x14ac:dyDescent="0.3">
      <c r="A163" s="22">
        <v>2105563215</v>
      </c>
      <c r="B163" s="27">
        <v>3.375</v>
      </c>
      <c r="C163" s="22">
        <v>0.25</v>
      </c>
      <c r="D163" s="27">
        <f t="shared" si="18"/>
        <v>3.125</v>
      </c>
      <c r="E163" s="28">
        <v>1413475.07</v>
      </c>
      <c r="F163" s="28">
        <f t="shared" si="19"/>
        <v>1272127.56</v>
      </c>
      <c r="G163" s="29">
        <v>44531</v>
      </c>
      <c r="H163" s="29">
        <v>44562</v>
      </c>
      <c r="I163" s="31">
        <f t="shared" si="20"/>
        <v>13</v>
      </c>
      <c r="J163" s="5">
        <f t="shared" si="21"/>
        <v>110.42773958333333</v>
      </c>
      <c r="K163" s="30">
        <f t="shared" si="22"/>
        <v>1435.56</v>
      </c>
      <c r="L163" s="3">
        <v>102.45</v>
      </c>
      <c r="M163" s="5">
        <f t="shared" si="23"/>
        <v>31167.13</v>
      </c>
      <c r="N163" s="5">
        <f t="shared" si="24"/>
        <v>1304730.25</v>
      </c>
    </row>
    <row r="164" spans="1:14" customFormat="1" x14ac:dyDescent="0.3">
      <c r="A164" s="22">
        <v>2105563529</v>
      </c>
      <c r="B164" s="27">
        <v>3.375</v>
      </c>
      <c r="C164" s="22">
        <v>0.25</v>
      </c>
      <c r="D164" s="27">
        <f t="shared" si="18"/>
        <v>3.125</v>
      </c>
      <c r="E164" s="28">
        <v>1364330.53</v>
      </c>
      <c r="F164" s="28">
        <f t="shared" si="19"/>
        <v>1227897.48</v>
      </c>
      <c r="G164" s="29">
        <v>44531</v>
      </c>
      <c r="H164" s="29">
        <v>44562</v>
      </c>
      <c r="I164" s="31">
        <f t="shared" si="20"/>
        <v>13</v>
      </c>
      <c r="J164" s="5">
        <f t="shared" si="21"/>
        <v>106.58832291666667</v>
      </c>
      <c r="K164" s="30">
        <f t="shared" si="22"/>
        <v>1385.65</v>
      </c>
      <c r="L164" s="3">
        <v>102.45</v>
      </c>
      <c r="M164" s="5">
        <f t="shared" si="23"/>
        <v>30083.49</v>
      </c>
      <c r="N164" s="5">
        <f t="shared" si="24"/>
        <v>1259366.6199999999</v>
      </c>
    </row>
    <row r="165" spans="1:14" customFormat="1" x14ac:dyDescent="0.3">
      <c r="A165" s="22">
        <v>2105566775</v>
      </c>
      <c r="B165" s="27">
        <v>3.5</v>
      </c>
      <c r="C165" s="22">
        <v>0.25</v>
      </c>
      <c r="D165" s="27">
        <f t="shared" si="18"/>
        <v>3.25</v>
      </c>
      <c r="E165" s="28">
        <v>2484180.9900000002</v>
      </c>
      <c r="F165" s="28">
        <f t="shared" si="19"/>
        <v>2235762.89</v>
      </c>
      <c r="G165" s="29">
        <v>44531</v>
      </c>
      <c r="H165" s="29">
        <v>44562</v>
      </c>
      <c r="I165" s="31">
        <f t="shared" si="20"/>
        <v>13</v>
      </c>
      <c r="J165" s="5">
        <f t="shared" si="21"/>
        <v>201.83970534722224</v>
      </c>
      <c r="K165" s="30">
        <f t="shared" si="22"/>
        <v>2623.92</v>
      </c>
      <c r="L165" s="3">
        <v>102.45</v>
      </c>
      <c r="M165" s="5">
        <f t="shared" si="23"/>
        <v>54776.19</v>
      </c>
      <c r="N165" s="5">
        <f t="shared" si="24"/>
        <v>2293163</v>
      </c>
    </row>
    <row r="166" spans="1:14" customFormat="1" x14ac:dyDescent="0.3">
      <c r="A166" s="22">
        <v>2105568388</v>
      </c>
      <c r="B166" s="27">
        <v>3.25</v>
      </c>
      <c r="C166" s="22">
        <v>0.25</v>
      </c>
      <c r="D166" s="27">
        <f t="shared" si="18"/>
        <v>3</v>
      </c>
      <c r="E166" s="28">
        <v>1663318.58</v>
      </c>
      <c r="F166" s="28">
        <f t="shared" si="19"/>
        <v>1496986.72</v>
      </c>
      <c r="G166" s="29">
        <v>44531</v>
      </c>
      <c r="H166" s="29">
        <v>44562</v>
      </c>
      <c r="I166" s="31">
        <f t="shared" si="20"/>
        <v>13</v>
      </c>
      <c r="J166" s="5">
        <f t="shared" si="21"/>
        <v>124.74889333333334</v>
      </c>
      <c r="K166" s="30">
        <f t="shared" si="22"/>
        <v>1621.74</v>
      </c>
      <c r="L166" s="3">
        <v>102.45</v>
      </c>
      <c r="M166" s="5">
        <f t="shared" si="23"/>
        <v>36676.17</v>
      </c>
      <c r="N166" s="5">
        <f t="shared" si="24"/>
        <v>1535284.63</v>
      </c>
    </row>
    <row r="167" spans="1:14" customFormat="1" x14ac:dyDescent="0.3">
      <c r="A167" s="22">
        <v>2105572785</v>
      </c>
      <c r="B167" s="27">
        <v>3.125</v>
      </c>
      <c r="C167" s="22">
        <v>0.25</v>
      </c>
      <c r="D167" s="27">
        <f t="shared" si="18"/>
        <v>2.875</v>
      </c>
      <c r="E167" s="28">
        <v>2561254.0699999998</v>
      </c>
      <c r="F167" s="28">
        <f t="shared" si="19"/>
        <v>2305128.66</v>
      </c>
      <c r="G167" s="29">
        <v>44531</v>
      </c>
      <c r="H167" s="29">
        <v>44562</v>
      </c>
      <c r="I167" s="31">
        <f t="shared" si="20"/>
        <v>13</v>
      </c>
      <c r="J167" s="5">
        <f t="shared" si="21"/>
        <v>184.09013604166668</v>
      </c>
      <c r="K167" s="30">
        <f t="shared" si="22"/>
        <v>2393.17</v>
      </c>
      <c r="L167" s="3">
        <v>102.45</v>
      </c>
      <c r="M167" s="5">
        <f t="shared" si="23"/>
        <v>56475.65</v>
      </c>
      <c r="N167" s="5">
        <f t="shared" si="24"/>
        <v>2363997.48</v>
      </c>
    </row>
    <row r="168" spans="1:14" customFormat="1" x14ac:dyDescent="0.3">
      <c r="A168" s="22">
        <v>2105573506</v>
      </c>
      <c r="B168" s="27">
        <v>3.5</v>
      </c>
      <c r="C168" s="22">
        <v>0.25</v>
      </c>
      <c r="D168" s="27">
        <f t="shared" si="18"/>
        <v>3.25</v>
      </c>
      <c r="E168" s="28">
        <v>2350498.27</v>
      </c>
      <c r="F168" s="28">
        <f t="shared" si="19"/>
        <v>2115448.44</v>
      </c>
      <c r="G168" s="29">
        <v>44531</v>
      </c>
      <c r="H168" s="29">
        <v>44562</v>
      </c>
      <c r="I168" s="31">
        <f t="shared" si="20"/>
        <v>13</v>
      </c>
      <c r="J168" s="5">
        <f t="shared" si="21"/>
        <v>190.97798416666666</v>
      </c>
      <c r="K168" s="30">
        <f t="shared" si="22"/>
        <v>2482.71</v>
      </c>
      <c r="L168" s="3">
        <v>102.45</v>
      </c>
      <c r="M168" s="5">
        <f t="shared" si="23"/>
        <v>51828.49</v>
      </c>
      <c r="N168" s="5">
        <f t="shared" si="24"/>
        <v>2169759.64</v>
      </c>
    </row>
    <row r="169" spans="1:14" customFormat="1" x14ac:dyDescent="0.3">
      <c r="A169" s="22">
        <v>2105575342</v>
      </c>
      <c r="B169" s="27">
        <v>4</v>
      </c>
      <c r="C169" s="22">
        <v>0.25</v>
      </c>
      <c r="D169" s="27">
        <f t="shared" si="18"/>
        <v>3.75</v>
      </c>
      <c r="E169" s="28">
        <v>775735.62</v>
      </c>
      <c r="F169" s="28">
        <f t="shared" si="19"/>
        <v>698162.06</v>
      </c>
      <c r="G169" s="29">
        <v>44501</v>
      </c>
      <c r="H169" s="29">
        <v>44531</v>
      </c>
      <c r="I169" s="31">
        <f t="shared" si="20"/>
        <v>43</v>
      </c>
      <c r="J169" s="5">
        <f t="shared" si="21"/>
        <v>72.72521458333334</v>
      </c>
      <c r="K169" s="30">
        <f t="shared" si="22"/>
        <v>3127.18</v>
      </c>
      <c r="L169" s="3">
        <v>102.45</v>
      </c>
      <c r="M169" s="5">
        <f t="shared" si="23"/>
        <v>17104.97</v>
      </c>
      <c r="N169" s="5">
        <f t="shared" si="24"/>
        <v>718394.21000000008</v>
      </c>
    </row>
    <row r="170" spans="1:14" customFormat="1" x14ac:dyDescent="0.3">
      <c r="A170" s="22">
        <v>2105576820</v>
      </c>
      <c r="B170" s="27">
        <v>3.75</v>
      </c>
      <c r="C170" s="22">
        <v>0.25</v>
      </c>
      <c r="D170" s="27">
        <f t="shared" si="18"/>
        <v>3.5</v>
      </c>
      <c r="E170" s="28">
        <v>1073136.24</v>
      </c>
      <c r="F170" s="28">
        <f t="shared" si="19"/>
        <v>965822.62</v>
      </c>
      <c r="G170" s="29">
        <v>44531</v>
      </c>
      <c r="H170" s="29">
        <v>44562</v>
      </c>
      <c r="I170" s="31">
        <f t="shared" si="20"/>
        <v>13</v>
      </c>
      <c r="J170" s="5">
        <f t="shared" si="21"/>
        <v>93.899421388888882</v>
      </c>
      <c r="K170" s="30">
        <f t="shared" si="22"/>
        <v>1220.69</v>
      </c>
      <c r="L170" s="3">
        <v>102.45</v>
      </c>
      <c r="M170" s="5">
        <f t="shared" si="23"/>
        <v>23662.65</v>
      </c>
      <c r="N170" s="5">
        <f t="shared" si="24"/>
        <v>990705.96</v>
      </c>
    </row>
    <row r="171" spans="1:14" customFormat="1" x14ac:dyDescent="0.3">
      <c r="A171" s="22">
        <v>2105577227</v>
      </c>
      <c r="B171" s="27">
        <v>3.375</v>
      </c>
      <c r="C171" s="22">
        <v>0.25</v>
      </c>
      <c r="D171" s="27">
        <f t="shared" si="18"/>
        <v>3.125</v>
      </c>
      <c r="E171" s="28">
        <v>1979609.77</v>
      </c>
      <c r="F171" s="28">
        <f t="shared" si="19"/>
        <v>1781648.79</v>
      </c>
      <c r="G171" s="29">
        <v>44531</v>
      </c>
      <c r="H171" s="29">
        <v>44562</v>
      </c>
      <c r="I171" s="31">
        <f t="shared" si="20"/>
        <v>13</v>
      </c>
      <c r="J171" s="5">
        <f t="shared" si="21"/>
        <v>154.65701302083335</v>
      </c>
      <c r="K171" s="30">
        <f t="shared" si="22"/>
        <v>2010.54</v>
      </c>
      <c r="L171" s="3">
        <v>102.45</v>
      </c>
      <c r="M171" s="5">
        <f t="shared" si="23"/>
        <v>43650.400000000001</v>
      </c>
      <c r="N171" s="5">
        <f t="shared" si="24"/>
        <v>1827309.73</v>
      </c>
    </row>
    <row r="172" spans="1:14" customFormat="1" x14ac:dyDescent="0.3">
      <c r="A172" s="22">
        <v>2105578527</v>
      </c>
      <c r="B172" s="27">
        <v>3.5</v>
      </c>
      <c r="C172" s="22">
        <v>0.25</v>
      </c>
      <c r="D172" s="27">
        <f t="shared" si="18"/>
        <v>3.25</v>
      </c>
      <c r="E172" s="28">
        <v>1296392.47</v>
      </c>
      <c r="F172" s="28">
        <f t="shared" si="19"/>
        <v>1166753.22</v>
      </c>
      <c r="G172" s="29">
        <v>44531</v>
      </c>
      <c r="H172" s="29">
        <v>44562</v>
      </c>
      <c r="I172" s="31">
        <f t="shared" si="20"/>
        <v>13</v>
      </c>
      <c r="J172" s="5">
        <f t="shared" si="21"/>
        <v>105.33188791666666</v>
      </c>
      <c r="K172" s="30">
        <f t="shared" si="22"/>
        <v>1369.31</v>
      </c>
      <c r="L172" s="3">
        <v>102.45</v>
      </c>
      <c r="M172" s="5">
        <f t="shared" si="23"/>
        <v>28585.45</v>
      </c>
      <c r="N172" s="5">
        <f t="shared" si="24"/>
        <v>1196707.98</v>
      </c>
    </row>
    <row r="173" spans="1:14" customFormat="1" x14ac:dyDescent="0.3">
      <c r="A173" s="22">
        <v>2105586386</v>
      </c>
      <c r="B173" s="27">
        <v>3.625</v>
      </c>
      <c r="C173" s="22">
        <v>0.25</v>
      </c>
      <c r="D173" s="27">
        <f t="shared" si="18"/>
        <v>3.375</v>
      </c>
      <c r="E173" s="28">
        <v>2306992.7799999998</v>
      </c>
      <c r="F173" s="28">
        <f t="shared" si="19"/>
        <v>2076293.5</v>
      </c>
      <c r="G173" s="29">
        <v>44531</v>
      </c>
      <c r="H173" s="29">
        <v>44562</v>
      </c>
      <c r="I173" s="31">
        <f t="shared" si="20"/>
        <v>13</v>
      </c>
      <c r="J173" s="5">
        <f t="shared" si="21"/>
        <v>194.65251562500001</v>
      </c>
      <c r="K173" s="30">
        <f t="shared" si="22"/>
        <v>2530.48</v>
      </c>
      <c r="L173" s="3">
        <v>102.45</v>
      </c>
      <c r="M173" s="5">
        <f t="shared" si="23"/>
        <v>50869.19</v>
      </c>
      <c r="N173" s="5">
        <f t="shared" si="24"/>
        <v>2129693.17</v>
      </c>
    </row>
    <row r="174" spans="1:14" customFormat="1" x14ac:dyDescent="0.3">
      <c r="A174" s="22">
        <v>2105590013</v>
      </c>
      <c r="B174" s="27">
        <v>3.75</v>
      </c>
      <c r="C174" s="22">
        <v>0.25</v>
      </c>
      <c r="D174" s="27">
        <f t="shared" si="18"/>
        <v>3.5</v>
      </c>
      <c r="E174" s="28">
        <v>1617135.99</v>
      </c>
      <c r="F174" s="28">
        <f t="shared" si="19"/>
        <v>1455422.39</v>
      </c>
      <c r="G174" s="29">
        <v>44531</v>
      </c>
      <c r="H174" s="29">
        <v>44562</v>
      </c>
      <c r="I174" s="31">
        <f t="shared" si="20"/>
        <v>13</v>
      </c>
      <c r="J174" s="5">
        <f t="shared" si="21"/>
        <v>141.49939902777777</v>
      </c>
      <c r="K174" s="30">
        <f t="shared" si="22"/>
        <v>1839.49</v>
      </c>
      <c r="L174" s="3">
        <v>102.45</v>
      </c>
      <c r="M174" s="5">
        <f t="shared" si="23"/>
        <v>35657.85</v>
      </c>
      <c r="N174" s="5">
        <f t="shared" si="24"/>
        <v>1492919.73</v>
      </c>
    </row>
    <row r="175" spans="1:14" customFormat="1" x14ac:dyDescent="0.3">
      <c r="A175" s="22">
        <v>2105593890</v>
      </c>
      <c r="B175" s="27">
        <v>4</v>
      </c>
      <c r="C175" s="22">
        <v>0.25</v>
      </c>
      <c r="D175" s="27">
        <f t="shared" si="18"/>
        <v>3.75</v>
      </c>
      <c r="E175" s="28">
        <v>1007539.76</v>
      </c>
      <c r="F175" s="28">
        <f t="shared" si="19"/>
        <v>906785.78</v>
      </c>
      <c r="G175" s="29">
        <v>44531</v>
      </c>
      <c r="H175" s="29">
        <v>44562</v>
      </c>
      <c r="I175" s="31">
        <f t="shared" si="20"/>
        <v>13</v>
      </c>
      <c r="J175" s="5">
        <f t="shared" si="21"/>
        <v>94.456852083333345</v>
      </c>
      <c r="K175" s="30">
        <f t="shared" si="22"/>
        <v>1227.94</v>
      </c>
      <c r="L175" s="3">
        <v>102.45</v>
      </c>
      <c r="M175" s="5">
        <f t="shared" si="23"/>
        <v>22216.25</v>
      </c>
      <c r="N175" s="5">
        <f t="shared" si="24"/>
        <v>930229.97</v>
      </c>
    </row>
    <row r="176" spans="1:14" customFormat="1" x14ac:dyDescent="0.3">
      <c r="A176" s="22">
        <v>2105600437</v>
      </c>
      <c r="B176" s="27">
        <v>4</v>
      </c>
      <c r="C176" s="22">
        <v>0.25</v>
      </c>
      <c r="D176" s="27">
        <f t="shared" si="18"/>
        <v>3.75</v>
      </c>
      <c r="E176" s="28">
        <v>635206.06999999995</v>
      </c>
      <c r="F176" s="28">
        <f t="shared" si="19"/>
        <v>571685.46</v>
      </c>
      <c r="G176" s="29">
        <v>44531</v>
      </c>
      <c r="H176" s="29">
        <v>44562</v>
      </c>
      <c r="I176" s="31">
        <f t="shared" si="20"/>
        <v>13</v>
      </c>
      <c r="J176" s="5">
        <f t="shared" si="21"/>
        <v>59.550568749999989</v>
      </c>
      <c r="K176" s="30">
        <f t="shared" si="22"/>
        <v>774.16</v>
      </c>
      <c r="L176" s="3">
        <v>102.45</v>
      </c>
      <c r="M176" s="5">
        <f t="shared" si="23"/>
        <v>14006.29</v>
      </c>
      <c r="N176" s="5">
        <f t="shared" si="24"/>
        <v>586465.91</v>
      </c>
    </row>
    <row r="177" spans="1:14" customFormat="1" x14ac:dyDescent="0.3">
      <c r="A177" s="22">
        <v>2105600440</v>
      </c>
      <c r="B177" s="27">
        <v>4</v>
      </c>
      <c r="C177" s="22">
        <v>0.25</v>
      </c>
      <c r="D177" s="27">
        <f t="shared" si="18"/>
        <v>3.75</v>
      </c>
      <c r="E177" s="28">
        <v>735716.94</v>
      </c>
      <c r="F177" s="28">
        <f t="shared" si="19"/>
        <v>662145.25</v>
      </c>
      <c r="G177" s="29">
        <v>44531</v>
      </c>
      <c r="H177" s="29">
        <v>44562</v>
      </c>
      <c r="I177" s="31">
        <f t="shared" si="20"/>
        <v>13</v>
      </c>
      <c r="J177" s="5">
        <f t="shared" si="21"/>
        <v>68.973463541666661</v>
      </c>
      <c r="K177" s="30">
        <f t="shared" si="22"/>
        <v>896.66</v>
      </c>
      <c r="L177" s="3">
        <v>102.45</v>
      </c>
      <c r="M177" s="5">
        <f t="shared" si="23"/>
        <v>16222.56</v>
      </c>
      <c r="N177" s="5">
        <f t="shared" si="24"/>
        <v>679264.47000000009</v>
      </c>
    </row>
    <row r="178" spans="1:14" customFormat="1" x14ac:dyDescent="0.3">
      <c r="A178" s="22">
        <v>2105600644</v>
      </c>
      <c r="B178" s="27">
        <v>3.5</v>
      </c>
      <c r="C178" s="22">
        <v>0.25</v>
      </c>
      <c r="D178" s="27">
        <f t="shared" si="18"/>
        <v>3.25</v>
      </c>
      <c r="E178" s="28">
        <v>1666702.92</v>
      </c>
      <c r="F178" s="28">
        <f t="shared" si="19"/>
        <v>1500032.63</v>
      </c>
      <c r="G178" s="29">
        <v>44531</v>
      </c>
      <c r="H178" s="29">
        <v>44562</v>
      </c>
      <c r="I178" s="31">
        <f t="shared" si="20"/>
        <v>13</v>
      </c>
      <c r="J178" s="5">
        <f t="shared" si="21"/>
        <v>135.41961243055553</v>
      </c>
      <c r="K178" s="30">
        <f t="shared" si="22"/>
        <v>1760.45</v>
      </c>
      <c r="L178" s="3">
        <v>102.45</v>
      </c>
      <c r="M178" s="5">
        <f t="shared" si="23"/>
        <v>36750.800000000003</v>
      </c>
      <c r="N178" s="5">
        <f t="shared" si="24"/>
        <v>1538543.88</v>
      </c>
    </row>
    <row r="179" spans="1:14" customFormat="1" x14ac:dyDescent="0.3">
      <c r="A179" s="22">
        <v>2105602011</v>
      </c>
      <c r="B179" s="27">
        <v>3.5</v>
      </c>
      <c r="C179" s="22">
        <v>0.25</v>
      </c>
      <c r="D179" s="27">
        <f t="shared" si="18"/>
        <v>3.25</v>
      </c>
      <c r="E179" s="28">
        <v>1247551.1200000001</v>
      </c>
      <c r="F179" s="28">
        <f t="shared" si="19"/>
        <v>1122796.01</v>
      </c>
      <c r="G179" s="29">
        <v>44501</v>
      </c>
      <c r="H179" s="29">
        <v>44531</v>
      </c>
      <c r="I179" s="31">
        <f t="shared" si="20"/>
        <v>43</v>
      </c>
      <c r="J179" s="5">
        <f t="shared" si="21"/>
        <v>101.36352868055556</v>
      </c>
      <c r="K179" s="30">
        <f t="shared" si="22"/>
        <v>4358.63</v>
      </c>
      <c r="L179" s="3">
        <v>102.45</v>
      </c>
      <c r="M179" s="5">
        <f t="shared" si="23"/>
        <v>27508.5</v>
      </c>
      <c r="N179" s="5">
        <f t="shared" si="24"/>
        <v>1154663.1399999999</v>
      </c>
    </row>
    <row r="180" spans="1:14" customFormat="1" x14ac:dyDescent="0.3">
      <c r="A180" s="22">
        <v>2105607883</v>
      </c>
      <c r="B180" s="27">
        <v>2.875</v>
      </c>
      <c r="C180" s="22">
        <v>0.25</v>
      </c>
      <c r="D180" s="27">
        <f t="shared" si="18"/>
        <v>2.625</v>
      </c>
      <c r="E180" s="28">
        <v>2065843.28</v>
      </c>
      <c r="F180" s="28">
        <f t="shared" si="19"/>
        <v>1859258.95</v>
      </c>
      <c r="G180" s="29">
        <v>44531</v>
      </c>
      <c r="H180" s="29">
        <v>44562</v>
      </c>
      <c r="I180" s="31">
        <f t="shared" si="20"/>
        <v>13</v>
      </c>
      <c r="J180" s="5">
        <f t="shared" si="21"/>
        <v>135.57096510416665</v>
      </c>
      <c r="K180" s="30">
        <f t="shared" si="22"/>
        <v>1762.42</v>
      </c>
      <c r="L180" s="3">
        <v>102.45</v>
      </c>
      <c r="M180" s="5">
        <f t="shared" si="23"/>
        <v>45551.839999999997</v>
      </c>
      <c r="N180" s="5">
        <f t="shared" si="24"/>
        <v>1906573.21</v>
      </c>
    </row>
    <row r="181" spans="1:14" customFormat="1" x14ac:dyDescent="0.3">
      <c r="A181" s="22">
        <v>2105613291</v>
      </c>
      <c r="B181" s="27">
        <v>3.375</v>
      </c>
      <c r="C181" s="22">
        <v>0.25</v>
      </c>
      <c r="D181" s="27">
        <f t="shared" si="18"/>
        <v>3.125</v>
      </c>
      <c r="E181" s="28">
        <v>2439816.0099999998</v>
      </c>
      <c r="F181" s="28">
        <f t="shared" si="19"/>
        <v>2195834.41</v>
      </c>
      <c r="G181" s="29">
        <v>44531</v>
      </c>
      <c r="H181" s="29">
        <v>44562</v>
      </c>
      <c r="I181" s="31">
        <f t="shared" si="20"/>
        <v>13</v>
      </c>
      <c r="J181" s="5">
        <f t="shared" si="21"/>
        <v>190.61062586805556</v>
      </c>
      <c r="K181" s="30">
        <f t="shared" si="22"/>
        <v>2477.94</v>
      </c>
      <c r="L181" s="3">
        <v>102.45</v>
      </c>
      <c r="M181" s="5">
        <f t="shared" si="23"/>
        <v>53797.94</v>
      </c>
      <c r="N181" s="5">
        <f t="shared" si="24"/>
        <v>2252110.29</v>
      </c>
    </row>
    <row r="182" spans="1:14" customFormat="1" x14ac:dyDescent="0.3">
      <c r="A182" s="22">
        <v>2105617064</v>
      </c>
      <c r="B182" s="27">
        <v>3.375</v>
      </c>
      <c r="C182" s="22">
        <v>0.25</v>
      </c>
      <c r="D182" s="27">
        <f t="shared" si="18"/>
        <v>3.125</v>
      </c>
      <c r="E182" s="28">
        <v>2261560.12</v>
      </c>
      <c r="F182" s="28">
        <f t="shared" si="19"/>
        <v>2035404.11</v>
      </c>
      <c r="G182" s="29">
        <v>44531</v>
      </c>
      <c r="H182" s="29">
        <v>44562</v>
      </c>
      <c r="I182" s="31">
        <f t="shared" si="20"/>
        <v>13</v>
      </c>
      <c r="J182" s="5">
        <f t="shared" si="21"/>
        <v>176.68438454861112</v>
      </c>
      <c r="K182" s="30">
        <f t="shared" si="22"/>
        <v>2296.9</v>
      </c>
      <c r="L182" s="3">
        <v>102.45</v>
      </c>
      <c r="M182" s="5">
        <f t="shared" si="23"/>
        <v>49867.4</v>
      </c>
      <c r="N182" s="5">
        <f t="shared" si="24"/>
        <v>2087568.41</v>
      </c>
    </row>
    <row r="183" spans="1:14" customFormat="1" x14ac:dyDescent="0.3">
      <c r="A183" s="22">
        <v>2105618131</v>
      </c>
      <c r="B183" s="27">
        <v>4</v>
      </c>
      <c r="C183" s="22">
        <v>0.25</v>
      </c>
      <c r="D183" s="27">
        <f t="shared" si="18"/>
        <v>3.75</v>
      </c>
      <c r="E183" s="28">
        <v>942509.03</v>
      </c>
      <c r="F183" s="28">
        <f t="shared" si="19"/>
        <v>848258.13</v>
      </c>
      <c r="G183" s="29">
        <v>44531</v>
      </c>
      <c r="H183" s="29">
        <v>44562</v>
      </c>
      <c r="I183" s="31">
        <f t="shared" si="20"/>
        <v>13</v>
      </c>
      <c r="J183" s="5">
        <f t="shared" si="21"/>
        <v>88.360221874999993</v>
      </c>
      <c r="K183" s="30">
        <f t="shared" si="22"/>
        <v>1148.68</v>
      </c>
      <c r="L183" s="3">
        <v>102.45</v>
      </c>
      <c r="M183" s="5">
        <f t="shared" si="23"/>
        <v>20782.32</v>
      </c>
      <c r="N183" s="5">
        <f t="shared" si="24"/>
        <v>870189.13</v>
      </c>
    </row>
    <row r="184" spans="1:14" customFormat="1" x14ac:dyDescent="0.3">
      <c r="A184" s="22">
        <v>2105620310</v>
      </c>
      <c r="B184" s="27">
        <v>3.5</v>
      </c>
      <c r="C184" s="22">
        <v>0.25</v>
      </c>
      <c r="D184" s="27">
        <f t="shared" si="18"/>
        <v>3.25</v>
      </c>
      <c r="E184" s="28">
        <v>1091293.57</v>
      </c>
      <c r="F184" s="28">
        <f t="shared" si="19"/>
        <v>982164.21</v>
      </c>
      <c r="G184" s="29">
        <v>44531</v>
      </c>
      <c r="H184" s="29">
        <v>44562</v>
      </c>
      <c r="I184" s="31">
        <f t="shared" si="20"/>
        <v>13</v>
      </c>
      <c r="J184" s="5">
        <f t="shared" si="21"/>
        <v>88.667602291666668</v>
      </c>
      <c r="K184" s="30">
        <f t="shared" si="22"/>
        <v>1152.68</v>
      </c>
      <c r="L184" s="3">
        <v>102.45</v>
      </c>
      <c r="M184" s="5">
        <f t="shared" si="23"/>
        <v>24063.02</v>
      </c>
      <c r="N184" s="5">
        <f t="shared" si="24"/>
        <v>1007379.91</v>
      </c>
    </row>
    <row r="185" spans="1:14" customFormat="1" x14ac:dyDescent="0.3">
      <c r="A185" s="22">
        <v>2105622114</v>
      </c>
      <c r="B185" s="27">
        <v>3.375</v>
      </c>
      <c r="C185" s="22">
        <v>0.25</v>
      </c>
      <c r="D185" s="27">
        <f t="shared" si="18"/>
        <v>3.125</v>
      </c>
      <c r="E185" s="28">
        <v>2162368.86</v>
      </c>
      <c r="F185" s="28">
        <f t="shared" si="19"/>
        <v>1946131.97</v>
      </c>
      <c r="G185" s="29">
        <v>44531</v>
      </c>
      <c r="H185" s="29">
        <v>44562</v>
      </c>
      <c r="I185" s="31">
        <f t="shared" si="20"/>
        <v>13</v>
      </c>
      <c r="J185" s="5">
        <f t="shared" si="21"/>
        <v>168.93506684027778</v>
      </c>
      <c r="K185" s="30">
        <f t="shared" si="22"/>
        <v>2196.16</v>
      </c>
      <c r="L185" s="3">
        <v>102.45</v>
      </c>
      <c r="M185" s="5">
        <f t="shared" si="23"/>
        <v>47680.23</v>
      </c>
      <c r="N185" s="5">
        <f t="shared" si="24"/>
        <v>1996008.3599999999</v>
      </c>
    </row>
    <row r="186" spans="1:14" customFormat="1" x14ac:dyDescent="0.3">
      <c r="A186" s="22">
        <v>2105622444</v>
      </c>
      <c r="B186" s="27">
        <v>3.25</v>
      </c>
      <c r="C186" s="22">
        <v>0.25</v>
      </c>
      <c r="D186" s="27">
        <f t="shared" si="18"/>
        <v>3</v>
      </c>
      <c r="E186" s="28">
        <v>2776862.78</v>
      </c>
      <c r="F186" s="28">
        <f t="shared" si="19"/>
        <v>2499176.5</v>
      </c>
      <c r="G186" s="29">
        <v>44531</v>
      </c>
      <c r="H186" s="29">
        <v>44562</v>
      </c>
      <c r="I186" s="31">
        <f t="shared" si="20"/>
        <v>13</v>
      </c>
      <c r="J186" s="5">
        <f t="shared" si="21"/>
        <v>208.26470833333335</v>
      </c>
      <c r="K186" s="30">
        <f t="shared" si="22"/>
        <v>2707.44</v>
      </c>
      <c r="L186" s="3">
        <v>102.45</v>
      </c>
      <c r="M186" s="5">
        <f t="shared" si="23"/>
        <v>61229.82</v>
      </c>
      <c r="N186" s="5">
        <f t="shared" si="24"/>
        <v>2563113.7599999998</v>
      </c>
    </row>
    <row r="187" spans="1:14" customFormat="1" x14ac:dyDescent="0.3">
      <c r="A187" s="22">
        <v>2105625072</v>
      </c>
      <c r="B187" s="27">
        <v>4</v>
      </c>
      <c r="C187" s="22">
        <v>0.25</v>
      </c>
      <c r="D187" s="27">
        <f t="shared" si="18"/>
        <v>3.75</v>
      </c>
      <c r="E187" s="28">
        <v>954439.51</v>
      </c>
      <c r="F187" s="28">
        <f t="shared" si="19"/>
        <v>858995.56</v>
      </c>
      <c r="G187" s="29">
        <v>44531</v>
      </c>
      <c r="H187" s="29">
        <v>44562</v>
      </c>
      <c r="I187" s="31">
        <f t="shared" si="20"/>
        <v>13</v>
      </c>
      <c r="J187" s="5">
        <f t="shared" si="21"/>
        <v>89.478704166666674</v>
      </c>
      <c r="K187" s="30">
        <f t="shared" si="22"/>
        <v>1163.22</v>
      </c>
      <c r="L187" s="3">
        <v>102.45</v>
      </c>
      <c r="M187" s="5">
        <f t="shared" si="23"/>
        <v>21045.39</v>
      </c>
      <c r="N187" s="5">
        <f t="shared" si="24"/>
        <v>881204.17</v>
      </c>
    </row>
    <row r="188" spans="1:14" customFormat="1" x14ac:dyDescent="0.3">
      <c r="A188" s="22">
        <v>2105629214</v>
      </c>
      <c r="B188" s="27">
        <v>3</v>
      </c>
      <c r="C188" s="22">
        <v>0.25</v>
      </c>
      <c r="D188" s="27">
        <f t="shared" si="18"/>
        <v>2.75</v>
      </c>
      <c r="E188" s="28">
        <v>654355.35</v>
      </c>
      <c r="F188" s="28">
        <f t="shared" si="19"/>
        <v>588919.81999999995</v>
      </c>
      <c r="G188" s="29">
        <v>44531</v>
      </c>
      <c r="H188" s="29">
        <v>44562</v>
      </c>
      <c r="I188" s="31">
        <f t="shared" si="20"/>
        <v>13</v>
      </c>
      <c r="J188" s="5">
        <f t="shared" si="21"/>
        <v>44.986930694444439</v>
      </c>
      <c r="K188" s="30">
        <f t="shared" si="22"/>
        <v>584.83000000000004</v>
      </c>
      <c r="L188" s="3">
        <v>102.45</v>
      </c>
      <c r="M188" s="5">
        <f t="shared" si="23"/>
        <v>14428.54</v>
      </c>
      <c r="N188" s="5">
        <f t="shared" si="24"/>
        <v>603933.18999999994</v>
      </c>
    </row>
    <row r="189" spans="1:14" customFormat="1" x14ac:dyDescent="0.3">
      <c r="A189" s="22">
        <v>2106636853</v>
      </c>
      <c r="B189" s="27">
        <v>3.75</v>
      </c>
      <c r="C189" s="22">
        <v>0.25</v>
      </c>
      <c r="D189" s="27">
        <f t="shared" si="18"/>
        <v>3.5</v>
      </c>
      <c r="E189" s="28">
        <v>832210.74</v>
      </c>
      <c r="F189" s="28">
        <f t="shared" si="19"/>
        <v>748989.67</v>
      </c>
      <c r="G189" s="29">
        <v>44531</v>
      </c>
      <c r="H189" s="29">
        <v>44562</v>
      </c>
      <c r="I189" s="31">
        <f t="shared" si="20"/>
        <v>13</v>
      </c>
      <c r="J189" s="5">
        <f t="shared" si="21"/>
        <v>72.818440138888889</v>
      </c>
      <c r="K189" s="30">
        <f t="shared" si="22"/>
        <v>946.64</v>
      </c>
      <c r="L189" s="3">
        <v>102.45</v>
      </c>
      <c r="M189" s="5">
        <f t="shared" si="23"/>
        <v>18350.25</v>
      </c>
      <c r="N189" s="5">
        <f t="shared" si="24"/>
        <v>768286.56</v>
      </c>
    </row>
    <row r="190" spans="1:14" customFormat="1" x14ac:dyDescent="0.3">
      <c r="A190" s="22">
        <v>2106640807</v>
      </c>
      <c r="B190" s="27">
        <v>3.625</v>
      </c>
      <c r="C190" s="22">
        <v>0.25</v>
      </c>
      <c r="D190" s="27">
        <f t="shared" si="18"/>
        <v>3.375</v>
      </c>
      <c r="E190" s="28">
        <v>2106884.2400000002</v>
      </c>
      <c r="F190" s="28">
        <f t="shared" si="19"/>
        <v>1896195.82</v>
      </c>
      <c r="G190" s="29">
        <v>44531</v>
      </c>
      <c r="H190" s="29">
        <v>44562</v>
      </c>
      <c r="I190" s="31">
        <f t="shared" si="20"/>
        <v>13</v>
      </c>
      <c r="J190" s="5">
        <f t="shared" si="21"/>
        <v>177.76835812499999</v>
      </c>
      <c r="K190" s="30">
        <f t="shared" si="22"/>
        <v>2310.9899999999998</v>
      </c>
      <c r="L190" s="3">
        <v>102.45</v>
      </c>
      <c r="M190" s="5">
        <f t="shared" si="23"/>
        <v>46456.800000000003</v>
      </c>
      <c r="N190" s="5">
        <f t="shared" si="24"/>
        <v>1944963.61</v>
      </c>
    </row>
    <row r="191" spans="1:14" customFormat="1" x14ac:dyDescent="0.3">
      <c r="A191" s="22">
        <v>2106644081</v>
      </c>
      <c r="B191" s="27">
        <v>3.875</v>
      </c>
      <c r="C191" s="22">
        <v>0.25</v>
      </c>
      <c r="D191" s="27">
        <f t="shared" si="18"/>
        <v>3.625</v>
      </c>
      <c r="E191" s="28">
        <v>1151400.05</v>
      </c>
      <c r="F191" s="28">
        <f t="shared" si="19"/>
        <v>1036260.05</v>
      </c>
      <c r="G191" s="29">
        <v>44531</v>
      </c>
      <c r="H191" s="29">
        <v>44562</v>
      </c>
      <c r="I191" s="31">
        <f t="shared" si="20"/>
        <v>13</v>
      </c>
      <c r="J191" s="5">
        <f t="shared" si="21"/>
        <v>104.34563003472223</v>
      </c>
      <c r="K191" s="30">
        <f t="shared" si="22"/>
        <v>1356.49</v>
      </c>
      <c r="L191" s="3">
        <v>102.45</v>
      </c>
      <c r="M191" s="5">
        <f t="shared" si="23"/>
        <v>25388.37</v>
      </c>
      <c r="N191" s="5">
        <f t="shared" si="24"/>
        <v>1063004.9100000001</v>
      </c>
    </row>
    <row r="192" spans="1:14" customFormat="1" x14ac:dyDescent="0.3">
      <c r="A192" s="22">
        <v>2106652552</v>
      </c>
      <c r="B192" s="27">
        <v>3.125</v>
      </c>
      <c r="C192" s="22">
        <v>0.25</v>
      </c>
      <c r="D192" s="27">
        <f t="shared" si="18"/>
        <v>2.875</v>
      </c>
      <c r="E192" s="28">
        <v>641886.4</v>
      </c>
      <c r="F192" s="28">
        <f t="shared" si="19"/>
        <v>577697.76</v>
      </c>
      <c r="G192" s="29">
        <v>44531</v>
      </c>
      <c r="H192" s="29">
        <v>44562</v>
      </c>
      <c r="I192" s="31">
        <f t="shared" si="20"/>
        <v>13</v>
      </c>
      <c r="J192" s="5">
        <f t="shared" si="21"/>
        <v>46.135584999999999</v>
      </c>
      <c r="K192" s="30">
        <f t="shared" si="22"/>
        <v>599.76</v>
      </c>
      <c r="L192" s="3">
        <v>102.45</v>
      </c>
      <c r="M192" s="5">
        <f t="shared" si="23"/>
        <v>14153.6</v>
      </c>
      <c r="N192" s="5">
        <f t="shared" si="24"/>
        <v>592451.12</v>
      </c>
    </row>
    <row r="193" spans="1:14" customFormat="1" x14ac:dyDescent="0.3">
      <c r="A193" s="22">
        <v>2106653645</v>
      </c>
      <c r="B193" s="27">
        <v>3.375</v>
      </c>
      <c r="C193" s="22">
        <v>0.25</v>
      </c>
      <c r="D193" s="27">
        <f t="shared" si="18"/>
        <v>3.125</v>
      </c>
      <c r="E193" s="28">
        <v>1308987.57</v>
      </c>
      <c r="F193" s="28">
        <f t="shared" si="19"/>
        <v>1178088.81</v>
      </c>
      <c r="G193" s="29">
        <v>44501</v>
      </c>
      <c r="H193" s="29">
        <v>44531</v>
      </c>
      <c r="I193" s="31">
        <f t="shared" si="20"/>
        <v>43</v>
      </c>
      <c r="J193" s="5">
        <f t="shared" si="21"/>
        <v>102.26465364583333</v>
      </c>
      <c r="K193" s="30">
        <f t="shared" si="22"/>
        <v>4397.38</v>
      </c>
      <c r="L193" s="3">
        <v>102.45</v>
      </c>
      <c r="M193" s="5">
        <f t="shared" si="23"/>
        <v>28863.18</v>
      </c>
      <c r="N193" s="5">
        <f t="shared" si="24"/>
        <v>1211349.3699999999</v>
      </c>
    </row>
    <row r="194" spans="1:14" customFormat="1" x14ac:dyDescent="0.3">
      <c r="A194" s="22">
        <v>2106655960</v>
      </c>
      <c r="B194" s="27">
        <v>3</v>
      </c>
      <c r="C194" s="22">
        <v>0.25</v>
      </c>
      <c r="D194" s="27">
        <f t="shared" si="18"/>
        <v>2.75</v>
      </c>
      <c r="E194" s="28">
        <v>2472245.88</v>
      </c>
      <c r="F194" s="28">
        <f t="shared" si="19"/>
        <v>2225021.29</v>
      </c>
      <c r="G194" s="29">
        <v>44531</v>
      </c>
      <c r="H194" s="29">
        <v>44562</v>
      </c>
      <c r="I194" s="31">
        <f t="shared" si="20"/>
        <v>13</v>
      </c>
      <c r="J194" s="5">
        <f t="shared" si="21"/>
        <v>169.96690409722223</v>
      </c>
      <c r="K194" s="30">
        <f t="shared" si="22"/>
        <v>2209.5700000000002</v>
      </c>
      <c r="L194" s="3">
        <v>102.45</v>
      </c>
      <c r="M194" s="5">
        <f t="shared" si="23"/>
        <v>54513.02</v>
      </c>
      <c r="N194" s="5">
        <f t="shared" si="24"/>
        <v>2281743.88</v>
      </c>
    </row>
    <row r="195" spans="1:14" customFormat="1" x14ac:dyDescent="0.3">
      <c r="A195" s="22">
        <v>2106657421</v>
      </c>
      <c r="B195" s="27">
        <v>3</v>
      </c>
      <c r="C195" s="22">
        <v>0.25</v>
      </c>
      <c r="D195" s="27">
        <f t="shared" si="18"/>
        <v>2.75</v>
      </c>
      <c r="E195" s="28">
        <v>744139.56</v>
      </c>
      <c r="F195" s="28">
        <f t="shared" si="19"/>
        <v>669725.6</v>
      </c>
      <c r="G195" s="29">
        <v>44531</v>
      </c>
      <c r="H195" s="29">
        <v>44562</v>
      </c>
      <c r="I195" s="31">
        <f t="shared" si="20"/>
        <v>13</v>
      </c>
      <c r="J195" s="5">
        <f t="shared" si="21"/>
        <v>51.159594444444444</v>
      </c>
      <c r="K195" s="30">
        <f t="shared" si="22"/>
        <v>665.07</v>
      </c>
      <c r="L195" s="3">
        <v>102.45</v>
      </c>
      <c r="M195" s="5">
        <f t="shared" si="23"/>
        <v>16408.28</v>
      </c>
      <c r="N195" s="5">
        <f t="shared" si="24"/>
        <v>686798.95</v>
      </c>
    </row>
    <row r="196" spans="1:14" customFormat="1" x14ac:dyDescent="0.3">
      <c r="A196" s="22">
        <v>2106661255</v>
      </c>
      <c r="B196" s="27">
        <v>3.5</v>
      </c>
      <c r="C196" s="22">
        <v>0.25</v>
      </c>
      <c r="D196" s="27">
        <f t="shared" si="18"/>
        <v>3.25</v>
      </c>
      <c r="E196" s="28">
        <v>655827.03</v>
      </c>
      <c r="F196" s="28">
        <f t="shared" si="19"/>
        <v>590244.32999999996</v>
      </c>
      <c r="G196" s="29">
        <v>44501</v>
      </c>
      <c r="H196" s="29">
        <v>44531</v>
      </c>
      <c r="I196" s="31">
        <f t="shared" si="20"/>
        <v>43</v>
      </c>
      <c r="J196" s="5">
        <f t="shared" si="21"/>
        <v>53.285946458333328</v>
      </c>
      <c r="K196" s="30">
        <f t="shared" si="22"/>
        <v>2291.3000000000002</v>
      </c>
      <c r="L196" s="3">
        <v>102.45</v>
      </c>
      <c r="M196" s="5">
        <f t="shared" si="23"/>
        <v>14460.99</v>
      </c>
      <c r="N196" s="5">
        <f t="shared" si="24"/>
        <v>606996.62</v>
      </c>
    </row>
    <row r="197" spans="1:14" customFormat="1" x14ac:dyDescent="0.3">
      <c r="A197" s="22">
        <v>2106680016</v>
      </c>
      <c r="B197" s="27">
        <v>4</v>
      </c>
      <c r="C197" s="22">
        <v>0.25</v>
      </c>
      <c r="D197" s="27">
        <f t="shared" ref="D197:D238" si="25">+B197-C197</f>
        <v>3.75</v>
      </c>
      <c r="E197" s="28">
        <v>1983646.47</v>
      </c>
      <c r="F197" s="28">
        <f t="shared" ref="F197:F238" si="26">ROUND(+E197*0.9,2)</f>
        <v>1785281.82</v>
      </c>
      <c r="G197" s="29">
        <v>44531</v>
      </c>
      <c r="H197" s="29">
        <v>44562</v>
      </c>
      <c r="I197" s="31">
        <f t="shared" si="20"/>
        <v>13</v>
      </c>
      <c r="J197" s="5">
        <f t="shared" si="21"/>
        <v>185.96685625000001</v>
      </c>
      <c r="K197" s="30">
        <f t="shared" si="22"/>
        <v>2417.5700000000002</v>
      </c>
      <c r="L197" s="3">
        <v>102.45</v>
      </c>
      <c r="M197" s="5">
        <f t="shared" si="23"/>
        <v>43739.4</v>
      </c>
      <c r="N197" s="5">
        <f t="shared" si="24"/>
        <v>1831438.79</v>
      </c>
    </row>
    <row r="198" spans="1:14" customFormat="1" x14ac:dyDescent="0.3">
      <c r="A198" s="22">
        <v>2106682658</v>
      </c>
      <c r="B198" s="27">
        <v>3.875</v>
      </c>
      <c r="C198" s="22">
        <v>0.25</v>
      </c>
      <c r="D198" s="27">
        <f t="shared" si="25"/>
        <v>3.625</v>
      </c>
      <c r="E198" s="28">
        <v>1312654.8400000001</v>
      </c>
      <c r="F198" s="28">
        <f t="shared" si="26"/>
        <v>1181389.3600000001</v>
      </c>
      <c r="G198" s="29">
        <v>44531</v>
      </c>
      <c r="H198" s="29">
        <v>44562</v>
      </c>
      <c r="I198" s="31">
        <f t="shared" si="20"/>
        <v>13</v>
      </c>
      <c r="J198" s="5">
        <f t="shared" si="21"/>
        <v>118.9593452777778</v>
      </c>
      <c r="K198" s="30">
        <f t="shared" si="22"/>
        <v>1546.47</v>
      </c>
      <c r="L198" s="3">
        <v>102.45</v>
      </c>
      <c r="M198" s="5">
        <f t="shared" si="23"/>
        <v>28944.04</v>
      </c>
      <c r="N198" s="5">
        <f t="shared" si="24"/>
        <v>1211879.8700000001</v>
      </c>
    </row>
    <row r="199" spans="1:14" customFormat="1" x14ac:dyDescent="0.3">
      <c r="A199" s="22">
        <v>2106686492</v>
      </c>
      <c r="B199" s="27">
        <v>3.875</v>
      </c>
      <c r="C199" s="22">
        <v>0.25</v>
      </c>
      <c r="D199" s="27">
        <f t="shared" si="25"/>
        <v>3.625</v>
      </c>
      <c r="E199" s="28">
        <v>1254413.28</v>
      </c>
      <c r="F199" s="28">
        <f t="shared" si="26"/>
        <v>1128971.95</v>
      </c>
      <c r="G199" s="29">
        <v>44531</v>
      </c>
      <c r="H199" s="29">
        <v>44562</v>
      </c>
      <c r="I199" s="31">
        <f t="shared" si="20"/>
        <v>13</v>
      </c>
      <c r="J199" s="5">
        <f t="shared" si="21"/>
        <v>113.68120329861109</v>
      </c>
      <c r="K199" s="30">
        <f t="shared" si="22"/>
        <v>1477.86</v>
      </c>
      <c r="L199" s="3">
        <v>102.45</v>
      </c>
      <c r="M199" s="5">
        <f t="shared" si="23"/>
        <v>27659.81</v>
      </c>
      <c r="N199" s="5">
        <f t="shared" si="24"/>
        <v>1158109.6200000001</v>
      </c>
    </row>
    <row r="200" spans="1:14" customFormat="1" x14ac:dyDescent="0.3">
      <c r="A200" s="22">
        <v>2106688720</v>
      </c>
      <c r="B200" s="27">
        <v>3</v>
      </c>
      <c r="C200" s="22">
        <v>0.25</v>
      </c>
      <c r="D200" s="27">
        <f t="shared" si="25"/>
        <v>2.75</v>
      </c>
      <c r="E200" s="28">
        <v>895355.09</v>
      </c>
      <c r="F200" s="28">
        <f t="shared" si="26"/>
        <v>805819.58</v>
      </c>
      <c r="G200" s="29">
        <v>44531</v>
      </c>
      <c r="H200" s="29">
        <v>44562</v>
      </c>
      <c r="I200" s="31">
        <f t="shared" ref="I200:I238" si="27">DAYS360(G200,$B$3)</f>
        <v>13</v>
      </c>
      <c r="J200" s="5">
        <f t="shared" ref="J200:J238" si="28">+F200*D200/36000</f>
        <v>61.555662361111104</v>
      </c>
      <c r="K200" s="30">
        <f t="shared" ref="K200:K238" si="29">ROUND(+J200*I200,2)</f>
        <v>800.22</v>
      </c>
      <c r="L200" s="3">
        <v>102.45</v>
      </c>
      <c r="M200" s="5">
        <f t="shared" ref="M200:M238" si="30">ROUND(+(F200*L200)/100-F200,2)</f>
        <v>19742.580000000002</v>
      </c>
      <c r="N200" s="5">
        <f t="shared" ref="N200:N238" si="31">+F200+K200+M200</f>
        <v>826362.37999999989</v>
      </c>
    </row>
    <row r="201" spans="1:14" customFormat="1" x14ac:dyDescent="0.3">
      <c r="A201" s="22">
        <v>2106695852</v>
      </c>
      <c r="B201" s="27">
        <v>4.125</v>
      </c>
      <c r="C201" s="22">
        <v>0.25</v>
      </c>
      <c r="D201" s="27">
        <f t="shared" si="25"/>
        <v>3.875</v>
      </c>
      <c r="E201" s="28">
        <v>877515.9</v>
      </c>
      <c r="F201" s="28">
        <f t="shared" si="26"/>
        <v>789764.31</v>
      </c>
      <c r="G201" s="29">
        <v>44531</v>
      </c>
      <c r="H201" s="29">
        <v>44562</v>
      </c>
      <c r="I201" s="31">
        <f t="shared" si="27"/>
        <v>13</v>
      </c>
      <c r="J201" s="5">
        <f t="shared" si="28"/>
        <v>85.009352812500012</v>
      </c>
      <c r="K201" s="30">
        <f t="shared" si="29"/>
        <v>1105.1199999999999</v>
      </c>
      <c r="L201" s="3">
        <v>102.45</v>
      </c>
      <c r="M201" s="5">
        <f t="shared" si="30"/>
        <v>19349.23</v>
      </c>
      <c r="N201" s="5">
        <f t="shared" si="31"/>
        <v>810218.66</v>
      </c>
    </row>
    <row r="202" spans="1:14" customFormat="1" x14ac:dyDescent="0.3">
      <c r="A202" s="22">
        <v>2106697339</v>
      </c>
      <c r="B202" s="27">
        <v>3.375</v>
      </c>
      <c r="C202" s="22">
        <v>0.25</v>
      </c>
      <c r="D202" s="27">
        <f t="shared" si="25"/>
        <v>3.125</v>
      </c>
      <c r="E202" s="28">
        <v>1977655.16</v>
      </c>
      <c r="F202" s="28">
        <f t="shared" si="26"/>
        <v>1779889.64</v>
      </c>
      <c r="G202" s="29">
        <v>44531</v>
      </c>
      <c r="H202" s="29">
        <v>44562</v>
      </c>
      <c r="I202" s="31">
        <f t="shared" si="27"/>
        <v>13</v>
      </c>
      <c r="J202" s="5">
        <f t="shared" si="28"/>
        <v>154.50430902777777</v>
      </c>
      <c r="K202" s="30">
        <f t="shared" si="29"/>
        <v>2008.56</v>
      </c>
      <c r="L202" s="3">
        <v>102.45</v>
      </c>
      <c r="M202" s="5">
        <f t="shared" si="30"/>
        <v>43607.3</v>
      </c>
      <c r="N202" s="5">
        <f t="shared" si="31"/>
        <v>1825505.5</v>
      </c>
    </row>
    <row r="203" spans="1:14" customFormat="1" x14ac:dyDescent="0.3">
      <c r="A203" s="22">
        <v>2106702952</v>
      </c>
      <c r="B203" s="27">
        <v>3.375</v>
      </c>
      <c r="C203" s="22">
        <v>0.25</v>
      </c>
      <c r="D203" s="27">
        <f t="shared" si="25"/>
        <v>3.125</v>
      </c>
      <c r="E203" s="28">
        <v>2194606.02</v>
      </c>
      <c r="F203" s="28">
        <f t="shared" si="26"/>
        <v>1975145.42</v>
      </c>
      <c r="G203" s="29">
        <v>44531</v>
      </c>
      <c r="H203" s="29">
        <v>44562</v>
      </c>
      <c r="I203" s="31">
        <f t="shared" si="27"/>
        <v>13</v>
      </c>
      <c r="J203" s="5">
        <f t="shared" si="28"/>
        <v>171.45359548611111</v>
      </c>
      <c r="K203" s="30">
        <f t="shared" si="29"/>
        <v>2228.9</v>
      </c>
      <c r="L203" s="3">
        <v>102.45</v>
      </c>
      <c r="M203" s="5">
        <f t="shared" si="30"/>
        <v>48391.06</v>
      </c>
      <c r="N203" s="5">
        <f t="shared" si="31"/>
        <v>2025765.38</v>
      </c>
    </row>
    <row r="204" spans="1:14" customFormat="1" x14ac:dyDescent="0.3">
      <c r="A204" s="22">
        <v>2106706974</v>
      </c>
      <c r="B204" s="27">
        <v>3.625</v>
      </c>
      <c r="C204" s="22">
        <v>0.25</v>
      </c>
      <c r="D204" s="27">
        <f t="shared" si="25"/>
        <v>3.375</v>
      </c>
      <c r="E204" s="28">
        <v>2178469.33</v>
      </c>
      <c r="F204" s="28">
        <f t="shared" si="26"/>
        <v>1960622.4</v>
      </c>
      <c r="G204" s="29">
        <v>44531</v>
      </c>
      <c r="H204" s="29">
        <v>44562</v>
      </c>
      <c r="I204" s="31">
        <f t="shared" si="27"/>
        <v>13</v>
      </c>
      <c r="J204" s="5">
        <f t="shared" si="28"/>
        <v>183.80834999999999</v>
      </c>
      <c r="K204" s="30">
        <f t="shared" si="29"/>
        <v>2389.5100000000002</v>
      </c>
      <c r="L204" s="3">
        <v>102.45</v>
      </c>
      <c r="M204" s="5">
        <f t="shared" si="30"/>
        <v>48035.25</v>
      </c>
      <c r="N204" s="5">
        <f t="shared" si="31"/>
        <v>2011047.16</v>
      </c>
    </row>
    <row r="205" spans="1:14" customFormat="1" x14ac:dyDescent="0.3">
      <c r="A205" s="22">
        <v>2106710614</v>
      </c>
      <c r="B205" s="27">
        <v>3</v>
      </c>
      <c r="C205" s="22">
        <v>0.25</v>
      </c>
      <c r="D205" s="27">
        <f t="shared" si="25"/>
        <v>2.75</v>
      </c>
      <c r="E205" s="28">
        <v>757281.01</v>
      </c>
      <c r="F205" s="28">
        <f t="shared" si="26"/>
        <v>681552.91</v>
      </c>
      <c r="G205" s="29">
        <v>44501</v>
      </c>
      <c r="H205" s="29">
        <v>44531</v>
      </c>
      <c r="I205" s="31">
        <f t="shared" si="27"/>
        <v>43</v>
      </c>
      <c r="J205" s="5">
        <f t="shared" si="28"/>
        <v>52.063069513888891</v>
      </c>
      <c r="K205" s="30">
        <f t="shared" si="29"/>
        <v>2238.71</v>
      </c>
      <c r="L205" s="3">
        <v>102.45</v>
      </c>
      <c r="M205" s="5">
        <f t="shared" si="30"/>
        <v>16698.05</v>
      </c>
      <c r="N205" s="5">
        <f t="shared" si="31"/>
        <v>700489.67</v>
      </c>
    </row>
    <row r="206" spans="1:14" customFormat="1" x14ac:dyDescent="0.3">
      <c r="A206" s="22">
        <v>2106710960</v>
      </c>
      <c r="B206" s="27">
        <v>3.25</v>
      </c>
      <c r="C206" s="22">
        <v>0.25</v>
      </c>
      <c r="D206" s="27">
        <f t="shared" si="25"/>
        <v>3</v>
      </c>
      <c r="E206" s="28">
        <v>574199.61</v>
      </c>
      <c r="F206" s="28">
        <f t="shared" si="26"/>
        <v>516779.65</v>
      </c>
      <c r="G206" s="29">
        <v>44501</v>
      </c>
      <c r="H206" s="29">
        <v>44531</v>
      </c>
      <c r="I206" s="31">
        <f t="shared" si="27"/>
        <v>43</v>
      </c>
      <c r="J206" s="5">
        <f t="shared" si="28"/>
        <v>43.064970833333341</v>
      </c>
      <c r="K206" s="30">
        <f t="shared" si="29"/>
        <v>1851.79</v>
      </c>
      <c r="L206" s="3">
        <v>102.45</v>
      </c>
      <c r="M206" s="5">
        <f t="shared" si="30"/>
        <v>12661.1</v>
      </c>
      <c r="N206" s="5">
        <f t="shared" si="31"/>
        <v>531292.54</v>
      </c>
    </row>
    <row r="207" spans="1:14" customFormat="1" x14ac:dyDescent="0.3">
      <c r="A207" s="22">
        <v>2106711257</v>
      </c>
      <c r="B207" s="27">
        <v>3.125</v>
      </c>
      <c r="C207" s="22">
        <v>0.25</v>
      </c>
      <c r="D207" s="27">
        <f t="shared" si="25"/>
        <v>2.875</v>
      </c>
      <c r="E207" s="28">
        <v>2564718.54</v>
      </c>
      <c r="F207" s="28">
        <f t="shared" si="26"/>
        <v>2308246.69</v>
      </c>
      <c r="G207" s="29">
        <v>44531</v>
      </c>
      <c r="H207" s="29">
        <v>44562</v>
      </c>
      <c r="I207" s="31">
        <f t="shared" si="27"/>
        <v>13</v>
      </c>
      <c r="J207" s="5">
        <f t="shared" si="28"/>
        <v>184.33914538194443</v>
      </c>
      <c r="K207" s="30">
        <f t="shared" si="29"/>
        <v>2396.41</v>
      </c>
      <c r="L207" s="3">
        <v>102.45</v>
      </c>
      <c r="M207" s="5">
        <f t="shared" si="30"/>
        <v>56552.04</v>
      </c>
      <c r="N207" s="5">
        <f t="shared" si="31"/>
        <v>2367195.14</v>
      </c>
    </row>
    <row r="208" spans="1:14" customFormat="1" x14ac:dyDescent="0.3">
      <c r="A208" s="22">
        <v>2106713527</v>
      </c>
      <c r="B208" s="27">
        <v>3.25</v>
      </c>
      <c r="C208" s="22">
        <v>0.25</v>
      </c>
      <c r="D208" s="27">
        <f t="shared" si="25"/>
        <v>3</v>
      </c>
      <c r="E208" s="28">
        <v>2945364.11</v>
      </c>
      <c r="F208" s="28">
        <f t="shared" si="26"/>
        <v>2650827.7000000002</v>
      </c>
      <c r="G208" s="29">
        <v>44531</v>
      </c>
      <c r="H208" s="29">
        <v>44562</v>
      </c>
      <c r="I208" s="31">
        <f t="shared" si="27"/>
        <v>13</v>
      </c>
      <c r="J208" s="5">
        <f t="shared" si="28"/>
        <v>220.90230833333334</v>
      </c>
      <c r="K208" s="30">
        <f t="shared" si="29"/>
        <v>2871.73</v>
      </c>
      <c r="L208" s="3">
        <v>102.45</v>
      </c>
      <c r="M208" s="5">
        <f t="shared" si="30"/>
        <v>64945.279999999999</v>
      </c>
      <c r="N208" s="5">
        <f t="shared" si="31"/>
        <v>2718644.71</v>
      </c>
    </row>
    <row r="209" spans="1:14" customFormat="1" x14ac:dyDescent="0.3">
      <c r="A209" s="22">
        <v>2106717879</v>
      </c>
      <c r="B209" s="27">
        <v>3.375</v>
      </c>
      <c r="C209" s="22">
        <v>0.25</v>
      </c>
      <c r="D209" s="27">
        <f t="shared" si="25"/>
        <v>3.125</v>
      </c>
      <c r="E209" s="28">
        <v>1990322.07</v>
      </c>
      <c r="F209" s="28">
        <f t="shared" si="26"/>
        <v>1791289.86</v>
      </c>
      <c r="G209" s="29">
        <v>44531</v>
      </c>
      <c r="H209" s="29">
        <v>44562</v>
      </c>
      <c r="I209" s="31">
        <f t="shared" si="27"/>
        <v>13</v>
      </c>
      <c r="J209" s="5">
        <f t="shared" si="28"/>
        <v>155.49391145833334</v>
      </c>
      <c r="K209" s="30">
        <f t="shared" si="29"/>
        <v>2021.42</v>
      </c>
      <c r="L209" s="3">
        <v>102.45</v>
      </c>
      <c r="M209" s="5">
        <f t="shared" si="30"/>
        <v>43886.6</v>
      </c>
      <c r="N209" s="5">
        <f t="shared" si="31"/>
        <v>1837197.8800000001</v>
      </c>
    </row>
    <row r="210" spans="1:14" customFormat="1" x14ac:dyDescent="0.3">
      <c r="A210" s="22">
        <v>2106723193</v>
      </c>
      <c r="B210" s="27">
        <v>3.375</v>
      </c>
      <c r="C210" s="22">
        <v>0.25</v>
      </c>
      <c r="D210" s="27">
        <f t="shared" si="25"/>
        <v>3.125</v>
      </c>
      <c r="E210" s="28">
        <v>2980616.86</v>
      </c>
      <c r="F210" s="28">
        <f t="shared" si="26"/>
        <v>2682555.17</v>
      </c>
      <c r="G210" s="29">
        <v>44531</v>
      </c>
      <c r="H210" s="29">
        <v>44562</v>
      </c>
      <c r="I210" s="31">
        <f t="shared" si="27"/>
        <v>13</v>
      </c>
      <c r="J210" s="5">
        <f t="shared" si="28"/>
        <v>232.86069184027778</v>
      </c>
      <c r="K210" s="30">
        <f t="shared" si="29"/>
        <v>3027.19</v>
      </c>
      <c r="L210" s="3">
        <v>102.45</v>
      </c>
      <c r="M210" s="5">
        <f t="shared" si="30"/>
        <v>65722.600000000006</v>
      </c>
      <c r="N210" s="5">
        <f t="shared" si="31"/>
        <v>2751304.96</v>
      </c>
    </row>
    <row r="211" spans="1:14" customFormat="1" x14ac:dyDescent="0.3">
      <c r="A211" s="22">
        <v>2106723928</v>
      </c>
      <c r="B211" s="27">
        <v>2.875</v>
      </c>
      <c r="C211" s="22">
        <v>0.25</v>
      </c>
      <c r="D211" s="27">
        <f t="shared" si="25"/>
        <v>2.625</v>
      </c>
      <c r="E211" s="28">
        <v>1756312.95</v>
      </c>
      <c r="F211" s="28">
        <f t="shared" si="26"/>
        <v>1580681.66</v>
      </c>
      <c r="G211" s="29">
        <v>44531</v>
      </c>
      <c r="H211" s="29">
        <v>44562</v>
      </c>
      <c r="I211" s="31">
        <f t="shared" si="27"/>
        <v>13</v>
      </c>
      <c r="J211" s="5">
        <f t="shared" si="28"/>
        <v>115.25803770833333</v>
      </c>
      <c r="K211" s="30">
        <f t="shared" si="29"/>
        <v>1498.35</v>
      </c>
      <c r="L211" s="3">
        <v>102.45</v>
      </c>
      <c r="M211" s="5">
        <f t="shared" si="30"/>
        <v>38726.699999999997</v>
      </c>
      <c r="N211" s="5">
        <f t="shared" si="31"/>
        <v>1620906.71</v>
      </c>
    </row>
    <row r="212" spans="1:14" customFormat="1" x14ac:dyDescent="0.3">
      <c r="A212" s="22">
        <v>2106724846</v>
      </c>
      <c r="B212" s="27">
        <v>3</v>
      </c>
      <c r="C212" s="22">
        <v>0.25</v>
      </c>
      <c r="D212" s="27">
        <f t="shared" si="25"/>
        <v>2.75</v>
      </c>
      <c r="E212" s="28">
        <v>1074426.1299999999</v>
      </c>
      <c r="F212" s="28">
        <f t="shared" si="26"/>
        <v>966983.52</v>
      </c>
      <c r="G212" s="29">
        <v>44531</v>
      </c>
      <c r="H212" s="29">
        <v>44562</v>
      </c>
      <c r="I212" s="31">
        <f t="shared" si="27"/>
        <v>13</v>
      </c>
      <c r="J212" s="5">
        <f t="shared" si="28"/>
        <v>73.866796666666673</v>
      </c>
      <c r="K212" s="30">
        <f t="shared" si="29"/>
        <v>960.27</v>
      </c>
      <c r="L212" s="3">
        <v>102.45</v>
      </c>
      <c r="M212" s="5">
        <f t="shared" si="30"/>
        <v>23691.1</v>
      </c>
      <c r="N212" s="5">
        <f t="shared" si="31"/>
        <v>991634.89</v>
      </c>
    </row>
    <row r="213" spans="1:14" customFormat="1" x14ac:dyDescent="0.3">
      <c r="A213" s="22">
        <v>2107735782</v>
      </c>
      <c r="B213" s="27">
        <v>2.625</v>
      </c>
      <c r="C213" s="22">
        <v>0.25</v>
      </c>
      <c r="D213" s="27">
        <f t="shared" si="25"/>
        <v>2.375</v>
      </c>
      <c r="E213" s="28">
        <v>1131344.3</v>
      </c>
      <c r="F213" s="28">
        <f t="shared" si="26"/>
        <v>1018209.87</v>
      </c>
      <c r="G213" s="29">
        <v>44531</v>
      </c>
      <c r="H213" s="29">
        <v>44562</v>
      </c>
      <c r="I213" s="31">
        <f t="shared" si="27"/>
        <v>13</v>
      </c>
      <c r="J213" s="5">
        <f t="shared" si="28"/>
        <v>67.173567812500011</v>
      </c>
      <c r="K213" s="30">
        <f t="shared" si="29"/>
        <v>873.26</v>
      </c>
      <c r="L213" s="3">
        <v>102.45</v>
      </c>
      <c r="M213" s="5">
        <f t="shared" si="30"/>
        <v>24946.14</v>
      </c>
      <c r="N213" s="5">
        <f t="shared" si="31"/>
        <v>1044029.27</v>
      </c>
    </row>
    <row r="214" spans="1:14" customFormat="1" x14ac:dyDescent="0.3">
      <c r="A214" s="22">
        <v>2107743729</v>
      </c>
      <c r="B214" s="27">
        <v>3</v>
      </c>
      <c r="C214" s="22">
        <v>0.25</v>
      </c>
      <c r="D214" s="27">
        <f t="shared" si="25"/>
        <v>2.75</v>
      </c>
      <c r="E214" s="28">
        <v>1445017.26</v>
      </c>
      <c r="F214" s="28">
        <f t="shared" si="26"/>
        <v>1300515.53</v>
      </c>
      <c r="G214" s="29">
        <v>44531</v>
      </c>
      <c r="H214" s="29">
        <v>44562</v>
      </c>
      <c r="I214" s="31">
        <f t="shared" si="27"/>
        <v>13</v>
      </c>
      <c r="J214" s="5">
        <f t="shared" si="28"/>
        <v>99.344936319444443</v>
      </c>
      <c r="K214" s="30">
        <f t="shared" si="29"/>
        <v>1291.48</v>
      </c>
      <c r="L214" s="3">
        <v>102.45</v>
      </c>
      <c r="M214" s="5">
        <f t="shared" si="30"/>
        <v>31862.63</v>
      </c>
      <c r="N214" s="5">
        <f t="shared" si="31"/>
        <v>1333669.6399999999</v>
      </c>
    </row>
    <row r="215" spans="1:14" customFormat="1" x14ac:dyDescent="0.3">
      <c r="A215" s="22">
        <v>2107749697</v>
      </c>
      <c r="B215" s="27">
        <v>4</v>
      </c>
      <c r="C215" s="22">
        <v>0.25</v>
      </c>
      <c r="D215" s="27">
        <f t="shared" si="25"/>
        <v>3.75</v>
      </c>
      <c r="E215" s="28">
        <v>740758.51</v>
      </c>
      <c r="F215" s="28">
        <f t="shared" si="26"/>
        <v>666682.66</v>
      </c>
      <c r="G215" s="29">
        <v>44531</v>
      </c>
      <c r="H215" s="29">
        <v>44562</v>
      </c>
      <c r="I215" s="31">
        <f t="shared" si="27"/>
        <v>13</v>
      </c>
      <c r="J215" s="5">
        <f t="shared" si="28"/>
        <v>69.44611041666667</v>
      </c>
      <c r="K215" s="30">
        <f t="shared" si="29"/>
        <v>902.8</v>
      </c>
      <c r="L215" s="3">
        <v>102.45</v>
      </c>
      <c r="M215" s="5">
        <f t="shared" si="30"/>
        <v>16333.73</v>
      </c>
      <c r="N215" s="5">
        <f t="shared" si="31"/>
        <v>683919.19000000006</v>
      </c>
    </row>
    <row r="216" spans="1:14" customFormat="1" x14ac:dyDescent="0.3">
      <c r="A216" s="22">
        <v>2107750327</v>
      </c>
      <c r="B216" s="27">
        <v>3.375</v>
      </c>
      <c r="C216" s="22">
        <v>0.25</v>
      </c>
      <c r="D216" s="27">
        <f t="shared" si="25"/>
        <v>3.125</v>
      </c>
      <c r="E216" s="28">
        <v>716215.38</v>
      </c>
      <c r="F216" s="28">
        <f t="shared" si="26"/>
        <v>644593.84</v>
      </c>
      <c r="G216" s="29">
        <v>44531</v>
      </c>
      <c r="H216" s="29">
        <v>44562</v>
      </c>
      <c r="I216" s="31">
        <f t="shared" si="27"/>
        <v>13</v>
      </c>
      <c r="J216" s="5">
        <f t="shared" si="28"/>
        <v>55.954326388888887</v>
      </c>
      <c r="K216" s="30">
        <f t="shared" si="29"/>
        <v>727.41</v>
      </c>
      <c r="L216" s="3">
        <v>102.45</v>
      </c>
      <c r="M216" s="5">
        <f t="shared" si="30"/>
        <v>15792.55</v>
      </c>
      <c r="N216" s="5">
        <f t="shared" si="31"/>
        <v>661113.80000000005</v>
      </c>
    </row>
    <row r="217" spans="1:14" customFormat="1" x14ac:dyDescent="0.3">
      <c r="A217" s="22">
        <v>2107760074</v>
      </c>
      <c r="B217" s="27">
        <v>3</v>
      </c>
      <c r="C217" s="22">
        <v>0.25</v>
      </c>
      <c r="D217" s="27">
        <f t="shared" si="25"/>
        <v>2.75</v>
      </c>
      <c r="E217" s="28">
        <v>2159055.11</v>
      </c>
      <c r="F217" s="28">
        <f t="shared" si="26"/>
        <v>1943149.6</v>
      </c>
      <c r="G217" s="29">
        <v>44531</v>
      </c>
      <c r="H217" s="29">
        <v>44562</v>
      </c>
      <c r="I217" s="31">
        <f t="shared" si="27"/>
        <v>13</v>
      </c>
      <c r="J217" s="5">
        <f t="shared" si="28"/>
        <v>148.4350388888889</v>
      </c>
      <c r="K217" s="30">
        <f t="shared" si="29"/>
        <v>1929.66</v>
      </c>
      <c r="L217" s="3">
        <v>102.45</v>
      </c>
      <c r="M217" s="5">
        <f t="shared" si="30"/>
        <v>47607.17</v>
      </c>
      <c r="N217" s="5">
        <f t="shared" si="31"/>
        <v>1992686.43</v>
      </c>
    </row>
    <row r="218" spans="1:14" customFormat="1" x14ac:dyDescent="0.3">
      <c r="A218" s="22">
        <v>2107764737</v>
      </c>
      <c r="B218" s="27">
        <v>3.375</v>
      </c>
      <c r="C218" s="22">
        <v>0.25</v>
      </c>
      <c r="D218" s="27">
        <f t="shared" si="25"/>
        <v>3.125</v>
      </c>
      <c r="E218" s="28">
        <v>756322.38</v>
      </c>
      <c r="F218" s="28">
        <f t="shared" si="26"/>
        <v>680690.14</v>
      </c>
      <c r="G218" s="29">
        <v>44531</v>
      </c>
      <c r="H218" s="29">
        <v>44562</v>
      </c>
      <c r="I218" s="31">
        <f t="shared" si="27"/>
        <v>13</v>
      </c>
      <c r="J218" s="5">
        <f t="shared" si="28"/>
        <v>59.087685763888892</v>
      </c>
      <c r="K218" s="30">
        <f t="shared" si="29"/>
        <v>768.14</v>
      </c>
      <c r="L218" s="3">
        <v>102.45</v>
      </c>
      <c r="M218" s="5">
        <f t="shared" si="30"/>
        <v>16676.91</v>
      </c>
      <c r="N218" s="5">
        <f t="shared" si="31"/>
        <v>698135.19000000006</v>
      </c>
    </row>
    <row r="219" spans="1:14" customFormat="1" x14ac:dyDescent="0.3">
      <c r="A219" s="22">
        <v>2107769868</v>
      </c>
      <c r="B219" s="27">
        <v>3.625</v>
      </c>
      <c r="C219" s="22">
        <v>0.25</v>
      </c>
      <c r="D219" s="27">
        <f t="shared" si="25"/>
        <v>3.375</v>
      </c>
      <c r="E219" s="28">
        <v>677902.87</v>
      </c>
      <c r="F219" s="28">
        <f t="shared" si="26"/>
        <v>610112.57999999996</v>
      </c>
      <c r="G219" s="29">
        <v>44501</v>
      </c>
      <c r="H219" s="29">
        <v>44531</v>
      </c>
      <c r="I219" s="31">
        <f t="shared" si="27"/>
        <v>43</v>
      </c>
      <c r="J219" s="5">
        <f t="shared" si="28"/>
        <v>57.198054374999991</v>
      </c>
      <c r="K219" s="30">
        <f t="shared" si="29"/>
        <v>2459.52</v>
      </c>
      <c r="L219" s="3">
        <v>102.45</v>
      </c>
      <c r="M219" s="5">
        <f t="shared" si="30"/>
        <v>14947.76</v>
      </c>
      <c r="N219" s="5">
        <f t="shared" si="31"/>
        <v>627519.86</v>
      </c>
    </row>
    <row r="220" spans="1:14" customFormat="1" x14ac:dyDescent="0.3">
      <c r="A220" s="22">
        <v>2107781985</v>
      </c>
      <c r="B220" s="27">
        <v>3.875</v>
      </c>
      <c r="C220" s="22">
        <v>0.25</v>
      </c>
      <c r="D220" s="27">
        <f t="shared" si="25"/>
        <v>3.625</v>
      </c>
      <c r="E220" s="28">
        <v>935832.14</v>
      </c>
      <c r="F220" s="28">
        <f t="shared" si="26"/>
        <v>842248.93</v>
      </c>
      <c r="G220" s="29">
        <v>44531</v>
      </c>
      <c r="H220" s="29">
        <v>44562</v>
      </c>
      <c r="I220" s="31">
        <f t="shared" si="27"/>
        <v>13</v>
      </c>
      <c r="J220" s="5">
        <f t="shared" si="28"/>
        <v>84.809788090277792</v>
      </c>
      <c r="K220" s="30">
        <f t="shared" si="29"/>
        <v>1102.53</v>
      </c>
      <c r="L220" s="3">
        <v>102.45</v>
      </c>
      <c r="M220" s="5">
        <f t="shared" si="30"/>
        <v>20635.099999999999</v>
      </c>
      <c r="N220" s="5">
        <f t="shared" si="31"/>
        <v>863986.56</v>
      </c>
    </row>
    <row r="221" spans="1:14" customFormat="1" x14ac:dyDescent="0.3">
      <c r="A221" s="22">
        <v>2107794176</v>
      </c>
      <c r="B221" s="27">
        <v>3.25</v>
      </c>
      <c r="C221" s="22">
        <v>0.25</v>
      </c>
      <c r="D221" s="27">
        <f t="shared" si="25"/>
        <v>3</v>
      </c>
      <c r="E221" s="28">
        <v>2093086.99</v>
      </c>
      <c r="F221" s="28">
        <f t="shared" si="26"/>
        <v>1883778.29</v>
      </c>
      <c r="G221" s="29">
        <v>44531</v>
      </c>
      <c r="H221" s="29">
        <v>44562</v>
      </c>
      <c r="I221" s="31">
        <f t="shared" si="27"/>
        <v>13</v>
      </c>
      <c r="J221" s="5">
        <f t="shared" si="28"/>
        <v>156.98152416666667</v>
      </c>
      <c r="K221" s="30">
        <f t="shared" si="29"/>
        <v>2040.76</v>
      </c>
      <c r="L221" s="3">
        <v>102.45</v>
      </c>
      <c r="M221" s="5">
        <f t="shared" si="30"/>
        <v>46152.57</v>
      </c>
      <c r="N221" s="5">
        <f t="shared" si="31"/>
        <v>1931971.62</v>
      </c>
    </row>
    <row r="222" spans="1:14" customFormat="1" x14ac:dyDescent="0.3">
      <c r="A222" s="22">
        <v>2107807681</v>
      </c>
      <c r="B222" s="27">
        <v>3.875</v>
      </c>
      <c r="C222" s="22">
        <v>0.25</v>
      </c>
      <c r="D222" s="27">
        <f t="shared" si="25"/>
        <v>3.625</v>
      </c>
      <c r="E222" s="28">
        <v>676885.4</v>
      </c>
      <c r="F222" s="28">
        <f t="shared" si="26"/>
        <v>609196.86</v>
      </c>
      <c r="G222" s="29">
        <v>44531</v>
      </c>
      <c r="H222" s="29">
        <v>44562</v>
      </c>
      <c r="I222" s="31">
        <f t="shared" si="27"/>
        <v>13</v>
      </c>
      <c r="J222" s="5">
        <f t="shared" si="28"/>
        <v>61.342739375000008</v>
      </c>
      <c r="K222" s="30">
        <f t="shared" si="29"/>
        <v>797.46</v>
      </c>
      <c r="L222" s="3">
        <v>102.45</v>
      </c>
      <c r="M222" s="5">
        <f t="shared" si="30"/>
        <v>14925.32</v>
      </c>
      <c r="N222" s="5">
        <f t="shared" si="31"/>
        <v>624919.6399999999</v>
      </c>
    </row>
    <row r="223" spans="1:14" customFormat="1" x14ac:dyDescent="0.3">
      <c r="A223" s="22">
        <v>2107808758</v>
      </c>
      <c r="B223" s="27">
        <v>3.125</v>
      </c>
      <c r="C223" s="22">
        <v>0.25</v>
      </c>
      <c r="D223" s="27">
        <f t="shared" si="25"/>
        <v>2.875</v>
      </c>
      <c r="E223" s="28">
        <v>1400886.92</v>
      </c>
      <c r="F223" s="28">
        <f t="shared" si="26"/>
        <v>1260798.23</v>
      </c>
      <c r="G223" s="29">
        <v>44531</v>
      </c>
      <c r="H223" s="29">
        <v>44562</v>
      </c>
      <c r="I223" s="31">
        <f t="shared" si="27"/>
        <v>13</v>
      </c>
      <c r="J223" s="5">
        <f t="shared" si="28"/>
        <v>100.68874753472222</v>
      </c>
      <c r="K223" s="30">
        <f t="shared" si="29"/>
        <v>1308.95</v>
      </c>
      <c r="L223" s="3">
        <v>102.45</v>
      </c>
      <c r="M223" s="5">
        <f t="shared" si="30"/>
        <v>30889.56</v>
      </c>
      <c r="N223" s="5">
        <f t="shared" si="31"/>
        <v>1292996.74</v>
      </c>
    </row>
    <row r="224" spans="1:14" customFormat="1" x14ac:dyDescent="0.3">
      <c r="A224" s="22">
        <v>2107817040</v>
      </c>
      <c r="B224" s="27">
        <v>3.125</v>
      </c>
      <c r="C224" s="22">
        <v>0.25</v>
      </c>
      <c r="D224" s="27">
        <f t="shared" si="25"/>
        <v>2.875</v>
      </c>
      <c r="E224" s="28">
        <v>955150.19</v>
      </c>
      <c r="F224" s="28">
        <f t="shared" si="26"/>
        <v>859635.17</v>
      </c>
      <c r="G224" s="29">
        <v>44531</v>
      </c>
      <c r="H224" s="29">
        <v>44562</v>
      </c>
      <c r="I224" s="31">
        <f t="shared" si="27"/>
        <v>13</v>
      </c>
      <c r="J224" s="5">
        <f t="shared" si="28"/>
        <v>68.651419826388889</v>
      </c>
      <c r="K224" s="30">
        <f t="shared" si="29"/>
        <v>892.47</v>
      </c>
      <c r="L224" s="3">
        <v>102.45</v>
      </c>
      <c r="M224" s="5">
        <f t="shared" si="30"/>
        <v>21061.06</v>
      </c>
      <c r="N224" s="5">
        <f t="shared" si="31"/>
        <v>881588.70000000007</v>
      </c>
    </row>
    <row r="225" spans="1:14" customFormat="1" x14ac:dyDescent="0.3">
      <c r="A225" s="22">
        <v>2107826594</v>
      </c>
      <c r="B225" s="27">
        <v>3.125</v>
      </c>
      <c r="C225" s="22">
        <v>0.25</v>
      </c>
      <c r="D225" s="27">
        <f t="shared" si="25"/>
        <v>2.875</v>
      </c>
      <c r="E225" s="28">
        <v>1328255.72</v>
      </c>
      <c r="F225" s="28">
        <f t="shared" si="26"/>
        <v>1195430.1499999999</v>
      </c>
      <c r="G225" s="29">
        <v>44531</v>
      </c>
      <c r="H225" s="29">
        <v>44562</v>
      </c>
      <c r="I225" s="31">
        <f t="shared" si="27"/>
        <v>13</v>
      </c>
      <c r="J225" s="5">
        <f t="shared" si="28"/>
        <v>95.468380034722216</v>
      </c>
      <c r="K225" s="30">
        <f t="shared" si="29"/>
        <v>1241.0899999999999</v>
      </c>
      <c r="L225" s="3">
        <v>102.45</v>
      </c>
      <c r="M225" s="5">
        <f t="shared" si="30"/>
        <v>29288.04</v>
      </c>
      <c r="N225" s="5">
        <f t="shared" si="31"/>
        <v>1225959.28</v>
      </c>
    </row>
    <row r="226" spans="1:14" customFormat="1" x14ac:dyDescent="0.3">
      <c r="A226" s="22">
        <v>2108851827</v>
      </c>
      <c r="B226" s="27">
        <v>3</v>
      </c>
      <c r="C226" s="22">
        <v>0.25</v>
      </c>
      <c r="D226" s="27">
        <f t="shared" si="25"/>
        <v>2.75</v>
      </c>
      <c r="E226" s="28">
        <v>614810.51</v>
      </c>
      <c r="F226" s="28">
        <f t="shared" si="26"/>
        <v>553329.46</v>
      </c>
      <c r="G226" s="29">
        <v>44531</v>
      </c>
      <c r="H226" s="29">
        <v>44562</v>
      </c>
      <c r="I226" s="31">
        <f t="shared" si="27"/>
        <v>13</v>
      </c>
      <c r="J226" s="5">
        <f t="shared" si="28"/>
        <v>42.268222638888886</v>
      </c>
      <c r="K226" s="30">
        <f t="shared" si="29"/>
        <v>549.49</v>
      </c>
      <c r="L226" s="3">
        <v>102.45</v>
      </c>
      <c r="M226" s="5">
        <f t="shared" si="30"/>
        <v>13556.57</v>
      </c>
      <c r="N226" s="5">
        <f t="shared" si="31"/>
        <v>567435.5199999999</v>
      </c>
    </row>
    <row r="227" spans="1:14" customFormat="1" x14ac:dyDescent="0.3">
      <c r="A227" s="22">
        <v>2108855823</v>
      </c>
      <c r="B227" s="27">
        <v>3.125</v>
      </c>
      <c r="C227" s="22">
        <v>0.25</v>
      </c>
      <c r="D227" s="27">
        <f t="shared" si="25"/>
        <v>2.875</v>
      </c>
      <c r="E227" s="28">
        <v>1247788.8400000001</v>
      </c>
      <c r="F227" s="28">
        <f t="shared" si="26"/>
        <v>1123009.96</v>
      </c>
      <c r="G227" s="29">
        <v>44531</v>
      </c>
      <c r="H227" s="29">
        <v>44562</v>
      </c>
      <c r="I227" s="31">
        <f t="shared" si="27"/>
        <v>13</v>
      </c>
      <c r="J227" s="5">
        <f t="shared" si="28"/>
        <v>89.684823194444434</v>
      </c>
      <c r="K227" s="30">
        <f t="shared" si="29"/>
        <v>1165.9000000000001</v>
      </c>
      <c r="L227" s="3">
        <v>102.45</v>
      </c>
      <c r="M227" s="5">
        <f t="shared" si="30"/>
        <v>27513.74</v>
      </c>
      <c r="N227" s="5">
        <f t="shared" si="31"/>
        <v>1151689.5999999999</v>
      </c>
    </row>
    <row r="228" spans="1:14" customFormat="1" x14ac:dyDescent="0.3">
      <c r="A228" s="22">
        <v>2108867934</v>
      </c>
      <c r="B228" s="27">
        <v>2.75</v>
      </c>
      <c r="C228" s="22">
        <v>0.25</v>
      </c>
      <c r="D228" s="27">
        <f t="shared" si="25"/>
        <v>2.5</v>
      </c>
      <c r="E228" s="28">
        <v>1308126.8</v>
      </c>
      <c r="F228" s="28">
        <f t="shared" si="26"/>
        <v>1177314.1200000001</v>
      </c>
      <c r="G228" s="29">
        <v>44531</v>
      </c>
      <c r="H228" s="29">
        <v>44562</v>
      </c>
      <c r="I228" s="31">
        <f t="shared" si="27"/>
        <v>13</v>
      </c>
      <c r="J228" s="5">
        <f t="shared" si="28"/>
        <v>81.757925000000014</v>
      </c>
      <c r="K228" s="30">
        <f t="shared" si="29"/>
        <v>1062.8499999999999</v>
      </c>
      <c r="L228" s="3">
        <v>102.45</v>
      </c>
      <c r="M228" s="5">
        <f t="shared" si="30"/>
        <v>28844.2</v>
      </c>
      <c r="N228" s="5">
        <f t="shared" si="31"/>
        <v>1207221.1700000002</v>
      </c>
    </row>
    <row r="229" spans="1:14" customFormat="1" x14ac:dyDescent="0.3">
      <c r="A229" s="22">
        <v>2108868425</v>
      </c>
      <c r="B229" s="27">
        <v>3.875</v>
      </c>
      <c r="C229" s="22">
        <v>0.25</v>
      </c>
      <c r="D229" s="27">
        <f t="shared" si="25"/>
        <v>3.625</v>
      </c>
      <c r="E229" s="28">
        <v>630183.49</v>
      </c>
      <c r="F229" s="28">
        <f t="shared" si="26"/>
        <v>567165.14</v>
      </c>
      <c r="G229" s="29">
        <v>44531</v>
      </c>
      <c r="H229" s="29">
        <v>44562</v>
      </c>
      <c r="I229" s="31">
        <f t="shared" si="27"/>
        <v>13</v>
      </c>
      <c r="J229" s="5">
        <f t="shared" si="28"/>
        <v>57.110378680555556</v>
      </c>
      <c r="K229" s="30">
        <f t="shared" si="29"/>
        <v>742.43</v>
      </c>
      <c r="L229" s="3">
        <v>102.45</v>
      </c>
      <c r="M229" s="5">
        <f t="shared" si="30"/>
        <v>13895.55</v>
      </c>
      <c r="N229" s="5">
        <f t="shared" si="31"/>
        <v>581803.12000000011</v>
      </c>
    </row>
    <row r="230" spans="1:14" customFormat="1" x14ac:dyDescent="0.3">
      <c r="A230" s="22">
        <v>2108870251</v>
      </c>
      <c r="B230" s="27">
        <v>3.875</v>
      </c>
      <c r="C230" s="22">
        <v>0.25</v>
      </c>
      <c r="D230" s="27">
        <f t="shared" si="25"/>
        <v>3.625</v>
      </c>
      <c r="E230" s="28">
        <v>1506790.05</v>
      </c>
      <c r="F230" s="28">
        <f t="shared" si="26"/>
        <v>1356111.05</v>
      </c>
      <c r="G230" s="29">
        <v>44531</v>
      </c>
      <c r="H230" s="29">
        <v>44562</v>
      </c>
      <c r="I230" s="31">
        <f t="shared" si="27"/>
        <v>13</v>
      </c>
      <c r="J230" s="5">
        <f t="shared" si="28"/>
        <v>136.55284878472224</v>
      </c>
      <c r="K230" s="30">
        <f t="shared" si="29"/>
        <v>1775.19</v>
      </c>
      <c r="L230" s="3">
        <v>102.45</v>
      </c>
      <c r="M230" s="5">
        <f t="shared" si="30"/>
        <v>33224.720000000001</v>
      </c>
      <c r="N230" s="5">
        <f t="shared" si="31"/>
        <v>1391110.96</v>
      </c>
    </row>
    <row r="231" spans="1:14" customFormat="1" x14ac:dyDescent="0.3">
      <c r="A231" s="22">
        <v>2108870617</v>
      </c>
      <c r="B231" s="27">
        <v>3.875</v>
      </c>
      <c r="C231" s="22">
        <v>0.25</v>
      </c>
      <c r="D231" s="27">
        <f t="shared" si="25"/>
        <v>3.625</v>
      </c>
      <c r="E231" s="28">
        <v>1196458.5900000001</v>
      </c>
      <c r="F231" s="28">
        <f t="shared" si="26"/>
        <v>1076812.73</v>
      </c>
      <c r="G231" s="29">
        <v>44531</v>
      </c>
      <c r="H231" s="29">
        <v>44562</v>
      </c>
      <c r="I231" s="31">
        <f t="shared" si="27"/>
        <v>13</v>
      </c>
      <c r="J231" s="5">
        <f t="shared" si="28"/>
        <v>108.42905961805555</v>
      </c>
      <c r="K231" s="30">
        <f t="shared" si="29"/>
        <v>1409.58</v>
      </c>
      <c r="L231" s="3">
        <v>102.45</v>
      </c>
      <c r="M231" s="5">
        <f t="shared" si="30"/>
        <v>26381.91</v>
      </c>
      <c r="N231" s="5">
        <f t="shared" si="31"/>
        <v>1104604.22</v>
      </c>
    </row>
    <row r="232" spans="1:14" customFormat="1" x14ac:dyDescent="0.3">
      <c r="A232" s="22">
        <v>2108874862</v>
      </c>
      <c r="B232" s="27">
        <v>3.125</v>
      </c>
      <c r="C232" s="22">
        <v>0.25</v>
      </c>
      <c r="D232" s="27">
        <f t="shared" si="25"/>
        <v>2.875</v>
      </c>
      <c r="E232" s="28">
        <v>1301392.1200000001</v>
      </c>
      <c r="F232" s="28">
        <f t="shared" si="26"/>
        <v>1171252.9099999999</v>
      </c>
      <c r="G232" s="29">
        <v>44531</v>
      </c>
      <c r="H232" s="29">
        <v>44562</v>
      </c>
      <c r="I232" s="31">
        <f t="shared" si="27"/>
        <v>13</v>
      </c>
      <c r="J232" s="5">
        <f t="shared" si="28"/>
        <v>93.537558784722222</v>
      </c>
      <c r="K232" s="30">
        <f t="shared" si="29"/>
        <v>1215.99</v>
      </c>
      <c r="L232" s="3">
        <v>102.45</v>
      </c>
      <c r="M232" s="5">
        <f t="shared" si="30"/>
        <v>28695.7</v>
      </c>
      <c r="N232" s="5">
        <f t="shared" si="31"/>
        <v>1201164.5999999999</v>
      </c>
    </row>
    <row r="233" spans="1:14" customFormat="1" x14ac:dyDescent="0.3">
      <c r="A233" s="22">
        <v>2108880458</v>
      </c>
      <c r="B233" s="27">
        <v>3.375</v>
      </c>
      <c r="C233" s="22">
        <v>0.25</v>
      </c>
      <c r="D233" s="27">
        <f t="shared" si="25"/>
        <v>3.125</v>
      </c>
      <c r="E233" s="28">
        <v>1335595.07</v>
      </c>
      <c r="F233" s="28">
        <f t="shared" si="26"/>
        <v>1202035.56</v>
      </c>
      <c r="G233" s="29">
        <v>44531</v>
      </c>
      <c r="H233" s="29">
        <v>44562</v>
      </c>
      <c r="I233" s="31">
        <f t="shared" si="27"/>
        <v>13</v>
      </c>
      <c r="J233" s="5">
        <f t="shared" si="28"/>
        <v>104.34336458333334</v>
      </c>
      <c r="K233" s="30">
        <f t="shared" si="29"/>
        <v>1356.46</v>
      </c>
      <c r="L233" s="3">
        <v>102.45</v>
      </c>
      <c r="M233" s="5">
        <f t="shared" si="30"/>
        <v>29449.87</v>
      </c>
      <c r="N233" s="5">
        <f t="shared" si="31"/>
        <v>1232841.8900000001</v>
      </c>
    </row>
    <row r="234" spans="1:14" customFormat="1" x14ac:dyDescent="0.3">
      <c r="A234" s="22">
        <v>2108889446</v>
      </c>
      <c r="B234" s="27">
        <v>3</v>
      </c>
      <c r="C234" s="22">
        <v>0.25</v>
      </c>
      <c r="D234" s="27">
        <f t="shared" si="25"/>
        <v>2.75</v>
      </c>
      <c r="E234" s="28">
        <v>667107.73</v>
      </c>
      <c r="F234" s="28">
        <f t="shared" si="26"/>
        <v>600396.96</v>
      </c>
      <c r="G234" s="29">
        <v>44562</v>
      </c>
      <c r="H234" s="29">
        <v>44593</v>
      </c>
      <c r="I234" s="31">
        <f t="shared" si="27"/>
        <v>-17</v>
      </c>
      <c r="J234" s="5">
        <f t="shared" si="28"/>
        <v>45.863656666666664</v>
      </c>
      <c r="K234" s="30">
        <f t="shared" si="29"/>
        <v>-779.68</v>
      </c>
      <c r="L234" s="3">
        <v>102.45</v>
      </c>
      <c r="M234" s="5">
        <f t="shared" si="30"/>
        <v>14709.73</v>
      </c>
      <c r="N234" s="5">
        <f t="shared" si="31"/>
        <v>614327.00999999989</v>
      </c>
    </row>
    <row r="235" spans="1:14" customFormat="1" x14ac:dyDescent="0.3">
      <c r="A235" s="22">
        <v>2108900956</v>
      </c>
      <c r="B235" s="27">
        <v>3</v>
      </c>
      <c r="C235" s="22">
        <v>0.25</v>
      </c>
      <c r="D235" s="27">
        <f t="shared" si="25"/>
        <v>2.75</v>
      </c>
      <c r="E235" s="28">
        <v>1043649.27</v>
      </c>
      <c r="F235" s="28">
        <f t="shared" si="26"/>
        <v>939284.34</v>
      </c>
      <c r="G235" s="29">
        <v>44531</v>
      </c>
      <c r="H235" s="29">
        <v>44562</v>
      </c>
      <c r="I235" s="31">
        <f t="shared" si="27"/>
        <v>13</v>
      </c>
      <c r="J235" s="5">
        <f t="shared" si="28"/>
        <v>71.750887083333339</v>
      </c>
      <c r="K235" s="30">
        <f t="shared" si="29"/>
        <v>932.76</v>
      </c>
      <c r="L235" s="3">
        <v>102.45</v>
      </c>
      <c r="M235" s="5">
        <f t="shared" si="30"/>
        <v>23012.47</v>
      </c>
      <c r="N235" s="5">
        <f t="shared" si="31"/>
        <v>963229.57</v>
      </c>
    </row>
    <row r="236" spans="1:14" customFormat="1" x14ac:dyDescent="0.3">
      <c r="A236" s="22">
        <v>2108916681</v>
      </c>
      <c r="B236" s="27">
        <v>3</v>
      </c>
      <c r="C236" s="22">
        <v>0.25</v>
      </c>
      <c r="D236" s="27">
        <f t="shared" si="25"/>
        <v>2.75</v>
      </c>
      <c r="E236" s="28">
        <v>653745.75</v>
      </c>
      <c r="F236" s="28">
        <f t="shared" si="26"/>
        <v>588371.18000000005</v>
      </c>
      <c r="G236" s="29">
        <v>44531</v>
      </c>
      <c r="H236" s="29">
        <v>44562</v>
      </c>
      <c r="I236" s="31">
        <f t="shared" si="27"/>
        <v>13</v>
      </c>
      <c r="J236" s="5">
        <f t="shared" si="28"/>
        <v>44.945020694444445</v>
      </c>
      <c r="K236" s="30">
        <f t="shared" si="29"/>
        <v>584.29</v>
      </c>
      <c r="L236" s="3">
        <v>102.45</v>
      </c>
      <c r="M236" s="5">
        <f t="shared" si="30"/>
        <v>14415.09</v>
      </c>
      <c r="N236" s="5">
        <f t="shared" si="31"/>
        <v>603370.56000000006</v>
      </c>
    </row>
    <row r="237" spans="1:14" customFormat="1" x14ac:dyDescent="0.3">
      <c r="A237" s="22">
        <v>2108923386</v>
      </c>
      <c r="B237" s="27">
        <v>2.75</v>
      </c>
      <c r="C237" s="22">
        <v>0.25</v>
      </c>
      <c r="D237" s="27">
        <f t="shared" si="25"/>
        <v>2.5</v>
      </c>
      <c r="E237" s="28">
        <v>1101631.0900000001</v>
      </c>
      <c r="F237" s="28">
        <f t="shared" si="26"/>
        <v>991467.98</v>
      </c>
      <c r="G237" s="29">
        <v>44531</v>
      </c>
      <c r="H237" s="29">
        <v>44562</v>
      </c>
      <c r="I237" s="31">
        <f t="shared" si="27"/>
        <v>13</v>
      </c>
      <c r="J237" s="5">
        <f t="shared" si="28"/>
        <v>68.851943055555566</v>
      </c>
      <c r="K237" s="30">
        <f t="shared" si="29"/>
        <v>895.08</v>
      </c>
      <c r="L237" s="3">
        <v>102.45</v>
      </c>
      <c r="M237" s="5">
        <f t="shared" si="30"/>
        <v>24290.97</v>
      </c>
      <c r="N237" s="5">
        <f t="shared" si="31"/>
        <v>1016654.0299999999</v>
      </c>
    </row>
    <row r="238" spans="1:14" customFormat="1" x14ac:dyDescent="0.3">
      <c r="A238" s="22">
        <v>2108930780</v>
      </c>
      <c r="B238" s="27">
        <v>3</v>
      </c>
      <c r="C238" s="22">
        <v>0.25</v>
      </c>
      <c r="D238" s="27">
        <f t="shared" si="25"/>
        <v>2.75</v>
      </c>
      <c r="E238" s="28">
        <v>624482.32999999996</v>
      </c>
      <c r="F238" s="28">
        <f t="shared" si="26"/>
        <v>562034.1</v>
      </c>
      <c r="G238" s="29">
        <v>44531</v>
      </c>
      <c r="H238" s="29">
        <v>44562</v>
      </c>
      <c r="I238" s="31">
        <f t="shared" si="27"/>
        <v>13</v>
      </c>
      <c r="J238" s="5">
        <f t="shared" si="28"/>
        <v>42.933160416666666</v>
      </c>
      <c r="K238" s="30">
        <f t="shared" si="29"/>
        <v>558.13</v>
      </c>
      <c r="L238" s="3">
        <v>102.45</v>
      </c>
      <c r="M238" s="5">
        <f t="shared" si="30"/>
        <v>13769.84</v>
      </c>
      <c r="N238" s="5">
        <f t="shared" si="31"/>
        <v>576362.06999999995</v>
      </c>
    </row>
    <row r="239" spans="1:14" x14ac:dyDescent="0.3">
      <c r="A239" s="23">
        <f>COUNT(A7:A238)</f>
        <v>232</v>
      </c>
      <c r="B239" s="24">
        <f>SUMPRODUCT(B$7:B$238,$E$7:$E$238)/$E$239</f>
        <v>3.2402657188741628</v>
      </c>
      <c r="C239" s="24">
        <f>SUMPRODUCT(C$7:C$238,$E$7:$E$238)/$E$239</f>
        <v>0.25</v>
      </c>
      <c r="D239" s="24">
        <f>SUMPRODUCT(D$7:D$238,$E$7:$E$238)/$E$239</f>
        <v>2.9902657188741637</v>
      </c>
      <c r="E239" s="25">
        <f>SUM(E7:E238)</f>
        <v>291424435.67000002</v>
      </c>
      <c r="F239" s="25">
        <f>SUM(F7:F238)</f>
        <v>262281992.23999989</v>
      </c>
      <c r="G239" s="25"/>
      <c r="H239" s="25"/>
      <c r="I239" s="26"/>
      <c r="J239" s="25">
        <f>SUM(J7:J238)</f>
        <v>21785.912501770836</v>
      </c>
      <c r="K239" s="25">
        <f>SUM(K7:K238)</f>
        <v>312897.67000000022</v>
      </c>
      <c r="L239" s="25"/>
      <c r="M239" s="25">
        <f>SUM(M7:M238)</f>
        <v>6425908.8599999975</v>
      </c>
      <c r="N239" s="25">
        <f>SUM(N7:N238)</f>
        <v>269020798.76999992</v>
      </c>
    </row>
    <row r="240" spans="1:14" ht="15" customHeight="1" x14ac:dyDescent="0.3"/>
    <row r="242" spans="1:2" x14ac:dyDescent="0.3">
      <c r="A242" s="39" t="s">
        <v>19</v>
      </c>
    </row>
    <row r="243" spans="1:2" x14ac:dyDescent="0.3">
      <c r="A243" s="22">
        <v>2104458172</v>
      </c>
      <c r="B243" s="41" t="s">
        <v>20</v>
      </c>
    </row>
    <row r="244" spans="1:2" x14ac:dyDescent="0.3">
      <c r="A244" s="22">
        <v>1911150936</v>
      </c>
      <c r="B244" s="41" t="s">
        <v>21</v>
      </c>
    </row>
    <row r="245" spans="1:2" x14ac:dyDescent="0.3">
      <c r="A245" s="22">
        <v>2001255339</v>
      </c>
      <c r="B245" s="41" t="s">
        <v>21</v>
      </c>
    </row>
    <row r="246" spans="1:2" x14ac:dyDescent="0.3">
      <c r="A246" s="22">
        <v>2002316455</v>
      </c>
      <c r="B246" s="41" t="s">
        <v>21</v>
      </c>
    </row>
    <row r="247" spans="1:2" x14ac:dyDescent="0.3">
      <c r="A247" s="22">
        <v>2005491571</v>
      </c>
      <c r="B247" s="41" t="s">
        <v>21</v>
      </c>
    </row>
    <row r="248" spans="1:2" x14ac:dyDescent="0.3">
      <c r="A248" s="22">
        <v>2004434762</v>
      </c>
      <c r="B248" s="41" t="s">
        <v>22</v>
      </c>
    </row>
    <row r="249" spans="1:2" x14ac:dyDescent="0.3">
      <c r="A249" s="22">
        <v>2103381253</v>
      </c>
      <c r="B249" s="41" t="s">
        <v>22</v>
      </c>
    </row>
    <row r="250" spans="1:2" x14ac:dyDescent="0.3">
      <c r="A250" s="22">
        <v>2106718865</v>
      </c>
      <c r="B250" s="41" t="s">
        <v>22</v>
      </c>
    </row>
    <row r="251" spans="1:2" x14ac:dyDescent="0.3">
      <c r="A251"/>
      <c r="B251" s="4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</sheetData>
  <printOptions gridLines="1"/>
  <pageMargins left="0.7" right="0.7" top="0.75" bottom="0.75" header="0.3" footer="0.3"/>
  <pageSetup scale="7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DB21D7DC396346B9205A9369CBF44C" ma:contentTypeVersion="10" ma:contentTypeDescription="Create a new document." ma:contentTypeScope="" ma:versionID="362c88065237d7b08b23419693efa28c">
  <xsd:schema xmlns:xsd="http://www.w3.org/2001/XMLSchema" xmlns:xs="http://www.w3.org/2001/XMLSchema" xmlns:p="http://schemas.microsoft.com/office/2006/metadata/properties" xmlns:ns2="7ac16206-faae-469a-9bd7-d34b2e443ed2" xmlns:ns3="0253d62c-f0e2-4e08-be6c-d97b13374833" targetNamespace="http://schemas.microsoft.com/office/2006/metadata/properties" ma:root="true" ma:fieldsID="799edf3fbfd742df55d2c40c197ea990" ns2:_="" ns3:_="">
    <xsd:import namespace="7ac16206-faae-469a-9bd7-d34b2e443ed2"/>
    <xsd:import namespace="0253d62c-f0e2-4e08-be6c-d97b1337483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16206-faae-469a-9bd7-d34b2e443ed2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3d62c-f0e2-4e08-be6c-d97b13374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10A45A-7E33-4B25-841E-58679E996E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75C9A-38D2-430F-B36F-7705ECFC28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16206-faae-469a-9bd7-d34b2e443ed2"/>
    <ds:schemaRef ds:uri="0253d62c-f0e2-4e08-be6c-d97b133748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F3397-6B31-4797-9C00-69D4A99450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Funding Schedule</vt:lpstr>
      <vt:lpstr>'Funding Schedule'!Print_Area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Kelvin Hoover</cp:lastModifiedBy>
  <cp:revision/>
  <dcterms:created xsi:type="dcterms:W3CDTF">2022-08-29T22:01:08Z</dcterms:created>
  <dcterms:modified xsi:type="dcterms:W3CDTF">2022-09-12T20:54:45Z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0x0101004BDB21D7DC396346B9205A9369CBF44C</vt:lpwstr>
  </property>
</Properties>
</file>