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roseblanchetn.sharepoint.com/sites/Export_Pw/Documents partages/SITE SOUSSE/"/>
    </mc:Choice>
  </mc:AlternateContent>
  <xr:revisionPtr revIDLastSave="70" documentId="11_AD4D9D64A577C15A4A5418A1E05F4A7A5ADEDD8D" xr6:coauthVersionLast="47" xr6:coauthVersionMax="47" xr10:uidLastSave="{0BAA2BA9-E245-4832-967D-FE1259FAFAEA}"/>
  <bookViews>
    <workbookView xWindow="-110" yWindow="-110" windowWidth="19420" windowHeight="10420" xr2:uid="{00000000-000D-0000-FFFF-FFFF00000000}"/>
  </bookViews>
  <sheets>
    <sheet name="CUML" sheetId="3" r:id="rId1"/>
    <sheet name="JANV" sheetId="1" r:id="rId2"/>
    <sheet name="FEV" sheetId="2" r:id="rId3"/>
    <sheet name="MARS" sheetId="4" r:id="rId4"/>
    <sheet name="AVRIL" sheetId="5" r:id="rId5"/>
    <sheet name="MAI" sheetId="6" r:id="rId6"/>
    <sheet name="JUIN" sheetId="7" r:id="rId7"/>
    <sheet name="JUILLET" sheetId="8" r:id="rId8"/>
    <sheet name="AOUT" sheetId="9" r:id="rId9"/>
    <sheet name="SEPT" sheetId="10" r:id="rId10"/>
    <sheet name="OCT" sheetId="11" r:id="rId11"/>
    <sheet name="NOV" sheetId="12" r:id="rId12"/>
    <sheet name="DE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H10" i="4" l="1"/>
  <c r="H11" i="4"/>
  <c r="E10" i="4"/>
  <c r="E11" i="4"/>
  <c r="C2" i="5" l="1"/>
  <c r="D5" i="3"/>
  <c r="D6" i="3"/>
  <c r="D7" i="3"/>
  <c r="D8" i="3"/>
  <c r="D9" i="3"/>
  <c r="D10" i="3"/>
  <c r="D11" i="3"/>
  <c r="D12" i="3"/>
  <c r="D13" i="3"/>
  <c r="D14" i="3"/>
  <c r="D4" i="3"/>
  <c r="D3" i="3"/>
  <c r="C2" i="13"/>
  <c r="H13" i="13"/>
  <c r="H12" i="13"/>
  <c r="H10" i="13"/>
  <c r="H9" i="13"/>
  <c r="H7" i="13"/>
  <c r="H5" i="13"/>
  <c r="H4" i="13"/>
  <c r="H3" i="13"/>
  <c r="H13" i="12"/>
  <c r="H12" i="12"/>
  <c r="H10" i="12"/>
  <c r="H9" i="12"/>
  <c r="H7" i="12"/>
  <c r="H5" i="12"/>
  <c r="H4" i="12"/>
  <c r="H3" i="12"/>
  <c r="H13" i="11"/>
  <c r="H12" i="11"/>
  <c r="H10" i="11"/>
  <c r="H9" i="11"/>
  <c r="H7" i="11"/>
  <c r="H5" i="11"/>
  <c r="H4" i="11"/>
  <c r="H3" i="11"/>
  <c r="H13" i="10"/>
  <c r="H12" i="10"/>
  <c r="H10" i="10"/>
  <c r="H9" i="10"/>
  <c r="H7" i="10"/>
  <c r="H5" i="10"/>
  <c r="H4" i="10"/>
  <c r="H3" i="10"/>
  <c r="H13" i="9"/>
  <c r="H12" i="9"/>
  <c r="H10" i="9"/>
  <c r="H9" i="9"/>
  <c r="H7" i="9"/>
  <c r="H5" i="9"/>
  <c r="H4" i="9"/>
  <c r="H3" i="9"/>
  <c r="H13" i="8"/>
  <c r="H12" i="8"/>
  <c r="H10" i="8"/>
  <c r="H9" i="8"/>
  <c r="H7" i="8"/>
  <c r="H5" i="8"/>
  <c r="H4" i="8"/>
  <c r="H3" i="8"/>
  <c r="H13" i="7"/>
  <c r="H12" i="7"/>
  <c r="H10" i="7"/>
  <c r="H9" i="7"/>
  <c r="H7" i="7"/>
  <c r="H5" i="7"/>
  <c r="H4" i="7"/>
  <c r="H3" i="7"/>
  <c r="H13" i="6"/>
  <c r="H12" i="6"/>
  <c r="H10" i="6"/>
  <c r="H9" i="6"/>
  <c r="H7" i="6"/>
  <c r="H5" i="6"/>
  <c r="H4" i="6"/>
  <c r="H3" i="6"/>
  <c r="H13" i="5"/>
  <c r="H12" i="5"/>
  <c r="H10" i="5"/>
  <c r="H9" i="5"/>
  <c r="H7" i="5"/>
  <c r="H5" i="5"/>
  <c r="H4" i="5"/>
  <c r="H14" i="4"/>
  <c r="H13" i="4"/>
  <c r="H9" i="4"/>
  <c r="H7" i="4"/>
  <c r="H5" i="4"/>
  <c r="H4" i="4"/>
  <c r="H3" i="4"/>
  <c r="H13" i="2"/>
  <c r="H12" i="2"/>
  <c r="H11" i="2"/>
  <c r="H10" i="2"/>
  <c r="H9" i="2"/>
  <c r="H8" i="2"/>
  <c r="H7" i="2"/>
  <c r="H6" i="2"/>
  <c r="H5" i="2"/>
  <c r="H4" i="2"/>
  <c r="H3" i="2"/>
  <c r="H2" i="2"/>
  <c r="E13" i="13"/>
  <c r="E12" i="13"/>
  <c r="E9" i="13"/>
  <c r="E7" i="13"/>
  <c r="E5" i="13"/>
  <c r="E4" i="13"/>
  <c r="E3" i="13"/>
  <c r="E2" i="13"/>
  <c r="E13" i="12"/>
  <c r="E12" i="12"/>
  <c r="E9" i="12"/>
  <c r="E7" i="12"/>
  <c r="E5" i="12"/>
  <c r="E4" i="12"/>
  <c r="E3" i="12"/>
  <c r="E13" i="11"/>
  <c r="E12" i="11"/>
  <c r="E9" i="11"/>
  <c r="E7" i="11"/>
  <c r="E5" i="11"/>
  <c r="E4" i="11"/>
  <c r="E3" i="11"/>
  <c r="E13" i="10"/>
  <c r="E12" i="10"/>
  <c r="E9" i="10"/>
  <c r="E7" i="10"/>
  <c r="E5" i="10"/>
  <c r="E4" i="10"/>
  <c r="E3" i="10"/>
  <c r="E13" i="9"/>
  <c r="E12" i="9"/>
  <c r="E9" i="9"/>
  <c r="E7" i="9"/>
  <c r="E5" i="9"/>
  <c r="E4" i="9"/>
  <c r="E3" i="9"/>
  <c r="E13" i="8"/>
  <c r="E12" i="8"/>
  <c r="E9" i="8"/>
  <c r="E7" i="8"/>
  <c r="E5" i="8"/>
  <c r="E4" i="8"/>
  <c r="E3" i="8"/>
  <c r="E13" i="7"/>
  <c r="E12" i="7"/>
  <c r="E9" i="7"/>
  <c r="E7" i="7"/>
  <c r="E5" i="7"/>
  <c r="E4" i="7"/>
  <c r="E3" i="7"/>
  <c r="E13" i="6"/>
  <c r="E12" i="6"/>
  <c r="E9" i="6"/>
  <c r="E7" i="6"/>
  <c r="E5" i="6"/>
  <c r="E4" i="6"/>
  <c r="E3" i="6"/>
  <c r="E13" i="5"/>
  <c r="E12" i="5"/>
  <c r="E9" i="5"/>
  <c r="E7" i="5"/>
  <c r="E5" i="5"/>
  <c r="E4" i="5"/>
  <c r="E3" i="5"/>
  <c r="E14" i="4"/>
  <c r="E13" i="4"/>
  <c r="E12" i="4"/>
  <c r="E9" i="4"/>
  <c r="E7" i="4"/>
  <c r="E6" i="4"/>
  <c r="E5" i="4"/>
  <c r="E4" i="4"/>
  <c r="E3" i="4"/>
  <c r="E2" i="4"/>
  <c r="E13" i="2"/>
  <c r="E12" i="2"/>
  <c r="E11" i="2"/>
  <c r="E9" i="2"/>
  <c r="E8" i="2"/>
  <c r="E7" i="2"/>
  <c r="E6" i="2"/>
  <c r="E5" i="2"/>
  <c r="E4" i="2"/>
  <c r="E3" i="2"/>
  <c r="E2" i="2"/>
  <c r="E11" i="1"/>
  <c r="E8" i="1"/>
  <c r="E6" i="1"/>
  <c r="H3" i="5" l="1"/>
  <c r="G11" i="13"/>
  <c r="C11" i="13"/>
  <c r="G8" i="13"/>
  <c r="C8" i="13"/>
  <c r="G6" i="13"/>
  <c r="C6" i="13"/>
  <c r="G2" i="13"/>
  <c r="H2" i="13" s="1"/>
  <c r="G11" i="12"/>
  <c r="C11" i="12"/>
  <c r="G8" i="12"/>
  <c r="C8" i="12"/>
  <c r="G6" i="12"/>
  <c r="C6" i="12"/>
  <c r="G2" i="12"/>
  <c r="C2" i="12"/>
  <c r="G11" i="11"/>
  <c r="C11" i="11"/>
  <c r="G8" i="11"/>
  <c r="C8" i="11"/>
  <c r="G6" i="11"/>
  <c r="C6" i="11"/>
  <c r="G2" i="11"/>
  <c r="C2" i="11"/>
  <c r="G11" i="10"/>
  <c r="C11" i="10"/>
  <c r="G8" i="10"/>
  <c r="C8" i="10"/>
  <c r="G6" i="10"/>
  <c r="C6" i="10"/>
  <c r="G2" i="10"/>
  <c r="C2" i="10"/>
  <c r="G11" i="9"/>
  <c r="C11" i="9"/>
  <c r="G8" i="9"/>
  <c r="C8" i="9"/>
  <c r="G6" i="9"/>
  <c r="C6" i="9"/>
  <c r="G2" i="9"/>
  <c r="C2" i="9"/>
  <c r="G11" i="8"/>
  <c r="C11" i="8"/>
  <c r="G8" i="8"/>
  <c r="C8" i="8"/>
  <c r="G6" i="8"/>
  <c r="C6" i="8"/>
  <c r="G2" i="8"/>
  <c r="C2" i="8"/>
  <c r="G11" i="7"/>
  <c r="C11" i="7"/>
  <c r="G8" i="7"/>
  <c r="C8" i="7"/>
  <c r="G6" i="7"/>
  <c r="C6" i="7"/>
  <c r="G2" i="7"/>
  <c r="C2" i="7"/>
  <c r="G11" i="6"/>
  <c r="C11" i="6"/>
  <c r="G8" i="6"/>
  <c r="C8" i="6"/>
  <c r="G6" i="6"/>
  <c r="C6" i="6"/>
  <c r="G2" i="6"/>
  <c r="C2" i="6"/>
  <c r="G11" i="5"/>
  <c r="C11" i="5"/>
  <c r="G8" i="5"/>
  <c r="C8" i="5"/>
  <c r="G6" i="5"/>
  <c r="G2" i="5"/>
  <c r="H13" i="3"/>
  <c r="H11" i="3"/>
  <c r="H10" i="3"/>
  <c r="H8" i="3"/>
  <c r="H6" i="3"/>
  <c r="H5" i="3"/>
  <c r="H4" i="3"/>
  <c r="C4" i="3"/>
  <c r="E4" i="3" s="1"/>
  <c r="C5" i="3"/>
  <c r="E5" i="3" s="1"/>
  <c r="C6" i="3"/>
  <c r="E6" i="3" s="1"/>
  <c r="C8" i="3"/>
  <c r="E8" i="3" s="1"/>
  <c r="C10" i="3"/>
  <c r="E10" i="3" s="1"/>
  <c r="C11" i="3"/>
  <c r="C13" i="3"/>
  <c r="E13" i="3" s="1"/>
  <c r="C14" i="3"/>
  <c r="E14" i="3" s="1"/>
  <c r="E2" i="5" l="1"/>
  <c r="H2" i="5"/>
  <c r="H2" i="6"/>
  <c r="E2" i="6"/>
  <c r="H2" i="7"/>
  <c r="E2" i="7"/>
  <c r="H2" i="8"/>
  <c r="E2" i="8"/>
  <c r="E2" i="9"/>
  <c r="H2" i="9"/>
  <c r="H2" i="10"/>
  <c r="E2" i="10"/>
  <c r="E2" i="11"/>
  <c r="H2" i="11"/>
  <c r="E2" i="12"/>
  <c r="H2" i="12"/>
  <c r="E6" i="13"/>
  <c r="H6" i="13"/>
  <c r="E6" i="5"/>
  <c r="H6" i="5"/>
  <c r="E6" i="6"/>
  <c r="H6" i="6"/>
  <c r="E6" i="8"/>
  <c r="H6" i="8"/>
  <c r="H6" i="9"/>
  <c r="E6" i="9"/>
  <c r="H6" i="11"/>
  <c r="E6" i="11"/>
  <c r="E6" i="12"/>
  <c r="H6" i="12"/>
  <c r="H8" i="13"/>
  <c r="E8" i="13"/>
  <c r="E6" i="10"/>
  <c r="H6" i="10"/>
  <c r="H8" i="5"/>
  <c r="E8" i="5"/>
  <c r="E8" i="6"/>
  <c r="H8" i="6"/>
  <c r="H8" i="7"/>
  <c r="E8" i="7"/>
  <c r="E8" i="8"/>
  <c r="H8" i="8"/>
  <c r="H8" i="9"/>
  <c r="E8" i="9"/>
  <c r="E8" i="10"/>
  <c r="H8" i="10"/>
  <c r="H8" i="11"/>
  <c r="E8" i="11"/>
  <c r="E8" i="12"/>
  <c r="H8" i="12"/>
  <c r="H6" i="7"/>
  <c r="E6" i="7"/>
  <c r="E11" i="13"/>
  <c r="H11" i="13"/>
  <c r="E11" i="5"/>
  <c r="H11" i="5"/>
  <c r="H11" i="6"/>
  <c r="E11" i="6"/>
  <c r="H11" i="7"/>
  <c r="E11" i="7"/>
  <c r="H11" i="8"/>
  <c r="E11" i="8"/>
  <c r="E11" i="9"/>
  <c r="H11" i="9"/>
  <c r="H11" i="10"/>
  <c r="E11" i="10"/>
  <c r="E11" i="11"/>
  <c r="H11" i="11"/>
  <c r="E11" i="12"/>
  <c r="H11" i="12"/>
  <c r="G12" i="4"/>
  <c r="H12" i="4" s="1"/>
  <c r="G8" i="4"/>
  <c r="H9" i="3" s="1"/>
  <c r="G6" i="4"/>
  <c r="G2" i="4"/>
  <c r="C8" i="4"/>
  <c r="C7" i="3"/>
  <c r="E7" i="3" s="1"/>
  <c r="C3" i="3"/>
  <c r="E3" i="3" s="1"/>
  <c r="C9" i="3" l="1"/>
  <c r="E9" i="3" s="1"/>
  <c r="E8" i="4"/>
  <c r="H8" i="4"/>
  <c r="H7" i="3"/>
  <c r="I7" i="3" s="1"/>
  <c r="H6" i="4"/>
  <c r="H3" i="3"/>
  <c r="I3" i="3" s="1"/>
  <c r="H2" i="4"/>
  <c r="C12" i="3"/>
  <c r="E12" i="3" s="1"/>
  <c r="H12" i="3"/>
  <c r="I14" i="3"/>
  <c r="G14" i="3"/>
  <c r="I13" i="3"/>
  <c r="G13" i="3"/>
  <c r="I11" i="3"/>
  <c r="I10" i="3"/>
  <c r="G10" i="3"/>
  <c r="I8" i="3"/>
  <c r="G8" i="3"/>
  <c r="G7" i="3"/>
  <c r="I6" i="3"/>
  <c r="G6" i="3"/>
  <c r="I5" i="3"/>
  <c r="G5" i="3"/>
  <c r="I4" i="3"/>
  <c r="G4" i="3"/>
  <c r="G3" i="3"/>
  <c r="G9" i="3" l="1"/>
  <c r="I9" i="3"/>
  <c r="I12" i="3"/>
  <c r="G12" i="3"/>
  <c r="H13" i="1"/>
  <c r="E13" i="1"/>
  <c r="H12" i="1"/>
  <c r="E12" i="1"/>
  <c r="H11" i="1"/>
  <c r="H10" i="1"/>
  <c r="H9" i="1"/>
  <c r="E9" i="1"/>
  <c r="H8" i="1"/>
  <c r="E7" i="1" l="1"/>
  <c r="H7" i="1"/>
  <c r="H6" i="1"/>
  <c r="H3" i="1"/>
  <c r="H4" i="1"/>
  <c r="H5" i="1"/>
  <c r="H2" i="1"/>
  <c r="E3" i="1"/>
  <c r="E4" i="1"/>
  <c r="E5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F12" authorId="0" shapeId="0" xr:uid="{B2FC39C6-F9E8-4841-83CA-218939227A47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5838FB47-550E-4C07-B6A6-130275AD3CD9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 xr:uid="{6A132FDE-BF3D-4BE4-BAC8-A64E2DB5F719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  <comment ref="H13" authorId="0" shapeId="0" xr:uid="{57BDCACC-C258-4D90-81D2-126195CEAB9E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93997223-45A4-4529-8B35-B951623B1726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EBD88F77-66C6-4895-9813-43D0EE284E46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F18170CE-B14E-4838-9485-6217BB5315DE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C582EFF6-21C9-452E-B6DB-21BDAFA53A84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6D9CA254-816E-44BD-B816-7E649DA9570E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69CB321E-6A25-4876-B8D7-A79EFF53E6B7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B43166C7-C106-4DD3-B55C-877CC31D9510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2F063A59-80E6-4C58-A583-5209DCCB2F42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330F2395-45B0-48B3-8403-EE35D97236EB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FCC37069-976B-4CB1-A2CD-4DB92B5B0D68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F404B552-2F4C-4934-B8F6-31BF4557DBDA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272A9C24-2EB8-4D7D-96D8-778F84A6A4F2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E68D79A4-AE47-47E1-BA7B-D915AD41B425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85D09984-9492-4E8A-89F5-7D79D4B235C3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69B83E2D-D94D-47AD-88C7-9F57696B7F8D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13EFD50E-7A71-4F0E-971A-7F41F1659480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BC4E4C80-2F5D-4661-85EB-FC1EB0BAE713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8B68F879-B00C-4061-8823-DB16902721FE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13A4F669-BF0C-4B0C-92C4-FED92D3FBB0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86B5AD5F-41AC-4AD0-9AB3-4324FD30346C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B7E446E2-26A2-4CC9-A0F8-E70A3115E09F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84731C1A-C779-4DDF-A26F-072656039F49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45F36DE3-065E-4487-871E-D1BB35970DE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584AEBEA-C63A-481D-AE3F-BE4174FABAA3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E8AA244C-700D-4F24-937A-C127D02F758D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2" authorId="0" shapeId="0" xr:uid="{98578B1B-D131-458D-B455-12DDE5B27117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2352985E-45F8-4FD1-851B-1C3316EDC384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3" authorId="0" shapeId="0" xr:uid="{17B7A84A-53F2-4B3A-8EC8-3E16A5BFF073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DA7D7A8D-566C-4C60-B470-77F5CED2EDF8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384DEF67-4B85-45BA-B5DC-E27D1BFE418E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C11D0500-35E8-4327-8923-7A237715FFC9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1F476F99-A026-4E7F-9081-E8DC3D352492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41853C14-C4CF-4292-A41B-809D12613EDD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16C7C5BB-E17E-4703-957E-EA7681E7E1E0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E4C7A7BD-971C-4001-B303-7A2C80208643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4ABB31BD-43EB-477E-BD9B-1A01648E3EDC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CF3284A5-557E-4142-AD3A-1CFC8E4566FA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ABB76B69-F383-456B-A698-E3BA9D83217C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2F154ABE-47D8-4B1D-AEE0-D0235D8A4335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FAB41973-053E-4328-B28A-027FF23A06EE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918AD8B5-3E75-4A20-8B58-2BA4A9C2CC5D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7AC14F27-2C5B-4E69-9999-5EAB93329687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5197BC18-30CA-4A82-8003-F1B99F870311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509EADBB-D323-454F-9DC0-08C330DAB753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G8" authorId="0" shapeId="0" xr:uid="{8C7EF18F-DB71-4C96-911A-576CB504A0DC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SEMOULE ET FARINE </t>
        </r>
      </text>
    </comment>
    <comment ref="D11" authorId="0" shapeId="0" xr:uid="{50624BAA-1524-4825-8C7B-8B16E4E0AD7C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79BF177D-5F1E-45A2-B4CC-CC588A140932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0" shapeId="0" xr:uid="{869A30AA-6CB7-4996-BEF4-BAA70B3D0E19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BUDGET AMT : 283,333T 
BUDGET MCSR : 609 T</t>
        </r>
      </text>
    </comment>
  </commentList>
</comments>
</file>

<file path=xl/sharedStrings.xml><?xml version="1.0" encoding="utf-8"?>
<sst xmlns="http://schemas.openxmlformats.org/spreadsheetml/2006/main" count="300" uniqueCount="37">
  <si>
    <t>PC</t>
  </si>
  <si>
    <t>PL</t>
  </si>
  <si>
    <t>CC</t>
  </si>
  <si>
    <t>BUDGET 2025</t>
  </si>
  <si>
    <t>TX REALISATION</t>
  </si>
  <si>
    <t>TX D EVOLUTION</t>
  </si>
  <si>
    <t xml:space="preserve">QT TOTALE </t>
  </si>
  <si>
    <t>LIV GLOB  PW</t>
  </si>
  <si>
    <t>PW</t>
  </si>
  <si>
    <t>LIV  JANVIER 2024</t>
  </si>
  <si>
    <t>GMCB</t>
  </si>
  <si>
    <t>FARINE</t>
  </si>
  <si>
    <t>LIV GLOB GMCB</t>
  </si>
  <si>
    <t>Commentaire</t>
  </si>
  <si>
    <t>AMT</t>
  </si>
  <si>
    <t>LIV GLOB AMT</t>
  </si>
  <si>
    <t>AMELIORANT</t>
  </si>
  <si>
    <t>MCSR</t>
  </si>
  <si>
    <t>SEMOULE</t>
  </si>
  <si>
    <t>Fev 2025</t>
  </si>
  <si>
    <t>LIV  FEV 2024</t>
  </si>
  <si>
    <t>255 tonnes non livrées en raison d'un manque d'emballage pour la farine en sac de 25 kg.</t>
  </si>
  <si>
    <t>135 tonnes d'améliorant non livrées en raison d'un problème technique sur  machines</t>
  </si>
  <si>
    <t>618 tonnes non livrées en raison d’un manque d’emballage Farine speciale et semoule Mq priv et de MP (BLE DUR)</t>
  </si>
  <si>
    <t>45 tonnes d’améliorant non livrées en raison d’un problème technique machine</t>
  </si>
  <si>
    <t>CDES NON LIVREES : MANQUE EMBALLAGE SEMOULE ET FARINE</t>
  </si>
  <si>
    <t xml:space="preserve">Production limitée à cause de l’absence de commandes confirmées </t>
  </si>
  <si>
    <t>CUML BUDGET</t>
  </si>
  <si>
    <t>VENTES 2025</t>
  </si>
  <si>
    <t>REALISATION CUML</t>
  </si>
  <si>
    <t>TX REAL / BUDGET GLOB</t>
  </si>
  <si>
    <t>EVOLUTION 2025-2024</t>
  </si>
  <si>
    <t>CUML LIV  2024</t>
  </si>
  <si>
    <t>LIV  MARS 2024</t>
  </si>
  <si>
    <t>LIV  AVRIL 2024</t>
  </si>
  <si>
    <t xml:space="preserve">SEMOULE </t>
  </si>
  <si>
    <t>LIV GLOB MCSR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</si>
</sst>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€_-;\-* #,##0\ _€_-;_-* &quot;-&quot;??\ _€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2" fontId="3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9" fontId="5" fillId="0" borderId="1" xfId="1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9" fontId="5" fillId="2" borderId="1" xfId="1" applyNumberFormat="1" applyFont="1" applyFill="1" applyBorder="1" applyAlignment="1">
      <alignment horizontal="center" vertical="center"/>
    </xf>
    <xf numFmtId="17" fontId="6" fillId="3" borderId="1" xfId="0" applyNumberFormat="1" applyFont="1" applyFill="1" applyBorder="1" applyAlignment="1">
      <alignment horizontal="center" vertical="center"/>
    </xf>
    <xf numFmtId="9" fontId="4" fillId="2" borderId="1" xfId="1" applyNumberFormat="1" applyFont="1" applyFill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2" fontId="3" fillId="4" borderId="1" xfId="0" applyNumberFormat="1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9" fontId="4" fillId="4" borderId="1" xfId="1" applyNumberFormat="1" applyFont="1" applyFill="1" applyBorder="1" applyAlignment="1">
      <alignment horizontal="center" vertical="center"/>
    </xf>
    <xf numFmtId="9" fontId="5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</cellXfs>
  <cellStyles count="2">
    <cellStyle name="Milliers" xfId="1" builtinId="3"/>
    <cellStyle name="Normal" xfId="0" builtinId="0"/>
  </cellStyles>
  <dxfs count="552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9EC-B060-4D92-BFC6-3D04C4F848F0}">
  <dimension ref="A1:J14"/>
  <sheetViews>
    <sheetView tabSelected="1" workbookViewId="0">
      <selection activeCell="D17" sqref="D17"/>
    </sheetView>
  </sheetViews>
  <sheetFormatPr baseColWidth="10" defaultRowHeight="14.5" x14ac:dyDescent="0.35"/>
  <cols>
    <col min="5" max="5" width="12.453125" customWidth="1"/>
    <col min="6" max="6" width="10.36328125" bestFit="1" customWidth="1"/>
    <col min="7" max="7" width="12.08984375" bestFit="1" customWidth="1"/>
    <col min="8" max="8" width="13" customWidth="1"/>
    <col min="9" max="9" width="13.08984375" customWidth="1"/>
    <col min="10" max="10" width="15.90625" customWidth="1"/>
  </cols>
  <sheetData>
    <row r="1" spans="1:10" x14ac:dyDescent="0.35">
      <c r="B1" s="24" t="s">
        <v>28</v>
      </c>
      <c r="C1" s="24"/>
      <c r="D1" s="24" t="s">
        <v>29</v>
      </c>
      <c r="E1" s="24"/>
      <c r="F1" s="24" t="s">
        <v>30</v>
      </c>
      <c r="G1" s="24"/>
      <c r="H1" s="24" t="s">
        <v>31</v>
      </c>
      <c r="I1" s="24"/>
      <c r="J1" s="18"/>
    </row>
    <row r="2" spans="1:10" ht="21" x14ac:dyDescent="0.35">
      <c r="B2" s="15"/>
      <c r="C2" s="4" t="s">
        <v>6</v>
      </c>
      <c r="D2" s="4" t="s">
        <v>27</v>
      </c>
      <c r="E2" s="9" t="s">
        <v>4</v>
      </c>
      <c r="F2" s="4" t="s">
        <v>3</v>
      </c>
      <c r="G2" s="9" t="s">
        <v>4</v>
      </c>
      <c r="H2" s="4" t="s">
        <v>32</v>
      </c>
      <c r="I2" s="10" t="s">
        <v>5</v>
      </c>
      <c r="J2" s="10" t="s">
        <v>13</v>
      </c>
    </row>
    <row r="3" spans="1:10" x14ac:dyDescent="0.35">
      <c r="A3" s="25" t="s">
        <v>8</v>
      </c>
      <c r="B3" s="11" t="s">
        <v>7</v>
      </c>
      <c r="C3" s="12">
        <f>JANV!C2+FEV!C2+MARS!C2+AVRIL!C2+MAI!C2+JUIN!C2+JUILLET!C2+AOUT!C2+SEPT!C2+OCT!C2+NOV!C2+DEC!C2</f>
        <v>11896827</v>
      </c>
      <c r="D3" s="12">
        <f>+JANV!D2+FEV!D2+MARS!D2+AVRIL!D2+MAI!D2+JUIN!D2+JUILLET!D2+AOUT!D2+SEPT!D2+OCT!D2+NOV!D2+DEC!D2</f>
        <v>11142016</v>
      </c>
      <c r="E3" s="16">
        <f>+C3/D3</f>
        <v>1.0677445625639022</v>
      </c>
      <c r="F3" s="12">
        <v>33426048</v>
      </c>
      <c r="G3" s="17">
        <f>+C3/F3</f>
        <v>0.35591485418796742</v>
      </c>
      <c r="H3" s="12">
        <f>JANV!G2+FEV!G2+MARS!G2+AVRIL!F2+MAI!F2+JUIN!F2+JUILLET!F2+AOUT!F2+SEPT!F2+OCT!F2+NOV!F2+DEC!F2</f>
        <v>5963460.7999999998</v>
      </c>
      <c r="I3" s="14">
        <f>IFERROR((C3-H3)/H3,"-")</f>
        <v>0.99495350082623168</v>
      </c>
      <c r="J3" s="11"/>
    </row>
    <row r="4" spans="1:10" x14ac:dyDescent="0.35">
      <c r="A4" s="25"/>
      <c r="B4" s="2" t="s">
        <v>0</v>
      </c>
      <c r="C4" s="6">
        <f>JANV!C3+FEV!C3+MARS!C3+AVRIL!C3+MAI!C3+JUIN!C3+JUILLET!C3+AOUT!C3+SEPT!C3+OCT!C3+NOV!C3+DEC!C3</f>
        <v>4733513</v>
      </c>
      <c r="D4" s="5">
        <f>+JANV!D3+FEV!D3+MARS!D3+AVRIL!D3+MAI!D3+JUIN!D3+JUILLET!D3+AOUT!D3+SEPT!D3+OCT!D3+NOV!D3+DEC!D3</f>
        <v>4236701.16</v>
      </c>
      <c r="E4" s="17">
        <f t="shared" ref="E4:E14" si="0">+C4/D4</f>
        <v>1.1172638383586158</v>
      </c>
      <c r="F4" s="6">
        <v>12710103.479999997</v>
      </c>
      <c r="G4" s="17">
        <f t="shared" ref="G4:G6" si="1">+C4/F4</f>
        <v>0.37242127945287201</v>
      </c>
      <c r="H4" s="6">
        <f>JANV!G3+FEV!G3+MARS!G3+AVRIL!F3+MAI!F3+JUIN!F3+JUILLET!F3+AOUT!F3+SEPT!F3+OCT!F3+NOV!F3+DEC!F3</f>
        <v>2999283</v>
      </c>
      <c r="I4" s="17">
        <f t="shared" ref="I4:I6" si="2">IFERROR((C4-H4)/H4,"-")</f>
        <v>0.57821486001821099</v>
      </c>
      <c r="J4" s="2"/>
    </row>
    <row r="5" spans="1:10" x14ac:dyDescent="0.35">
      <c r="A5" s="25"/>
      <c r="B5" s="3" t="s">
        <v>1</v>
      </c>
      <c r="C5" s="7">
        <f>JANV!C4+FEV!C4+MARS!C4+AVRIL!C4+MAI!C4+JUIN!C4+JUILLET!C4+AOUT!C4+SEPT!C4+OCT!C4+NOV!C4+DEC!C4</f>
        <v>3973690</v>
      </c>
      <c r="D5" s="5">
        <f>+JANV!D4+FEV!D4+MARS!D4+AVRIL!D4+MAI!D4+JUIN!D4+JUILLET!D4+AOUT!D4+SEPT!D4+OCT!D4+NOV!D4+DEC!D4</f>
        <v>3947072.24</v>
      </c>
      <c r="E5" s="17">
        <f t="shared" si="0"/>
        <v>1.0067436718614504</v>
      </c>
      <c r="F5" s="7">
        <v>11841216.720000004</v>
      </c>
      <c r="G5" s="17">
        <f t="shared" si="1"/>
        <v>0.33558122395381668</v>
      </c>
      <c r="H5" s="7">
        <f>JANV!G4+FEV!G4+MARS!G4+AVRIL!F4+MAI!F4+JUIN!F4+JUILLET!F4+AOUT!F4+SEPT!F4+OCT!F4+NOV!F4+DEC!F4</f>
        <v>1316556</v>
      </c>
      <c r="I5" s="17">
        <f t="shared" si="2"/>
        <v>2.0182460905574851</v>
      </c>
      <c r="J5" s="3"/>
    </row>
    <row r="6" spans="1:10" x14ac:dyDescent="0.35">
      <c r="A6" s="25"/>
      <c r="B6" s="2" t="s">
        <v>2</v>
      </c>
      <c r="C6" s="6">
        <f>JANV!C5+FEV!C5+MARS!C5+AVRIL!C5+MAI!C5+JUIN!C5+JUILLET!C5+AOUT!C5+SEPT!C5+OCT!C5+NOV!C5+DEC!C5</f>
        <v>3189624</v>
      </c>
      <c r="D6" s="5">
        <f>+JANV!D5+FEV!D5+MARS!D5+AVRIL!D5+MAI!D5+JUIN!D5+JUILLET!D5+AOUT!D5+SEPT!D5+OCT!D5+NOV!D5+DEC!D5</f>
        <v>2958243.48</v>
      </c>
      <c r="E6" s="17">
        <f t="shared" si="0"/>
        <v>1.0782155091574814</v>
      </c>
      <c r="F6" s="6">
        <v>8874730.4399999995</v>
      </c>
      <c r="G6" s="17">
        <f t="shared" si="1"/>
        <v>0.35940516971916053</v>
      </c>
      <c r="H6" s="6">
        <f>JANV!G5+FEV!G5+MARS!G5+AVRIL!F5+MAI!F5+JUIN!F5+JUILLET!F5+AOUT!F5+SEPT!F5+OCT!F5+NOV!F5+DEC!F5</f>
        <v>1647622</v>
      </c>
      <c r="I6" s="17">
        <f t="shared" si="2"/>
        <v>0.93589549059189547</v>
      </c>
      <c r="J6" s="2"/>
    </row>
    <row r="7" spans="1:10" x14ac:dyDescent="0.35">
      <c r="A7" s="26" t="s">
        <v>10</v>
      </c>
      <c r="B7" s="11" t="s">
        <v>12</v>
      </c>
      <c r="C7" s="13">
        <f>JANV!C6+FEV!C6+MARS!C6+AVRIL!C6+MAI!C6+JUIN!C6+JUILLET!C6+AOUT!C6+SEPT!C6+OCT!C6+NOV!C6+DEC!C6</f>
        <v>1449500</v>
      </c>
      <c r="D7" s="12">
        <f>+JANV!D6+FEV!D6+MARS!D6+AVRIL!D6+MAI!D6+JUIN!D6+JUILLET!D6+AOUT!D6+SEPT!D6+OCT!D6+NOV!D6+DEC!D6</f>
        <v>2129200</v>
      </c>
      <c r="E7" s="17">
        <f t="shared" si="0"/>
        <v>0.68077212098440731</v>
      </c>
      <c r="F7" s="13">
        <v>6387600</v>
      </c>
      <c r="G7" s="17">
        <f>+C7/F7</f>
        <v>0.22692404032813576</v>
      </c>
      <c r="H7" s="13">
        <f>JANV!G6+FEV!G6+MARS!G6+AVRIL!F6+MAI!F6+JUIN!F6+JUILLET!F6+AOUT!F6+SEPT!F6+OCT!F6+NOV!F6+DEC!F6</f>
        <v>141000</v>
      </c>
      <c r="I7" s="14">
        <f>IFERROR((C7-H7)/H7,"-")</f>
        <v>9.2801418439716308</v>
      </c>
      <c r="J7" s="11"/>
    </row>
    <row r="8" spans="1:10" ht="18" customHeight="1" x14ac:dyDescent="0.35">
      <c r="A8" s="27"/>
      <c r="B8" s="2" t="s">
        <v>11</v>
      </c>
      <c r="C8" s="6">
        <f>JANV!C7+FEV!C7+MARS!C7+AVRIL!C7+MAI!C7+JUIN!C7+JUILLET!C7+AOUT!C7+SEPT!C7+OCT!C7+NOV!C7+DEC!C7</f>
        <v>1185500</v>
      </c>
      <c r="D8" s="5">
        <f>+JANV!D7+FEV!D7+MARS!D7+AVRIL!D7+MAI!D7+JUIN!D7+JUILLET!D7+AOUT!D7+SEPT!D7+OCT!D7+NOV!D7+DEC!D7</f>
        <v>2129200</v>
      </c>
      <c r="E8" s="17">
        <f t="shared" si="0"/>
        <v>0.55678188991170396</v>
      </c>
      <c r="F8" s="6">
        <v>6387600</v>
      </c>
      <c r="G8" s="17">
        <f t="shared" ref="G8" si="3">+C8/F8</f>
        <v>0.18559396330390132</v>
      </c>
      <c r="H8" s="6">
        <f>JANV!G7+FEV!G7+MARS!G7+AVRIL!F7+MAI!F7+JUIN!F7+JUILLET!F7+AOUT!F7+SEPT!F7+OCT!F7+NOV!F7+DEC!F7</f>
        <v>0</v>
      </c>
      <c r="I8" s="17" t="str">
        <f t="shared" ref="I8" si="4">IFERROR((C8-H8)/H8,"-")</f>
        <v>-</v>
      </c>
      <c r="J8" s="2"/>
    </row>
    <row r="9" spans="1:10" x14ac:dyDescent="0.35">
      <c r="A9" s="25" t="s">
        <v>14</v>
      </c>
      <c r="B9" s="11" t="s">
        <v>15</v>
      </c>
      <c r="C9" s="13">
        <f>JANV!C8+FEV!C8+MARS!C8+AVRIL!C8+MAI!C8+JUIN!C8+JUILLET!C8+AOUT!C8+SEPT!C8+OCT!C8+NOV!C8+DEC!C8</f>
        <v>129200</v>
      </c>
      <c r="D9" s="12">
        <f>+JANV!D8+FEV!D8+MARS!D8+AVRIL!D8+MAI!D8+JUIN!D8+JUILLET!D8+AOUT!D8+SEPT!D8+OCT!D8+NOV!D8+DEC!D8</f>
        <v>56666.666666666664</v>
      </c>
      <c r="E9" s="16">
        <f t="shared" si="0"/>
        <v>2.2800000000000002</v>
      </c>
      <c r="F9" s="13">
        <v>170000</v>
      </c>
      <c r="G9" s="17">
        <f>+C9/F9</f>
        <v>0.76</v>
      </c>
      <c r="H9" s="13">
        <f>JANV!G8+FEV!G8+MARS!G8+AVRIL!F8+MAI!F8+JUIN!F8+JUILLET!F8+AOUT!F8+SEPT!F8+OCT!F8+NOV!F8+DEC!F8</f>
        <v>1130495</v>
      </c>
      <c r="I9" s="14">
        <f>IFERROR((C9-H9)/H9,"-")</f>
        <v>-0.88571378024670611</v>
      </c>
      <c r="J9" s="11"/>
    </row>
    <row r="10" spans="1:10" x14ac:dyDescent="0.35">
      <c r="A10" s="25"/>
      <c r="B10" s="2" t="s">
        <v>16</v>
      </c>
      <c r="C10" s="6">
        <f>JANV!C9+FEV!C9+MARS!C9+AVRIL!C9+MAI!C9+JUIN!C9+JUILLET!C9+AOUT!C9+SEPT!C9+OCT!C9+NOV!C9+DEC!C9</f>
        <v>135000</v>
      </c>
      <c r="D10" s="5">
        <f>+JANV!D9+FEV!D9+MARS!D9+AVRIL!D9+MAI!D9+JUIN!D9+JUILLET!D9+AOUT!D9+SEPT!D9+OCT!D9+NOV!D9+DEC!D9</f>
        <v>56666.666666666664</v>
      </c>
      <c r="E10" s="17">
        <f t="shared" si="0"/>
        <v>2.3823529411764706</v>
      </c>
      <c r="F10" s="6">
        <v>170000</v>
      </c>
      <c r="G10" s="17">
        <f t="shared" ref="G10" si="5">+C10/F10</f>
        <v>0.79411764705882348</v>
      </c>
      <c r="H10" s="6">
        <f>JANV!G9+FEV!G9+MARS!G9+AVRIL!F9+MAI!F9+JUIN!F9+JUILLET!F9+AOUT!F9+SEPT!F9+OCT!F9+NOV!F9+DEC!F9</f>
        <v>50520</v>
      </c>
      <c r="I10" s="17">
        <f t="shared" ref="I10:I11" si="6">IFERROR((C10-H10)/H10,"-")</f>
        <v>1.6722090261282661</v>
      </c>
      <c r="J10" s="2"/>
    </row>
    <row r="11" spans="1:10" x14ac:dyDescent="0.35">
      <c r="A11" s="25"/>
      <c r="B11" s="2" t="s">
        <v>11</v>
      </c>
      <c r="C11" s="6">
        <f>JANV!C10+FEV!C10+MARS!C11+AVRIL!C10+MAI!C10+JUIN!C10+JUILLET!C10+AOUT!C10+SEPT!C10+OCT!C10+NOV!C10+DEC!C10</f>
        <v>73000</v>
      </c>
      <c r="D11" s="5">
        <f>+JANV!D10+FEV!D10+MARS!D11+AVRIL!D10+MAI!D10+JUIN!D10+JUILLET!D10+AOUT!D10+SEPT!D10+OCT!D10+NOV!D10+DEC!D10</f>
        <v>0</v>
      </c>
      <c r="E11" s="17"/>
      <c r="F11" s="6">
        <v>0</v>
      </c>
      <c r="G11" s="17"/>
      <c r="H11" s="6">
        <f>JANV!G10+FEV!G10+MARS!G11+AVRIL!F10+MAI!F10+JUIN!F10+JUILLET!F10+AOUT!F10+SEPT!F10+OCT!F10+NOV!F10+DEC!F10</f>
        <v>76200</v>
      </c>
      <c r="I11" s="17">
        <f t="shared" si="6"/>
        <v>-4.1994750656167978E-2</v>
      </c>
      <c r="J11" s="2"/>
    </row>
    <row r="12" spans="1:10" x14ac:dyDescent="0.35">
      <c r="A12" s="25" t="s">
        <v>17</v>
      </c>
      <c r="B12" s="11" t="s">
        <v>36</v>
      </c>
      <c r="C12" s="13">
        <f>JANV!C11+FEV!C11+MARS!C12+AVRIL!C11+MAI!C11+JUIN!C11+JUILLET!C11+AOUT!C11+SEPT!C11+OCT!C11+NOV!C11+DEC!C11</f>
        <v>1277300</v>
      </c>
      <c r="D12" s="12">
        <f>+JANV!D11+FEV!D11+MARS!D12+AVRIL!D11+MAI!D11+JUIN!D11+JUILLET!D11+AOUT!D11+SEPT!D11+OCT!D11+NOV!D11+DEC!D11</f>
        <v>3732666.6666666665</v>
      </c>
      <c r="E12" s="17">
        <f t="shared" si="0"/>
        <v>0.34219503482764779</v>
      </c>
      <c r="F12" s="13">
        <v>11197999.999999998</v>
      </c>
      <c r="G12" s="17">
        <f>+C12/F12</f>
        <v>0.11406501160921595</v>
      </c>
      <c r="H12" s="13">
        <f>JANV!G11+FEV!G11+MARS!G12+AVRIL!F11+MAI!F11+JUIN!F11+JUILLET!F11+AOUT!F11+SEPT!F11+OCT!F11+NOV!F11+DEC!F11</f>
        <v>2740600</v>
      </c>
      <c r="I12" s="14">
        <f>IFERROR((C12-H12)/H12,"-")</f>
        <v>-0.53393417499817564</v>
      </c>
      <c r="J12" s="11"/>
    </row>
    <row r="13" spans="1:10" x14ac:dyDescent="0.35">
      <c r="A13" s="25"/>
      <c r="B13" s="2" t="s">
        <v>18</v>
      </c>
      <c r="C13" s="6">
        <f>JANV!C12+FEV!C12+MARS!C13+AVRIL!C12+MAI!C12+JUIN!C12+JUILLET!C12+AOUT!C12+SEPT!C12+OCT!C12+NOV!C12+DEC!C12</f>
        <v>1700400</v>
      </c>
      <c r="D13" s="5">
        <f>+JANV!D12+FEV!D12+MARS!D13+AVRIL!D12+MAI!D12+JUIN!D12+JUILLET!D12+AOUT!D12+SEPT!D12+OCT!D12+NOV!D12+DEC!D12</f>
        <v>3569333.3333333335</v>
      </c>
      <c r="E13" s="17">
        <f t="shared" si="0"/>
        <v>0.47639148300336193</v>
      </c>
      <c r="F13" s="6">
        <v>10708000</v>
      </c>
      <c r="G13" s="17">
        <f t="shared" ref="G13:G14" si="7">+C13/F13</f>
        <v>0.15879716100112065</v>
      </c>
      <c r="H13" s="6">
        <f>JANV!G12+FEV!G12+MARS!G13+AVRIL!F12+MAI!F12+JUIN!F12+JUILLET!F12+AOUT!F12+SEPT!F12+OCT!F12+NOV!F12+DEC!F12</f>
        <v>3108100</v>
      </c>
      <c r="I13" s="17">
        <f t="shared" ref="I13:I14" si="8">IFERROR((C13-H13)/H13,"-")</f>
        <v>-0.45291335542614458</v>
      </c>
      <c r="J13" s="2"/>
    </row>
    <row r="14" spans="1:10" x14ac:dyDescent="0.35">
      <c r="A14" s="25"/>
      <c r="B14" s="2" t="s">
        <v>11</v>
      </c>
      <c r="C14" s="6">
        <f>JANV!C13+FEV!C13+MARS!C14+AVRIL!C13+MAI!C13+JUIN!C13+JUILLET!C13+AOUT!C13+SEPT!C13+OCT!C13+NOV!C13+DEC!C13</f>
        <v>77000</v>
      </c>
      <c r="D14" s="5">
        <f>+JANV!D13+FEV!D13+MARS!D14+AVRIL!D13+MAI!D13+JUIN!D13+JUILLET!D13+AOUT!D13+SEPT!D13+OCT!D13+NOV!D13+DEC!D13</f>
        <v>163333.33333333331</v>
      </c>
      <c r="E14" s="17">
        <f t="shared" si="0"/>
        <v>0.47142857142857147</v>
      </c>
      <c r="F14" s="6">
        <v>489999.99999999983</v>
      </c>
      <c r="G14" s="17">
        <f t="shared" si="7"/>
        <v>0.1571428571428572</v>
      </c>
      <c r="H14" s="6">
        <v>0</v>
      </c>
      <c r="I14" s="17" t="str">
        <f t="shared" si="8"/>
        <v>-</v>
      </c>
      <c r="J14" s="2"/>
    </row>
  </sheetData>
  <mergeCells count="8">
    <mergeCell ref="H1:I1"/>
    <mergeCell ref="A3:A6"/>
    <mergeCell ref="A7:A8"/>
    <mergeCell ref="A9:A11"/>
    <mergeCell ref="A12:A14"/>
    <mergeCell ref="B1:C1"/>
    <mergeCell ref="D1:E1"/>
    <mergeCell ref="F1:G1"/>
  </mergeCells>
  <conditionalFormatting sqref="I3">
    <cfRule type="cellIs" dxfId="551" priority="76" operator="lessThan">
      <formula>0</formula>
    </cfRule>
    <cfRule type="cellIs" dxfId="550" priority="78" operator="greaterThan">
      <formula>0</formula>
    </cfRule>
  </conditionalFormatting>
  <conditionalFormatting sqref="I7">
    <cfRule type="cellIs" dxfId="549" priority="72" operator="lessThan">
      <formula>0</formula>
    </cfRule>
    <cfRule type="cellIs" dxfId="548" priority="74" operator="greaterThan">
      <formula>0</formula>
    </cfRule>
  </conditionalFormatting>
  <conditionalFormatting sqref="I9">
    <cfRule type="cellIs" dxfId="547" priority="68" operator="lessThan">
      <formula>0</formula>
    </cfRule>
    <cfRule type="cellIs" dxfId="546" priority="70" operator="greaterThan">
      <formula>0</formula>
    </cfRule>
  </conditionalFormatting>
  <conditionalFormatting sqref="I12">
    <cfRule type="cellIs" dxfId="545" priority="64" operator="lessThan">
      <formula>0</formula>
    </cfRule>
    <cfRule type="cellIs" dxfId="544" priority="65" operator="greaterThan">
      <formula>0</formula>
    </cfRule>
  </conditionalFormatting>
  <conditionalFormatting sqref="G12">
    <cfRule type="cellIs" dxfId="543" priority="61" operator="greaterThan">
      <formula>0.99</formula>
    </cfRule>
  </conditionalFormatting>
  <conditionalFormatting sqref="G12">
    <cfRule type="cellIs" dxfId="542" priority="60" operator="lessThan">
      <formula>0.99</formula>
    </cfRule>
  </conditionalFormatting>
  <conditionalFormatting sqref="E3 E9">
    <cfRule type="cellIs" dxfId="541" priority="59" operator="greaterThan">
      <formula>0.99</formula>
    </cfRule>
  </conditionalFormatting>
  <conditionalFormatting sqref="E13:E14">
    <cfRule type="cellIs" dxfId="540" priority="51" operator="greaterThan">
      <formula>0.99</formula>
    </cfRule>
  </conditionalFormatting>
  <conditionalFormatting sqref="E13:E14">
    <cfRule type="cellIs" dxfId="539" priority="50" operator="lessThan">
      <formula>0.99</formula>
    </cfRule>
  </conditionalFormatting>
  <conditionalFormatting sqref="E8">
    <cfRule type="cellIs" dxfId="538" priority="49" operator="greaterThan">
      <formula>0.99</formula>
    </cfRule>
  </conditionalFormatting>
  <conditionalFormatting sqref="E8">
    <cfRule type="cellIs" dxfId="537" priority="48" operator="lessThan">
      <formula>0.99</formula>
    </cfRule>
  </conditionalFormatting>
  <conditionalFormatting sqref="E4:E6">
    <cfRule type="cellIs" dxfId="536" priority="47" operator="greaterThan">
      <formula>0.99</formula>
    </cfRule>
  </conditionalFormatting>
  <conditionalFormatting sqref="E4:E6">
    <cfRule type="cellIs" dxfId="535" priority="46" operator="lessThan">
      <formula>0.99</formula>
    </cfRule>
  </conditionalFormatting>
  <conditionalFormatting sqref="E10">
    <cfRule type="cellIs" dxfId="534" priority="45" operator="greaterThan">
      <formula>0.99</formula>
    </cfRule>
  </conditionalFormatting>
  <conditionalFormatting sqref="E10">
    <cfRule type="cellIs" dxfId="533" priority="44" operator="lessThan">
      <formula>0.99</formula>
    </cfRule>
  </conditionalFormatting>
  <conditionalFormatting sqref="E7">
    <cfRule type="cellIs" dxfId="532" priority="43" operator="greaterThan">
      <formula>0.99</formula>
    </cfRule>
  </conditionalFormatting>
  <conditionalFormatting sqref="E7">
    <cfRule type="cellIs" dxfId="531" priority="42" operator="lessThan">
      <formula>0.99</formula>
    </cfRule>
  </conditionalFormatting>
  <conditionalFormatting sqref="E12">
    <cfRule type="cellIs" dxfId="530" priority="41" operator="greaterThan">
      <formula>0.99</formula>
    </cfRule>
  </conditionalFormatting>
  <conditionalFormatting sqref="E12">
    <cfRule type="cellIs" dxfId="529" priority="40" operator="lessThan">
      <formula>0.99</formula>
    </cfRule>
  </conditionalFormatting>
  <conditionalFormatting sqref="E11">
    <cfRule type="cellIs" dxfId="528" priority="39" operator="greaterThan">
      <formula>0.99</formula>
    </cfRule>
  </conditionalFormatting>
  <conditionalFormatting sqref="E11">
    <cfRule type="cellIs" dxfId="527" priority="38" operator="lessThan">
      <formula>0.99</formula>
    </cfRule>
  </conditionalFormatting>
  <conditionalFormatting sqref="G4:G6">
    <cfRule type="cellIs" dxfId="526" priority="37" operator="greaterThan">
      <formula>0.99</formula>
    </cfRule>
  </conditionalFormatting>
  <conditionalFormatting sqref="G4:G6">
    <cfRule type="cellIs" dxfId="525" priority="36" operator="lessThan">
      <formula>0.99</formula>
    </cfRule>
  </conditionalFormatting>
  <conditionalFormatting sqref="G7">
    <cfRule type="cellIs" dxfId="524" priority="34" operator="greaterThan">
      <formula>0.99</formula>
    </cfRule>
  </conditionalFormatting>
  <conditionalFormatting sqref="G7">
    <cfRule type="cellIs" dxfId="523" priority="33" operator="lessThan">
      <formula>0.99</formula>
    </cfRule>
  </conditionalFormatting>
  <conditionalFormatting sqref="G3">
    <cfRule type="cellIs" dxfId="522" priority="32" operator="greaterThan">
      <formula>0.99</formula>
    </cfRule>
  </conditionalFormatting>
  <conditionalFormatting sqref="G3">
    <cfRule type="cellIs" dxfId="521" priority="31" operator="lessThan">
      <formula>0.99</formula>
    </cfRule>
  </conditionalFormatting>
  <conditionalFormatting sqref="G8">
    <cfRule type="cellIs" dxfId="520" priority="30" operator="greaterThan">
      <formula>0.99</formula>
    </cfRule>
  </conditionalFormatting>
  <conditionalFormatting sqref="G8">
    <cfRule type="cellIs" dxfId="519" priority="29" operator="lessThan">
      <formula>0.99</formula>
    </cfRule>
  </conditionalFormatting>
  <conditionalFormatting sqref="G10:G11">
    <cfRule type="cellIs" dxfId="518" priority="28" operator="greaterThan">
      <formula>0.99</formula>
    </cfRule>
  </conditionalFormatting>
  <conditionalFormatting sqref="G10:G11">
    <cfRule type="cellIs" dxfId="517" priority="27" operator="lessThan">
      <formula>0.99</formula>
    </cfRule>
  </conditionalFormatting>
  <conditionalFormatting sqref="G13:G14">
    <cfRule type="cellIs" dxfId="516" priority="26" operator="greaterThan">
      <formula>0.99</formula>
    </cfRule>
  </conditionalFormatting>
  <conditionalFormatting sqref="G13:G14">
    <cfRule type="cellIs" dxfId="515" priority="25" operator="lessThan">
      <formula>0.99</formula>
    </cfRule>
  </conditionalFormatting>
  <conditionalFormatting sqref="G9">
    <cfRule type="cellIs" dxfId="514" priority="24" operator="greaterThan">
      <formula>0.99</formula>
    </cfRule>
  </conditionalFormatting>
  <conditionalFormatting sqref="G9">
    <cfRule type="cellIs" dxfId="513" priority="23" operator="lessThan">
      <formula>0.99</formula>
    </cfRule>
  </conditionalFormatting>
  <conditionalFormatting sqref="I4:I6">
    <cfRule type="cellIs" dxfId="512" priority="17" operator="greaterThan">
      <formula>0</formula>
    </cfRule>
    <cfRule type="cellIs" dxfId="511" priority="18" operator="greaterThan">
      <formula>0</formula>
    </cfRule>
    <cfRule type="cellIs" dxfId="510" priority="20" operator="greaterThan">
      <formula>0.99</formula>
    </cfRule>
  </conditionalFormatting>
  <conditionalFormatting sqref="I4:I6">
    <cfRule type="cellIs" dxfId="509" priority="19" operator="lessThan">
      <formula>0.99</formula>
    </cfRule>
  </conditionalFormatting>
  <conditionalFormatting sqref="I8">
    <cfRule type="cellIs" dxfId="508" priority="13" operator="greaterThan">
      <formula>0</formula>
    </cfRule>
    <cfRule type="cellIs" dxfId="507" priority="14" operator="greaterThan">
      <formula>0</formula>
    </cfRule>
    <cfRule type="cellIs" dxfId="506" priority="16" operator="greaterThan">
      <formula>0.99</formula>
    </cfRule>
  </conditionalFormatting>
  <conditionalFormatting sqref="I8">
    <cfRule type="cellIs" dxfId="505" priority="15" operator="lessThan">
      <formula>0.99</formula>
    </cfRule>
  </conditionalFormatting>
  <conditionalFormatting sqref="I10:I11">
    <cfRule type="cellIs" dxfId="504" priority="9" operator="greaterThan">
      <formula>0</formula>
    </cfRule>
    <cfRule type="cellIs" dxfId="503" priority="10" operator="greaterThan">
      <formula>0</formula>
    </cfRule>
    <cfRule type="cellIs" dxfId="502" priority="12" operator="greaterThan">
      <formula>0.99</formula>
    </cfRule>
  </conditionalFormatting>
  <conditionalFormatting sqref="I10:I11">
    <cfRule type="cellIs" dxfId="501" priority="11" operator="lessThan">
      <formula>0.99</formula>
    </cfRule>
  </conditionalFormatting>
  <conditionalFormatting sqref="I14">
    <cfRule type="cellIs" dxfId="500" priority="5" operator="greaterThan">
      <formula>0</formula>
    </cfRule>
    <cfRule type="cellIs" dxfId="499" priority="6" operator="greaterThan">
      <formula>0</formula>
    </cfRule>
    <cfRule type="cellIs" dxfId="498" priority="8" operator="greaterThan">
      <formula>0.99</formula>
    </cfRule>
  </conditionalFormatting>
  <conditionalFormatting sqref="I14">
    <cfRule type="cellIs" dxfId="497" priority="7" operator="lessThan">
      <formula>0.99</formula>
    </cfRule>
  </conditionalFormatting>
  <conditionalFormatting sqref="I13">
    <cfRule type="cellIs" dxfId="496" priority="1" operator="greaterThan">
      <formula>0</formula>
    </cfRule>
    <cfRule type="cellIs" dxfId="495" priority="2" operator="greaterThan">
      <formula>0</formula>
    </cfRule>
    <cfRule type="cellIs" dxfId="494" priority="4" operator="greaterThan">
      <formula>0.99</formula>
    </cfRule>
  </conditionalFormatting>
  <conditionalFormatting sqref="I13">
    <cfRule type="cellIs" dxfId="493" priority="3" operator="lessThan">
      <formula>0.99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0D01-BEE7-4B86-AB2B-0C4DB1F13601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163" priority="41" operator="greaterThan">
      <formula>0.99</formula>
    </cfRule>
  </conditionalFormatting>
  <conditionalFormatting sqref="E3:E4">
    <cfRule type="cellIs" dxfId="162" priority="40" operator="lessThan">
      <formula>0.99</formula>
    </cfRule>
  </conditionalFormatting>
  <conditionalFormatting sqref="E2">
    <cfRule type="cellIs" dxfId="161" priority="39" operator="greaterThan">
      <formula>0.99</formula>
    </cfRule>
  </conditionalFormatting>
  <conditionalFormatting sqref="E7 E9:E10 E12:E13">
    <cfRule type="cellIs" dxfId="160" priority="38" operator="greaterThan">
      <formula>0.99</formula>
    </cfRule>
  </conditionalFormatting>
  <conditionalFormatting sqref="E7 E9:E10 E12:E13">
    <cfRule type="cellIs" dxfId="159" priority="37" operator="lessThan">
      <formula>0.99</formula>
    </cfRule>
  </conditionalFormatting>
  <conditionalFormatting sqref="E6">
    <cfRule type="cellIs" dxfId="158" priority="35" operator="lessThan">
      <formula>0.99</formula>
    </cfRule>
    <cfRule type="cellIs" dxfId="157" priority="36" operator="greaterThan">
      <formula>0.99</formula>
    </cfRule>
  </conditionalFormatting>
  <conditionalFormatting sqref="E8">
    <cfRule type="cellIs" dxfId="156" priority="34" operator="greaterThan">
      <formula>0.99</formula>
    </cfRule>
  </conditionalFormatting>
  <conditionalFormatting sqref="E11">
    <cfRule type="cellIs" dxfId="155" priority="32" operator="lessThan">
      <formula>0.99</formula>
    </cfRule>
    <cfRule type="cellIs" dxfId="154" priority="33" operator="greaterThan">
      <formula>0.99</formula>
    </cfRule>
  </conditionalFormatting>
  <conditionalFormatting sqref="H7">
    <cfRule type="cellIs" dxfId="153" priority="30" operator="lessThan">
      <formula>0</formula>
    </cfRule>
    <cfRule type="cellIs" dxfId="152" priority="31" operator="greaterThan">
      <formula>0</formula>
    </cfRule>
  </conditionalFormatting>
  <conditionalFormatting sqref="H8:H9">
    <cfRule type="cellIs" dxfId="151" priority="28" operator="lessThan">
      <formula>0</formula>
    </cfRule>
    <cfRule type="cellIs" dxfId="150" priority="29" operator="greaterThan">
      <formula>0</formula>
    </cfRule>
  </conditionalFormatting>
  <conditionalFormatting sqref="H10">
    <cfRule type="cellIs" dxfId="149" priority="26" operator="lessThan">
      <formula>0</formula>
    </cfRule>
    <cfRule type="cellIs" dxfId="148" priority="27" operator="greaterThan">
      <formula>0</formula>
    </cfRule>
  </conditionalFormatting>
  <conditionalFormatting sqref="H11:H12">
    <cfRule type="cellIs" dxfId="147" priority="25" stopIfTrue="1" operator="greaterThan">
      <formula>0</formula>
    </cfRule>
  </conditionalFormatting>
  <conditionalFormatting sqref="H2:H13">
    <cfRule type="cellIs" dxfId="146" priority="22" stopIfTrue="1" operator="greaterThan">
      <formula>0</formula>
    </cfRule>
  </conditionalFormatting>
  <conditionalFormatting sqref="H2:H13">
    <cfRule type="cellIs" dxfId="145" priority="21" stopIfTrue="1" operator="lessThan">
      <formula>0</formula>
    </cfRule>
  </conditionalFormatting>
  <conditionalFormatting sqref="H2 H6 H11 H8">
    <cfRule type="cellIs" dxfId="144" priority="23" stopIfTrue="1" operator="lessThan">
      <formula>0</formula>
    </cfRule>
    <cfRule type="cellIs" dxfId="143" priority="24" stopIfTrue="1" operator="greaterThan">
      <formula>0</formula>
    </cfRule>
  </conditionalFormatting>
  <conditionalFormatting sqref="H2">
    <cfRule type="cellIs" dxfId="142" priority="18" operator="greaterThan">
      <formula>0</formula>
    </cfRule>
    <cfRule type="cellIs" dxfId="141" priority="19" operator="greaterThan">
      <formula>0.14</formula>
    </cfRule>
    <cfRule type="cellIs" dxfId="140" priority="20" operator="greaterThan">
      <formula>0</formula>
    </cfRule>
  </conditionalFormatting>
  <conditionalFormatting sqref="H6">
    <cfRule type="cellIs" dxfId="139" priority="15" operator="greaterThan">
      <formula>0</formula>
    </cfRule>
    <cfRule type="cellIs" dxfId="138" priority="16" operator="greaterThan">
      <formula>0.14</formula>
    </cfRule>
    <cfRule type="cellIs" dxfId="137" priority="17" operator="greaterThan">
      <formula>0</formula>
    </cfRule>
  </conditionalFormatting>
  <conditionalFormatting sqref="H8">
    <cfRule type="cellIs" dxfId="136" priority="12" operator="greaterThan">
      <formula>0</formula>
    </cfRule>
    <cfRule type="cellIs" dxfId="135" priority="13" operator="greaterThan">
      <formula>0.14</formula>
    </cfRule>
    <cfRule type="cellIs" dxfId="134" priority="14" operator="greaterThan">
      <formula>0</formula>
    </cfRule>
  </conditionalFormatting>
  <conditionalFormatting sqref="H11">
    <cfRule type="cellIs" dxfId="133" priority="10" operator="lessThan">
      <formula>0</formula>
    </cfRule>
    <cfRule type="cellIs" dxfId="132" priority="11" operator="greaterThan">
      <formula>0</formula>
    </cfRule>
  </conditionalFormatting>
  <conditionalFormatting sqref="H11">
    <cfRule type="cellIs" dxfId="131" priority="7" operator="greaterThan">
      <formula>0</formula>
    </cfRule>
    <cfRule type="cellIs" dxfId="130" priority="8" operator="greaterThan">
      <formula>0.14</formula>
    </cfRule>
    <cfRule type="cellIs" dxfId="129" priority="9" operator="greaterThan">
      <formula>0</formula>
    </cfRule>
  </conditionalFormatting>
  <conditionalFormatting sqref="H8">
    <cfRule type="cellIs" dxfId="128" priority="6" stopIfTrue="1" operator="greaterThan">
      <formula>0</formula>
    </cfRule>
  </conditionalFormatting>
  <conditionalFormatting sqref="H8">
    <cfRule type="cellIs" dxfId="127" priority="4" operator="lessThan">
      <formula>0</formula>
    </cfRule>
    <cfRule type="cellIs" dxfId="126" priority="5" operator="greaterThan">
      <formula>0</formula>
    </cfRule>
  </conditionalFormatting>
  <conditionalFormatting sqref="H8">
    <cfRule type="cellIs" dxfId="125" priority="1" operator="greaterThan">
      <formula>0</formula>
    </cfRule>
    <cfRule type="cellIs" dxfId="124" priority="2" operator="greaterThan">
      <formula>0.14</formula>
    </cfRule>
    <cfRule type="cellIs" dxfId="123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77B3-F826-47A6-AE76-A81AB39270FF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4.0898437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122" priority="41" operator="greaterThan">
      <formula>0.99</formula>
    </cfRule>
  </conditionalFormatting>
  <conditionalFormatting sqref="E3:E4">
    <cfRule type="cellIs" dxfId="121" priority="40" operator="lessThan">
      <formula>0.99</formula>
    </cfRule>
  </conditionalFormatting>
  <conditionalFormatting sqref="E2">
    <cfRule type="cellIs" dxfId="120" priority="39" operator="greaterThan">
      <formula>0.99</formula>
    </cfRule>
  </conditionalFormatting>
  <conditionalFormatting sqref="E7 E9:E10 E12:E13">
    <cfRule type="cellIs" dxfId="119" priority="38" operator="greaterThan">
      <formula>0.99</formula>
    </cfRule>
  </conditionalFormatting>
  <conditionalFormatting sqref="E7 E9:E10 E12:E13">
    <cfRule type="cellIs" dxfId="118" priority="37" operator="lessThan">
      <formula>0.99</formula>
    </cfRule>
  </conditionalFormatting>
  <conditionalFormatting sqref="E6">
    <cfRule type="cellIs" dxfId="117" priority="35" operator="lessThan">
      <formula>0.99</formula>
    </cfRule>
    <cfRule type="cellIs" dxfId="116" priority="36" operator="greaterThan">
      <formula>0.99</formula>
    </cfRule>
  </conditionalFormatting>
  <conditionalFormatting sqref="E8">
    <cfRule type="cellIs" dxfId="115" priority="34" operator="greaterThan">
      <formula>0.99</formula>
    </cfRule>
  </conditionalFormatting>
  <conditionalFormatting sqref="E11">
    <cfRule type="cellIs" dxfId="114" priority="32" operator="lessThan">
      <formula>0.99</formula>
    </cfRule>
    <cfRule type="cellIs" dxfId="113" priority="33" operator="greaterThan">
      <formula>0.99</formula>
    </cfRule>
  </conditionalFormatting>
  <conditionalFormatting sqref="H7">
    <cfRule type="cellIs" dxfId="112" priority="30" operator="lessThan">
      <formula>0</formula>
    </cfRule>
    <cfRule type="cellIs" dxfId="111" priority="31" operator="greaterThan">
      <formula>0</formula>
    </cfRule>
  </conditionalFormatting>
  <conditionalFormatting sqref="H8:H9">
    <cfRule type="cellIs" dxfId="110" priority="28" operator="lessThan">
      <formula>0</formula>
    </cfRule>
    <cfRule type="cellIs" dxfId="109" priority="29" operator="greaterThan">
      <formula>0</formula>
    </cfRule>
  </conditionalFormatting>
  <conditionalFormatting sqref="H10">
    <cfRule type="cellIs" dxfId="108" priority="26" operator="lessThan">
      <formula>0</formula>
    </cfRule>
    <cfRule type="cellIs" dxfId="107" priority="27" operator="greaterThan">
      <formula>0</formula>
    </cfRule>
  </conditionalFormatting>
  <conditionalFormatting sqref="H11:H12">
    <cfRule type="cellIs" dxfId="106" priority="25" stopIfTrue="1" operator="greaterThan">
      <formula>0</formula>
    </cfRule>
  </conditionalFormatting>
  <conditionalFormatting sqref="H2:H13">
    <cfRule type="cellIs" dxfId="105" priority="22" stopIfTrue="1" operator="greaterThan">
      <formula>0</formula>
    </cfRule>
  </conditionalFormatting>
  <conditionalFormatting sqref="H2:H13">
    <cfRule type="cellIs" dxfId="104" priority="21" stopIfTrue="1" operator="lessThan">
      <formula>0</formula>
    </cfRule>
  </conditionalFormatting>
  <conditionalFormatting sqref="H2 H6 H11 H8">
    <cfRule type="cellIs" dxfId="103" priority="23" stopIfTrue="1" operator="lessThan">
      <formula>0</formula>
    </cfRule>
    <cfRule type="cellIs" dxfId="102" priority="24" stopIfTrue="1" operator="greaterThan">
      <formula>0</formula>
    </cfRule>
  </conditionalFormatting>
  <conditionalFormatting sqref="H2">
    <cfRule type="cellIs" dxfId="101" priority="18" operator="greaterThan">
      <formula>0</formula>
    </cfRule>
    <cfRule type="cellIs" dxfId="100" priority="19" operator="greaterThan">
      <formula>0.14</formula>
    </cfRule>
    <cfRule type="cellIs" dxfId="99" priority="20" operator="greaterThan">
      <formula>0</formula>
    </cfRule>
  </conditionalFormatting>
  <conditionalFormatting sqref="H6">
    <cfRule type="cellIs" dxfId="98" priority="15" operator="greaterThan">
      <formula>0</formula>
    </cfRule>
    <cfRule type="cellIs" dxfId="97" priority="16" operator="greaterThan">
      <formula>0.14</formula>
    </cfRule>
    <cfRule type="cellIs" dxfId="96" priority="17" operator="greaterThan">
      <formula>0</formula>
    </cfRule>
  </conditionalFormatting>
  <conditionalFormatting sqref="H8">
    <cfRule type="cellIs" dxfId="95" priority="12" operator="greaterThan">
      <formula>0</formula>
    </cfRule>
    <cfRule type="cellIs" dxfId="94" priority="13" operator="greaterThan">
      <formula>0.14</formula>
    </cfRule>
    <cfRule type="cellIs" dxfId="93" priority="14" operator="greaterThan">
      <formula>0</formula>
    </cfRule>
  </conditionalFormatting>
  <conditionalFormatting sqref="H11">
    <cfRule type="cellIs" dxfId="92" priority="10" operator="lessThan">
      <formula>0</formula>
    </cfRule>
    <cfRule type="cellIs" dxfId="91" priority="11" operator="greaterThan">
      <formula>0</formula>
    </cfRule>
  </conditionalFormatting>
  <conditionalFormatting sqref="H11">
    <cfRule type="cellIs" dxfId="90" priority="7" operator="greaterThan">
      <formula>0</formula>
    </cfRule>
    <cfRule type="cellIs" dxfId="89" priority="8" operator="greaterThan">
      <formula>0.14</formula>
    </cfRule>
    <cfRule type="cellIs" dxfId="88" priority="9" operator="greaterThan">
      <formula>0</formula>
    </cfRule>
  </conditionalFormatting>
  <conditionalFormatting sqref="H8">
    <cfRule type="cellIs" dxfId="87" priority="6" stopIfTrue="1" operator="greaterThan">
      <formula>0</formula>
    </cfRule>
  </conditionalFormatting>
  <conditionalFormatting sqref="H8">
    <cfRule type="cellIs" dxfId="86" priority="4" operator="lessThan">
      <formula>0</formula>
    </cfRule>
    <cfRule type="cellIs" dxfId="85" priority="5" operator="greaterThan">
      <formula>0</formula>
    </cfRule>
  </conditionalFormatting>
  <conditionalFormatting sqref="H8">
    <cfRule type="cellIs" dxfId="84" priority="1" operator="greaterThan">
      <formula>0</formula>
    </cfRule>
    <cfRule type="cellIs" dxfId="83" priority="2" operator="greaterThan">
      <formula>0.14</formula>
    </cfRule>
    <cfRule type="cellIs" dxfId="82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532F-34E3-49BC-AC5A-62EFF43B81F5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3.0898437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81" priority="41" operator="greaterThan">
      <formula>0.99</formula>
    </cfRule>
  </conditionalFormatting>
  <conditionalFormatting sqref="E3:E4">
    <cfRule type="cellIs" dxfId="80" priority="40" operator="lessThan">
      <formula>0.99</formula>
    </cfRule>
  </conditionalFormatting>
  <conditionalFormatting sqref="E2">
    <cfRule type="cellIs" dxfId="79" priority="39" operator="greaterThan">
      <formula>0.99</formula>
    </cfRule>
  </conditionalFormatting>
  <conditionalFormatting sqref="E7 E9:E10 E12:E13">
    <cfRule type="cellIs" dxfId="78" priority="38" operator="greaterThan">
      <formula>0.99</formula>
    </cfRule>
  </conditionalFormatting>
  <conditionalFormatting sqref="E7 E9:E10 E12:E13">
    <cfRule type="cellIs" dxfId="77" priority="37" operator="lessThan">
      <formula>0.99</formula>
    </cfRule>
  </conditionalFormatting>
  <conditionalFormatting sqref="E6">
    <cfRule type="cellIs" dxfId="76" priority="35" operator="lessThan">
      <formula>0.99</formula>
    </cfRule>
    <cfRule type="cellIs" dxfId="75" priority="36" operator="greaterThan">
      <formula>0.99</formula>
    </cfRule>
  </conditionalFormatting>
  <conditionalFormatting sqref="E8">
    <cfRule type="cellIs" dxfId="74" priority="34" operator="greaterThan">
      <formula>0.99</formula>
    </cfRule>
  </conditionalFormatting>
  <conditionalFormatting sqref="E11">
    <cfRule type="cellIs" dxfId="73" priority="32" operator="lessThan">
      <formula>0.99</formula>
    </cfRule>
    <cfRule type="cellIs" dxfId="72" priority="33" operator="greaterThan">
      <formula>0.99</formula>
    </cfRule>
  </conditionalFormatting>
  <conditionalFormatting sqref="H7">
    <cfRule type="cellIs" dxfId="71" priority="30" operator="lessThan">
      <formula>0</formula>
    </cfRule>
    <cfRule type="cellIs" dxfId="70" priority="31" operator="greaterThan">
      <formula>0</formula>
    </cfRule>
  </conditionalFormatting>
  <conditionalFormatting sqref="H8:H9">
    <cfRule type="cellIs" dxfId="69" priority="28" operator="lessThan">
      <formula>0</formula>
    </cfRule>
    <cfRule type="cellIs" dxfId="68" priority="29" operator="greaterThan">
      <formula>0</formula>
    </cfRule>
  </conditionalFormatting>
  <conditionalFormatting sqref="H10">
    <cfRule type="cellIs" dxfId="67" priority="26" operator="lessThan">
      <formula>0</formula>
    </cfRule>
    <cfRule type="cellIs" dxfId="66" priority="27" operator="greaterThan">
      <formula>0</formula>
    </cfRule>
  </conditionalFormatting>
  <conditionalFormatting sqref="H11:H12">
    <cfRule type="cellIs" dxfId="65" priority="25" stopIfTrue="1" operator="greaterThan">
      <formula>0</formula>
    </cfRule>
  </conditionalFormatting>
  <conditionalFormatting sqref="H2:H13">
    <cfRule type="cellIs" dxfId="64" priority="22" stopIfTrue="1" operator="greaterThan">
      <formula>0</formula>
    </cfRule>
  </conditionalFormatting>
  <conditionalFormatting sqref="H2:H13">
    <cfRule type="cellIs" dxfId="63" priority="21" stopIfTrue="1" operator="lessThan">
      <formula>0</formula>
    </cfRule>
  </conditionalFormatting>
  <conditionalFormatting sqref="H2 H6 H11 H8">
    <cfRule type="cellIs" dxfId="62" priority="23" stopIfTrue="1" operator="lessThan">
      <formula>0</formula>
    </cfRule>
    <cfRule type="cellIs" dxfId="61" priority="24" stopIfTrue="1" operator="greaterThan">
      <formula>0</formula>
    </cfRule>
  </conditionalFormatting>
  <conditionalFormatting sqref="H2">
    <cfRule type="cellIs" dxfId="60" priority="18" operator="greaterThan">
      <formula>0</formula>
    </cfRule>
    <cfRule type="cellIs" dxfId="59" priority="19" operator="greaterThan">
      <formula>0.14</formula>
    </cfRule>
    <cfRule type="cellIs" dxfId="58" priority="20" operator="greaterThan">
      <formula>0</formula>
    </cfRule>
  </conditionalFormatting>
  <conditionalFormatting sqref="H6">
    <cfRule type="cellIs" dxfId="57" priority="15" operator="greaterThan">
      <formula>0</formula>
    </cfRule>
    <cfRule type="cellIs" dxfId="56" priority="16" operator="greaterThan">
      <formula>0.14</formula>
    </cfRule>
    <cfRule type="cellIs" dxfId="55" priority="17" operator="greaterThan">
      <formula>0</formula>
    </cfRule>
  </conditionalFormatting>
  <conditionalFormatting sqref="H8">
    <cfRule type="cellIs" dxfId="54" priority="12" operator="greaterThan">
      <formula>0</formula>
    </cfRule>
    <cfRule type="cellIs" dxfId="53" priority="13" operator="greaterThan">
      <formula>0.14</formula>
    </cfRule>
    <cfRule type="cellIs" dxfId="52" priority="14" operator="greaterThan">
      <formula>0</formula>
    </cfRule>
  </conditionalFormatting>
  <conditionalFormatting sqref="H11">
    <cfRule type="cellIs" dxfId="51" priority="10" operator="lessThan">
      <formula>0</formula>
    </cfRule>
    <cfRule type="cellIs" dxfId="50" priority="11" operator="greaterThan">
      <formula>0</formula>
    </cfRule>
  </conditionalFormatting>
  <conditionalFormatting sqref="H11">
    <cfRule type="cellIs" dxfId="49" priority="7" operator="greaterThan">
      <formula>0</formula>
    </cfRule>
    <cfRule type="cellIs" dxfId="48" priority="8" operator="greaterThan">
      <formula>0.14</formula>
    </cfRule>
    <cfRule type="cellIs" dxfId="47" priority="9" operator="greaterThan">
      <formula>0</formula>
    </cfRule>
  </conditionalFormatting>
  <conditionalFormatting sqref="H8">
    <cfRule type="cellIs" dxfId="46" priority="6" stopIfTrue="1" operator="greaterThan">
      <formula>0</formula>
    </cfRule>
  </conditionalFormatting>
  <conditionalFormatting sqref="H8">
    <cfRule type="cellIs" dxfId="45" priority="4" operator="lessThan">
      <formula>0</formula>
    </cfRule>
    <cfRule type="cellIs" dxfId="44" priority="5" operator="greaterThan">
      <formula>0</formula>
    </cfRule>
  </conditionalFormatting>
  <conditionalFormatting sqref="H8">
    <cfRule type="cellIs" dxfId="43" priority="1" operator="greaterThan">
      <formula>0</formula>
    </cfRule>
    <cfRule type="cellIs" dxfId="42" priority="2" operator="greaterThan">
      <formula>0.14</formula>
    </cfRule>
    <cfRule type="cellIs" dxfId="41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A6A5-D5EA-42DD-95BB-3F654244C18A}">
  <dimension ref="A1:H13"/>
  <sheetViews>
    <sheetView workbookViewId="0">
      <selection activeCell="J13" sqref="J13"/>
    </sheetView>
  </sheetViews>
  <sheetFormatPr baseColWidth="10" defaultRowHeight="14.5" x14ac:dyDescent="0.35"/>
  <cols>
    <col min="7" max="7" width="11.6328125" customWidth="1"/>
    <col min="8" max="8" width="15.179687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40" priority="41" operator="greaterThan">
      <formula>0.99</formula>
    </cfRule>
  </conditionalFormatting>
  <conditionalFormatting sqref="E3:E4">
    <cfRule type="cellIs" dxfId="39" priority="40" operator="lessThan">
      <formula>0.99</formula>
    </cfRule>
  </conditionalFormatting>
  <conditionalFormatting sqref="E2">
    <cfRule type="cellIs" dxfId="38" priority="39" operator="greaterThan">
      <formula>0.99</formula>
    </cfRule>
  </conditionalFormatting>
  <conditionalFormatting sqref="E7 E9:E10 E12:E13">
    <cfRule type="cellIs" dxfId="37" priority="38" operator="greaterThan">
      <formula>0.99</formula>
    </cfRule>
  </conditionalFormatting>
  <conditionalFormatting sqref="E7 E9:E10 E12:E13">
    <cfRule type="cellIs" dxfId="36" priority="37" operator="lessThan">
      <formula>0.99</formula>
    </cfRule>
  </conditionalFormatting>
  <conditionalFormatting sqref="E6">
    <cfRule type="cellIs" dxfId="35" priority="35" operator="lessThan">
      <formula>0.99</formula>
    </cfRule>
    <cfRule type="cellIs" dxfId="34" priority="36" operator="greaterThan">
      <formula>0.99</formula>
    </cfRule>
  </conditionalFormatting>
  <conditionalFormatting sqref="E8">
    <cfRule type="cellIs" dxfId="33" priority="34" operator="greaterThan">
      <formula>0.99</formula>
    </cfRule>
  </conditionalFormatting>
  <conditionalFormatting sqref="E11">
    <cfRule type="cellIs" dxfId="32" priority="32" operator="lessThan">
      <formula>0.99</formula>
    </cfRule>
    <cfRule type="cellIs" dxfId="31" priority="33" operator="greaterThan">
      <formula>0.99</formula>
    </cfRule>
  </conditionalFormatting>
  <conditionalFormatting sqref="H7">
    <cfRule type="cellIs" dxfId="30" priority="30" operator="lessThan">
      <formula>0</formula>
    </cfRule>
    <cfRule type="cellIs" dxfId="29" priority="31" operator="greaterThan">
      <formula>0</formula>
    </cfRule>
  </conditionalFormatting>
  <conditionalFormatting sqref="H8:H9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H10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H11:H12">
    <cfRule type="cellIs" dxfId="24" priority="25" stopIfTrue="1" operator="greaterThan">
      <formula>0</formula>
    </cfRule>
  </conditionalFormatting>
  <conditionalFormatting sqref="H2:H13">
    <cfRule type="cellIs" dxfId="23" priority="22" stopIfTrue="1" operator="greaterThan">
      <formula>0</formula>
    </cfRule>
  </conditionalFormatting>
  <conditionalFormatting sqref="H2:H13">
    <cfRule type="cellIs" dxfId="22" priority="21" stopIfTrue="1" operator="lessThan">
      <formula>0</formula>
    </cfRule>
  </conditionalFormatting>
  <conditionalFormatting sqref="H2 H6 H11 H8">
    <cfRule type="cellIs" dxfId="21" priority="23" stopIfTrue="1" operator="lessThan">
      <formula>0</formula>
    </cfRule>
    <cfRule type="cellIs" dxfId="20" priority="24" stopIfTrue="1" operator="greaterThan">
      <formula>0</formula>
    </cfRule>
  </conditionalFormatting>
  <conditionalFormatting sqref="H2">
    <cfRule type="cellIs" dxfId="19" priority="18" operator="greaterThan">
      <formula>0</formula>
    </cfRule>
    <cfRule type="cellIs" dxfId="18" priority="19" operator="greaterThan">
      <formula>0.14</formula>
    </cfRule>
    <cfRule type="cellIs" dxfId="17" priority="20" operator="greaterThan">
      <formula>0</formula>
    </cfRule>
  </conditionalFormatting>
  <conditionalFormatting sqref="H6">
    <cfRule type="cellIs" dxfId="16" priority="15" operator="greaterThan">
      <formula>0</formula>
    </cfRule>
    <cfRule type="cellIs" dxfId="15" priority="16" operator="greaterThan">
      <formula>0.14</formula>
    </cfRule>
    <cfRule type="cellIs" dxfId="14" priority="17" operator="greaterThan">
      <formula>0</formula>
    </cfRule>
  </conditionalFormatting>
  <conditionalFormatting sqref="H8">
    <cfRule type="cellIs" dxfId="13" priority="12" operator="greaterThan">
      <formula>0</formula>
    </cfRule>
    <cfRule type="cellIs" dxfId="12" priority="13" operator="greaterThan">
      <formula>0.14</formula>
    </cfRule>
    <cfRule type="cellIs" dxfId="11" priority="14" operator="greaterThan">
      <formula>0</formula>
    </cfRule>
  </conditionalFormatting>
  <conditionalFormatting sqref="H11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H11">
    <cfRule type="cellIs" dxfId="8" priority="7" operator="greaterThan">
      <formula>0</formula>
    </cfRule>
    <cfRule type="cellIs" dxfId="7" priority="8" operator="greaterThan">
      <formula>0.14</formula>
    </cfRule>
    <cfRule type="cellIs" dxfId="6" priority="9" operator="greaterThan">
      <formula>0</formula>
    </cfRule>
  </conditionalFormatting>
  <conditionalFormatting sqref="H8">
    <cfRule type="cellIs" dxfId="5" priority="6" stopIfTrue="1" operator="greaterThan">
      <formula>0</formula>
    </cfRule>
  </conditionalFormatting>
  <conditionalFormatting sqref="H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H8">
    <cfRule type="cellIs" dxfId="2" priority="1" operator="greaterThan">
      <formula>0</formula>
    </cfRule>
    <cfRule type="cellIs" dxfId="1" priority="2" operator="greaterThan">
      <formula>0.14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B11" sqref="B11"/>
    </sheetView>
  </sheetViews>
  <sheetFormatPr baseColWidth="10" defaultColWidth="8.81640625" defaultRowHeight="14.5" x14ac:dyDescent="0.35"/>
  <cols>
    <col min="1" max="1" width="10.36328125" customWidth="1"/>
    <col min="2" max="2" width="12.453125" customWidth="1"/>
    <col min="3" max="3" width="13.81640625" customWidth="1"/>
    <col min="4" max="4" width="10.54296875" bestFit="1" customWidth="1"/>
    <col min="5" max="5" width="12.08984375" customWidth="1"/>
    <col min="6" max="6" width="47.90625" customWidth="1"/>
    <col min="7" max="7" width="16.36328125" bestFit="1" customWidth="1"/>
    <col min="8" max="8" width="13.90625" customWidth="1"/>
  </cols>
  <sheetData>
    <row r="1" spans="1:8" ht="21" x14ac:dyDescent="0.35">
      <c r="B1" s="15">
        <v>45658</v>
      </c>
      <c r="C1" s="4" t="s">
        <v>6</v>
      </c>
      <c r="D1" s="4" t="s">
        <v>3</v>
      </c>
      <c r="E1" s="9" t="s">
        <v>4</v>
      </c>
      <c r="F1" s="10" t="s">
        <v>13</v>
      </c>
      <c r="G1" s="4" t="s">
        <v>9</v>
      </c>
      <c r="H1" s="10" t="s">
        <v>5</v>
      </c>
    </row>
    <row r="2" spans="1:8" x14ac:dyDescent="0.35">
      <c r="A2" s="25" t="s">
        <v>8</v>
      </c>
      <c r="B2" s="11" t="s">
        <v>7</v>
      </c>
      <c r="C2" s="12">
        <v>2789778</v>
      </c>
      <c r="D2" s="13">
        <v>2785504</v>
      </c>
      <c r="E2" s="17">
        <f>+C2/D2</f>
        <v>1.0015343722356889</v>
      </c>
      <c r="F2" s="11"/>
      <c r="G2" s="12">
        <v>2442180.7999999998</v>
      </c>
      <c r="H2" s="14">
        <f>IFERROR((C2-G2)/G2,"-")</f>
        <v>0.14233065791033989</v>
      </c>
    </row>
    <row r="3" spans="1:8" x14ac:dyDescent="0.35">
      <c r="A3" s="25"/>
      <c r="B3" s="2" t="s">
        <v>0</v>
      </c>
      <c r="C3" s="5">
        <v>1009370</v>
      </c>
      <c r="D3" s="6">
        <v>1059175.29</v>
      </c>
      <c r="E3" s="17">
        <f t="shared" ref="E3:E5" si="0">+C3/D3</f>
        <v>0.95297729236111617</v>
      </c>
      <c r="F3" s="2"/>
      <c r="G3" s="5">
        <v>1126121</v>
      </c>
      <c r="H3" s="8">
        <f t="shared" ref="H3:H5" si="1">IFERROR((C3-G3)/G3,"-")</f>
        <v>-0.10367535993023841</v>
      </c>
    </row>
    <row r="4" spans="1:8" x14ac:dyDescent="0.35">
      <c r="A4" s="25"/>
      <c r="B4" s="3" t="s">
        <v>1</v>
      </c>
      <c r="C4" s="5">
        <v>902840</v>
      </c>
      <c r="D4" s="7">
        <v>986768.06</v>
      </c>
      <c r="E4" s="17">
        <f t="shared" si="0"/>
        <v>0.91494651742173327</v>
      </c>
      <c r="F4" s="3"/>
      <c r="G4" s="5">
        <v>810636</v>
      </c>
      <c r="H4" s="8">
        <f t="shared" si="1"/>
        <v>0.11374278961210704</v>
      </c>
    </row>
    <row r="5" spans="1:8" x14ac:dyDescent="0.35">
      <c r="A5" s="25"/>
      <c r="B5" s="2" t="s">
        <v>2</v>
      </c>
      <c r="C5" s="5">
        <v>877568</v>
      </c>
      <c r="D5" s="6">
        <v>739560.87</v>
      </c>
      <c r="E5" s="17">
        <f t="shared" si="0"/>
        <v>1.186606857661358</v>
      </c>
      <c r="F5" s="2"/>
      <c r="G5" s="5">
        <v>505424</v>
      </c>
      <c r="H5" s="8">
        <f t="shared" si="1"/>
        <v>0.73630061097217381</v>
      </c>
    </row>
    <row r="6" spans="1:8" ht="17" customHeight="1" x14ac:dyDescent="0.35">
      <c r="A6" s="26" t="s">
        <v>10</v>
      </c>
      <c r="B6" s="11" t="s">
        <v>12</v>
      </c>
      <c r="C6" s="12">
        <v>240000</v>
      </c>
      <c r="D6" s="13">
        <v>532300</v>
      </c>
      <c r="E6" s="17">
        <f>+C6/D6</f>
        <v>0.45087356753710311</v>
      </c>
      <c r="F6" s="11" t="s">
        <v>26</v>
      </c>
      <c r="G6" s="12">
        <v>0</v>
      </c>
      <c r="H6" s="14" t="str">
        <f>IFERROR((C6-G6)/G6,"-")</f>
        <v>-</v>
      </c>
    </row>
    <row r="7" spans="1:8" ht="15" customHeight="1" x14ac:dyDescent="0.35">
      <c r="A7" s="27"/>
      <c r="B7" s="2" t="s">
        <v>11</v>
      </c>
      <c r="C7" s="5">
        <v>240000</v>
      </c>
      <c r="D7" s="6">
        <v>532300</v>
      </c>
      <c r="E7" s="17">
        <f t="shared" ref="E7" si="2">+C7/D7</f>
        <v>0.45087356753710311</v>
      </c>
      <c r="F7" s="2"/>
      <c r="G7" s="5">
        <v>0</v>
      </c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v>81500</v>
      </c>
      <c r="D8" s="13">
        <v>14166.666666666666</v>
      </c>
      <c r="E8" s="17">
        <f>+C8/D8</f>
        <v>5.7529411764705882</v>
      </c>
      <c r="F8" s="11" t="s">
        <v>24</v>
      </c>
      <c r="G8" s="12">
        <v>440490</v>
      </c>
      <c r="H8" s="14">
        <f>IFERROR((C8-G8)/G8,"-")</f>
        <v>-0.81497877363844806</v>
      </c>
    </row>
    <row r="9" spans="1:8" x14ac:dyDescent="0.35">
      <c r="A9" s="25"/>
      <c r="B9" s="2" t="s">
        <v>16</v>
      </c>
      <c r="C9" s="5">
        <v>45000</v>
      </c>
      <c r="D9" s="6">
        <v>14166.666666666666</v>
      </c>
      <c r="E9" s="17">
        <f t="shared" ref="E9" si="4">+C9/D9</f>
        <v>3.1764705882352944</v>
      </c>
      <c r="F9" s="2"/>
      <c r="G9" s="5">
        <v>14010</v>
      </c>
      <c r="H9" s="8">
        <f t="shared" ref="H9" si="5">IFERROR((C9-G9)/G9,"-")</f>
        <v>2.2119914346895073</v>
      </c>
    </row>
    <row r="10" spans="1:8" s="1" customFormat="1" x14ac:dyDescent="0.35">
      <c r="A10" s="25"/>
      <c r="B10" s="2" t="s">
        <v>11</v>
      </c>
      <c r="C10" s="5">
        <v>36500</v>
      </c>
      <c r="D10" s="6"/>
      <c r="E10" s="17"/>
      <c r="F10" s="2"/>
      <c r="G10" s="5">
        <v>2400</v>
      </c>
      <c r="H10" s="8">
        <f t="shared" ref="H10" si="6">IFERROR((C10-G10)/G10,"-")</f>
        <v>14.208333333333334</v>
      </c>
    </row>
    <row r="11" spans="1:8" x14ac:dyDescent="0.35">
      <c r="A11" s="25" t="s">
        <v>17</v>
      </c>
      <c r="B11" s="11" t="s">
        <v>36</v>
      </c>
      <c r="C11" s="12">
        <v>525600</v>
      </c>
      <c r="D11" s="13">
        <v>933166.66666666663</v>
      </c>
      <c r="E11" s="17">
        <f>+C11/D11</f>
        <v>0.56324343632791574</v>
      </c>
      <c r="F11" s="11" t="s">
        <v>25</v>
      </c>
      <c r="G11" s="12">
        <v>1225000</v>
      </c>
      <c r="H11" s="14">
        <f>IFERROR((C11-G11)/G11,"-")</f>
        <v>-0.57093877551020411</v>
      </c>
    </row>
    <row r="12" spans="1:8" x14ac:dyDescent="0.35">
      <c r="A12" s="25"/>
      <c r="B12" s="2" t="s">
        <v>18</v>
      </c>
      <c r="C12" s="5">
        <v>525600</v>
      </c>
      <c r="D12" s="6">
        <v>892333.33333333337</v>
      </c>
      <c r="E12" s="17">
        <f t="shared" ref="E12:E13" si="7">+C12/D12</f>
        <v>0.58901755696675384</v>
      </c>
      <c r="F12" s="2"/>
      <c r="G12" s="5">
        <v>1225000</v>
      </c>
      <c r="H12" s="8">
        <f t="shared" ref="H12:H13" si="8">IFERROR((C12-G12)/G12,"-")</f>
        <v>-0.57093877551020411</v>
      </c>
    </row>
    <row r="13" spans="1:8" x14ac:dyDescent="0.35">
      <c r="A13" s="25"/>
      <c r="B13" s="2" t="s">
        <v>11</v>
      </c>
      <c r="C13" s="5">
        <v>0</v>
      </c>
      <c r="D13" s="6">
        <v>40833.333333333328</v>
      </c>
      <c r="E13" s="17">
        <f t="shared" si="7"/>
        <v>0</v>
      </c>
      <c r="F13" s="2"/>
      <c r="G13" s="5">
        <v>0</v>
      </c>
      <c r="H13" s="8" t="str">
        <f t="shared" si="8"/>
        <v>-</v>
      </c>
    </row>
  </sheetData>
  <mergeCells count="4">
    <mergeCell ref="A11:A13"/>
    <mergeCell ref="A2:A5"/>
    <mergeCell ref="A6:A7"/>
    <mergeCell ref="A8:A10"/>
  </mergeCells>
  <conditionalFormatting sqref="E3:E5">
    <cfRule type="cellIs" dxfId="492" priority="89" operator="greaterThan">
      <formula>0.99</formula>
    </cfRule>
  </conditionalFormatting>
  <conditionalFormatting sqref="E3:E4">
    <cfRule type="cellIs" dxfId="491" priority="87" operator="lessThan">
      <formula>0.99</formula>
    </cfRule>
  </conditionalFormatting>
  <conditionalFormatting sqref="H7">
    <cfRule type="cellIs" dxfId="490" priority="82" operator="lessThan">
      <formula>0</formula>
    </cfRule>
    <cfRule type="cellIs" dxfId="489" priority="84" operator="greaterThan">
      <formula>0</formula>
    </cfRule>
  </conditionalFormatting>
  <conditionalFormatting sqref="H8:H9">
    <cfRule type="cellIs" dxfId="488" priority="74" operator="lessThan">
      <formula>0</formula>
    </cfRule>
    <cfRule type="cellIs" dxfId="487" priority="76" operator="greaterThan">
      <formula>0</formula>
    </cfRule>
  </conditionalFormatting>
  <conditionalFormatting sqref="H10">
    <cfRule type="cellIs" dxfId="486" priority="70" operator="lessThan">
      <formula>0</formula>
    </cfRule>
    <cfRule type="cellIs" dxfId="485" priority="72" operator="greaterThan">
      <formula>0</formula>
    </cfRule>
  </conditionalFormatting>
  <conditionalFormatting sqref="H11:H12">
    <cfRule type="cellIs" dxfId="484" priority="68" stopIfTrue="1" operator="greaterThan">
      <formula>0</formula>
    </cfRule>
  </conditionalFormatting>
  <conditionalFormatting sqref="E2">
    <cfRule type="cellIs" dxfId="483" priority="34" operator="greaterThan">
      <formula>0.99</formula>
    </cfRule>
  </conditionalFormatting>
  <conditionalFormatting sqref="E7 E9:E10 E12:E13">
    <cfRule type="cellIs" dxfId="482" priority="30" operator="greaterThan">
      <formula>0.99</formula>
    </cfRule>
  </conditionalFormatting>
  <conditionalFormatting sqref="E7 E9:E10 E12:E13">
    <cfRule type="cellIs" dxfId="481" priority="29" operator="lessThan">
      <formula>0.99</formula>
    </cfRule>
  </conditionalFormatting>
  <conditionalFormatting sqref="H1:H13">
    <cfRule type="cellIs" dxfId="480" priority="28" stopIfTrue="1" operator="greaterThan">
      <formula>0</formula>
    </cfRule>
  </conditionalFormatting>
  <conditionalFormatting sqref="H2:H13">
    <cfRule type="cellIs" dxfId="479" priority="27" stopIfTrue="1" operator="lessThan">
      <formula>0</formula>
    </cfRule>
  </conditionalFormatting>
  <conditionalFormatting sqref="H2 H6 H11 H8">
    <cfRule type="cellIs" dxfId="478" priority="62" stopIfTrue="1" operator="lessThan">
      <formula>0</formula>
    </cfRule>
    <cfRule type="cellIs" dxfId="477" priority="64" stopIfTrue="1" operator="greaterThan">
      <formula>0</formula>
    </cfRule>
  </conditionalFormatting>
  <conditionalFormatting sqref="H2">
    <cfRule type="cellIs" dxfId="476" priority="22" operator="greaterThan">
      <formula>0</formula>
    </cfRule>
    <cfRule type="cellIs" dxfId="475" priority="23" operator="greaterThan">
      <formula>0.14</formula>
    </cfRule>
    <cfRule type="cellIs" dxfId="474" priority="25" operator="greaterThan">
      <formula>0</formula>
    </cfRule>
  </conditionalFormatting>
  <conditionalFormatting sqref="E6">
    <cfRule type="cellIs" dxfId="473" priority="21" operator="lessThan">
      <formula>0.99</formula>
    </cfRule>
    <cfRule type="cellIs" dxfId="472" priority="24" operator="greaterThan">
      <formula>0.99</formula>
    </cfRule>
  </conditionalFormatting>
  <conditionalFormatting sqref="E8">
    <cfRule type="cellIs" dxfId="471" priority="20" operator="greaterThan">
      <formula>0.99</formula>
    </cfRule>
  </conditionalFormatting>
  <conditionalFormatting sqref="E11">
    <cfRule type="cellIs" dxfId="470" priority="18" operator="lessThan">
      <formula>0.99</formula>
    </cfRule>
    <cfRule type="cellIs" dxfId="469" priority="19" operator="greaterThan">
      <formula>0.99</formula>
    </cfRule>
  </conditionalFormatting>
  <conditionalFormatting sqref="H6">
    <cfRule type="cellIs" dxfId="468" priority="15" operator="greaterThan">
      <formula>0</formula>
    </cfRule>
    <cfRule type="cellIs" dxfId="467" priority="16" operator="greaterThan">
      <formula>0.14</formula>
    </cfRule>
    <cfRule type="cellIs" dxfId="466" priority="17" operator="greaterThan">
      <formula>0</formula>
    </cfRule>
  </conditionalFormatting>
  <conditionalFormatting sqref="H8">
    <cfRule type="cellIs" dxfId="465" priority="12" operator="greaterThan">
      <formula>0</formula>
    </cfRule>
    <cfRule type="cellIs" dxfId="464" priority="13" operator="greaterThan">
      <formula>0.14</formula>
    </cfRule>
    <cfRule type="cellIs" dxfId="463" priority="14" operator="greaterThan">
      <formula>0</formula>
    </cfRule>
  </conditionalFormatting>
  <conditionalFormatting sqref="H11">
    <cfRule type="cellIs" dxfId="462" priority="10" operator="lessThan">
      <formula>0</formula>
    </cfRule>
    <cfRule type="cellIs" dxfId="461" priority="11" operator="greaterThan">
      <formula>0</formula>
    </cfRule>
  </conditionalFormatting>
  <conditionalFormatting sqref="H11">
    <cfRule type="cellIs" dxfId="460" priority="7" operator="greaterThan">
      <formula>0</formula>
    </cfRule>
    <cfRule type="cellIs" dxfId="459" priority="8" operator="greaterThan">
      <formula>0.14</formula>
    </cfRule>
    <cfRule type="cellIs" dxfId="458" priority="9" operator="greaterThan">
      <formula>0</formula>
    </cfRule>
  </conditionalFormatting>
  <conditionalFormatting sqref="H8">
    <cfRule type="cellIs" dxfId="457" priority="6" stopIfTrue="1" operator="greaterThan">
      <formula>0</formula>
    </cfRule>
  </conditionalFormatting>
  <conditionalFormatting sqref="H8">
    <cfRule type="cellIs" dxfId="456" priority="4" operator="lessThan">
      <formula>0</formula>
    </cfRule>
    <cfRule type="cellIs" dxfId="455" priority="5" operator="greaterThan">
      <formula>0</formula>
    </cfRule>
  </conditionalFormatting>
  <conditionalFormatting sqref="H8">
    <cfRule type="cellIs" dxfId="454" priority="1" operator="greaterThan">
      <formula>0</formula>
    </cfRule>
    <cfRule type="cellIs" dxfId="453" priority="2" operator="greaterThan">
      <formula>0.14</formula>
    </cfRule>
    <cfRule type="cellIs" dxfId="452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C84C-8741-4091-9719-865B25609A8C}">
  <dimension ref="A1:H13"/>
  <sheetViews>
    <sheetView workbookViewId="0">
      <selection activeCell="B11" sqref="B11"/>
    </sheetView>
  </sheetViews>
  <sheetFormatPr baseColWidth="10" defaultRowHeight="14.5" x14ac:dyDescent="0.35"/>
  <cols>
    <col min="2" max="2" width="12.81640625" customWidth="1"/>
    <col min="6" max="6" width="64.54296875" customWidth="1"/>
    <col min="8" max="8" width="12.1796875" customWidth="1"/>
  </cols>
  <sheetData>
    <row r="1" spans="1:8" ht="21" x14ac:dyDescent="0.35">
      <c r="B1" s="15" t="s">
        <v>19</v>
      </c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x14ac:dyDescent="0.35">
      <c r="A2" s="25" t="s">
        <v>8</v>
      </c>
      <c r="B2" s="11" t="s">
        <v>7</v>
      </c>
      <c r="C2" s="12">
        <v>3891390</v>
      </c>
      <c r="D2" s="13">
        <v>2785504</v>
      </c>
      <c r="E2" s="17">
        <f>+C2/D2</f>
        <v>1.3970146874676899</v>
      </c>
      <c r="F2" s="11"/>
      <c r="G2" s="12">
        <v>1648885</v>
      </c>
      <c r="H2" s="14">
        <f>IFERROR((C2-G2)/G2,"-")</f>
        <v>1.3600129784672672</v>
      </c>
    </row>
    <row r="3" spans="1:8" x14ac:dyDescent="0.35">
      <c r="A3" s="25"/>
      <c r="B3" s="2" t="s">
        <v>0</v>
      </c>
      <c r="C3" s="5">
        <v>1843166</v>
      </c>
      <c r="D3" s="6">
        <v>1059175.29</v>
      </c>
      <c r="E3" s="17">
        <f t="shared" ref="E3:E5" si="0">+C3/D3</f>
        <v>1.7401897659451628</v>
      </c>
      <c r="F3" s="2"/>
      <c r="G3" s="5">
        <v>842425</v>
      </c>
      <c r="H3" s="8">
        <f t="shared" ref="H3:H5" si="1">IFERROR((C3-G3)/G3,"-")</f>
        <v>1.1879288957473959</v>
      </c>
    </row>
    <row r="4" spans="1:8" x14ac:dyDescent="0.35">
      <c r="A4" s="25"/>
      <c r="B4" s="3" t="s">
        <v>1</v>
      </c>
      <c r="C4" s="5">
        <v>1122110</v>
      </c>
      <c r="D4" s="7">
        <v>986768.06</v>
      </c>
      <c r="E4" s="17">
        <f t="shared" si="0"/>
        <v>1.137156790421449</v>
      </c>
      <c r="F4" s="3"/>
      <c r="G4" s="5">
        <v>244832</v>
      </c>
      <c r="H4" s="8">
        <f t="shared" si="1"/>
        <v>3.5831835707750619</v>
      </c>
    </row>
    <row r="5" spans="1:8" x14ac:dyDescent="0.35">
      <c r="A5" s="25"/>
      <c r="B5" s="2" t="s">
        <v>2</v>
      </c>
      <c r="C5" s="5">
        <v>926114</v>
      </c>
      <c r="D5" s="6">
        <v>739560.87</v>
      </c>
      <c r="E5" s="17">
        <f t="shared" si="0"/>
        <v>1.2522485133644239</v>
      </c>
      <c r="F5" s="2"/>
      <c r="G5" s="5">
        <v>561628</v>
      </c>
      <c r="H5" s="8">
        <f t="shared" si="1"/>
        <v>0.64898117615218609</v>
      </c>
    </row>
    <row r="6" spans="1:8" x14ac:dyDescent="0.35">
      <c r="A6" s="26" t="s">
        <v>10</v>
      </c>
      <c r="B6" s="11" t="s">
        <v>12</v>
      </c>
      <c r="C6" s="12">
        <v>504000</v>
      </c>
      <c r="D6" s="13">
        <v>532300</v>
      </c>
      <c r="E6" s="17">
        <f>+C6/D6</f>
        <v>0.94683449182791657</v>
      </c>
      <c r="F6" s="11" t="s">
        <v>21</v>
      </c>
      <c r="G6" s="12">
        <v>141000</v>
      </c>
      <c r="H6" s="14">
        <f>IFERROR((C6-G6)/G6,"-")</f>
        <v>2.5744680851063828</v>
      </c>
    </row>
    <row r="7" spans="1:8" x14ac:dyDescent="0.35">
      <c r="A7" s="27"/>
      <c r="B7" s="2" t="s">
        <v>11</v>
      </c>
      <c r="C7" s="5">
        <v>240000</v>
      </c>
      <c r="D7" s="6">
        <v>532300</v>
      </c>
      <c r="E7" s="17">
        <f t="shared" ref="E7" si="2">+C7/D7</f>
        <v>0.45087356753710311</v>
      </c>
      <c r="F7" s="2"/>
      <c r="G7" s="5">
        <v>0</v>
      </c>
      <c r="H7" s="8" t="str">
        <f t="shared" ref="H7" si="3">IFERROR((C7-G7)/G7,"-")</f>
        <v>-</v>
      </c>
    </row>
    <row r="8" spans="1:8" x14ac:dyDescent="0.35">
      <c r="A8" s="25" t="s">
        <v>14</v>
      </c>
      <c r="B8" s="11" t="s">
        <v>15</v>
      </c>
      <c r="C8" s="12">
        <v>2700</v>
      </c>
      <c r="D8" s="13">
        <v>14166.666666666666</v>
      </c>
      <c r="E8" s="17">
        <f>+C8/D8</f>
        <v>0.19058823529411764</v>
      </c>
      <c r="F8" s="11" t="s">
        <v>22</v>
      </c>
      <c r="G8" s="12">
        <v>596105</v>
      </c>
      <c r="H8" s="14">
        <f>IFERROR((C8-G8)/G8,"-")</f>
        <v>-0.99547059662307813</v>
      </c>
    </row>
    <row r="9" spans="1:8" x14ac:dyDescent="0.35">
      <c r="A9" s="25"/>
      <c r="B9" s="2" t="s">
        <v>16</v>
      </c>
      <c r="C9" s="5">
        <v>45000</v>
      </c>
      <c r="D9" s="6">
        <v>14166.666666666666</v>
      </c>
      <c r="E9" s="17">
        <f t="shared" ref="E9" si="4">+C9/D9</f>
        <v>3.1764705882352944</v>
      </c>
      <c r="F9" s="2"/>
      <c r="G9" s="5">
        <v>14010</v>
      </c>
      <c r="H9" s="8">
        <f t="shared" ref="H9:H10" si="5">IFERROR((C9-G9)/G9,"-")</f>
        <v>2.2119914346895073</v>
      </c>
    </row>
    <row r="10" spans="1:8" x14ac:dyDescent="0.35">
      <c r="A10" s="25"/>
      <c r="B10" s="2" t="s">
        <v>11</v>
      </c>
      <c r="C10" s="5">
        <v>36500</v>
      </c>
      <c r="D10" s="6"/>
      <c r="E10" s="17"/>
      <c r="F10" s="2"/>
      <c r="G10" s="5">
        <v>2400</v>
      </c>
      <c r="H10" s="8">
        <f t="shared" si="5"/>
        <v>14.208333333333334</v>
      </c>
    </row>
    <row r="11" spans="1:8" x14ac:dyDescent="0.35">
      <c r="A11" s="25" t="s">
        <v>17</v>
      </c>
      <c r="B11" s="11" t="s">
        <v>36</v>
      </c>
      <c r="C11" s="12">
        <v>25500</v>
      </c>
      <c r="D11" s="13">
        <v>933166.66666666663</v>
      </c>
      <c r="E11" s="17">
        <f>+C11/D11</f>
        <v>2.7326308269333809E-2</v>
      </c>
      <c r="F11" s="11" t="s">
        <v>23</v>
      </c>
      <c r="G11" s="12">
        <v>857500</v>
      </c>
      <c r="H11" s="14">
        <f>IFERROR((C11-G11)/G11,"-")</f>
        <v>-0.97026239067055398</v>
      </c>
    </row>
    <row r="12" spans="1:8" x14ac:dyDescent="0.35">
      <c r="A12" s="25"/>
      <c r="B12" s="2" t="s">
        <v>18</v>
      </c>
      <c r="C12" s="5">
        <v>525600</v>
      </c>
      <c r="D12" s="6">
        <v>892333.33333333337</v>
      </c>
      <c r="E12" s="17">
        <f t="shared" ref="E12:E13" si="6">+C12/D12</f>
        <v>0.58901755696675384</v>
      </c>
      <c r="F12" s="2"/>
      <c r="G12" s="5">
        <v>1225000</v>
      </c>
      <c r="H12" s="8">
        <f t="shared" ref="H12:H13" si="7">IFERROR((C12-G12)/G12,"-")</f>
        <v>-0.57093877551020411</v>
      </c>
    </row>
    <row r="13" spans="1:8" x14ac:dyDescent="0.35">
      <c r="A13" s="25"/>
      <c r="B13" s="2" t="s">
        <v>11</v>
      </c>
      <c r="C13" s="5">
        <v>0</v>
      </c>
      <c r="D13" s="6">
        <v>40833.333333333328</v>
      </c>
      <c r="E13" s="17">
        <f t="shared" si="6"/>
        <v>0</v>
      </c>
      <c r="F13" s="2"/>
      <c r="G13" s="5">
        <v>0</v>
      </c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451" priority="43" operator="greaterThan">
      <formula>0.99</formula>
    </cfRule>
  </conditionalFormatting>
  <conditionalFormatting sqref="E3:E4">
    <cfRule type="cellIs" dxfId="450" priority="42" operator="lessThan">
      <formula>0.99</formula>
    </cfRule>
  </conditionalFormatting>
  <conditionalFormatting sqref="E2">
    <cfRule type="cellIs" dxfId="449" priority="41" operator="greaterThan">
      <formula>0.99</formula>
    </cfRule>
  </conditionalFormatting>
  <conditionalFormatting sqref="E7 E9:E10 E12:E13">
    <cfRule type="cellIs" dxfId="448" priority="40" operator="greaterThan">
      <formula>0.99</formula>
    </cfRule>
  </conditionalFormatting>
  <conditionalFormatting sqref="E7 E9:E10 E12:E13">
    <cfRule type="cellIs" dxfId="447" priority="39" operator="lessThan">
      <formula>0.99</formula>
    </cfRule>
  </conditionalFormatting>
  <conditionalFormatting sqref="E6">
    <cfRule type="cellIs" dxfId="446" priority="37" operator="lessThan">
      <formula>0.99</formula>
    </cfRule>
    <cfRule type="cellIs" dxfId="445" priority="38" operator="greaterThan">
      <formula>0.99</formula>
    </cfRule>
  </conditionalFormatting>
  <conditionalFormatting sqref="E11">
    <cfRule type="cellIs" dxfId="444" priority="34" operator="lessThan">
      <formula>0.99</formula>
    </cfRule>
    <cfRule type="cellIs" dxfId="443" priority="35" operator="greaterThan">
      <formula>0.99</formula>
    </cfRule>
  </conditionalFormatting>
  <conditionalFormatting sqref="H7">
    <cfRule type="cellIs" dxfId="442" priority="32" operator="lessThan">
      <formula>0</formula>
    </cfRule>
    <cfRule type="cellIs" dxfId="441" priority="33" operator="greaterThan">
      <formula>0</formula>
    </cfRule>
  </conditionalFormatting>
  <conditionalFormatting sqref="H8:H9">
    <cfRule type="cellIs" dxfId="440" priority="30" operator="lessThan">
      <formula>0</formula>
    </cfRule>
    <cfRule type="cellIs" dxfId="439" priority="31" operator="greaterThan">
      <formula>0</formula>
    </cfRule>
  </conditionalFormatting>
  <conditionalFormatting sqref="H10">
    <cfRule type="cellIs" dxfId="438" priority="28" operator="lessThan">
      <formula>0</formula>
    </cfRule>
    <cfRule type="cellIs" dxfId="437" priority="29" operator="greaterThan">
      <formula>0</formula>
    </cfRule>
  </conditionalFormatting>
  <conditionalFormatting sqref="H11:H12">
    <cfRule type="cellIs" dxfId="436" priority="27" stopIfTrue="1" operator="greaterThan">
      <formula>0</formula>
    </cfRule>
  </conditionalFormatting>
  <conditionalFormatting sqref="H2:H13">
    <cfRule type="cellIs" dxfId="435" priority="24" stopIfTrue="1" operator="greaterThan">
      <formula>0</formula>
    </cfRule>
  </conditionalFormatting>
  <conditionalFormatting sqref="H2:H13">
    <cfRule type="cellIs" dxfId="434" priority="23" stopIfTrue="1" operator="lessThan">
      <formula>0</formula>
    </cfRule>
  </conditionalFormatting>
  <conditionalFormatting sqref="H2 H6 H11 H8">
    <cfRule type="cellIs" dxfId="433" priority="25" stopIfTrue="1" operator="lessThan">
      <formula>0</formula>
    </cfRule>
    <cfRule type="cellIs" dxfId="432" priority="26" stopIfTrue="1" operator="greaterThan">
      <formula>0</formula>
    </cfRule>
  </conditionalFormatting>
  <conditionalFormatting sqref="H2">
    <cfRule type="cellIs" dxfId="431" priority="20" operator="greaterThan">
      <formula>0</formula>
    </cfRule>
    <cfRule type="cellIs" dxfId="430" priority="21" operator="greaterThan">
      <formula>0.14</formula>
    </cfRule>
    <cfRule type="cellIs" dxfId="429" priority="22" operator="greaterThan">
      <formula>0</formula>
    </cfRule>
  </conditionalFormatting>
  <conditionalFormatting sqref="H6">
    <cfRule type="cellIs" dxfId="428" priority="17" operator="greaterThan">
      <formula>0</formula>
    </cfRule>
    <cfRule type="cellIs" dxfId="427" priority="18" operator="greaterThan">
      <formula>0.14</formula>
    </cfRule>
    <cfRule type="cellIs" dxfId="426" priority="19" operator="greaterThan">
      <formula>0</formula>
    </cfRule>
  </conditionalFormatting>
  <conditionalFormatting sqref="H8">
    <cfRule type="cellIs" dxfId="425" priority="14" operator="greaterThan">
      <formula>0</formula>
    </cfRule>
    <cfRule type="cellIs" dxfId="424" priority="15" operator="greaterThan">
      <formula>0.14</formula>
    </cfRule>
    <cfRule type="cellIs" dxfId="423" priority="16" operator="greaterThan">
      <formula>0</formula>
    </cfRule>
  </conditionalFormatting>
  <conditionalFormatting sqref="H11">
    <cfRule type="cellIs" dxfId="422" priority="12" operator="lessThan">
      <formula>0</formula>
    </cfRule>
    <cfRule type="cellIs" dxfId="421" priority="13" operator="greaterThan">
      <formula>0</formula>
    </cfRule>
  </conditionalFormatting>
  <conditionalFormatting sqref="H11">
    <cfRule type="cellIs" dxfId="420" priority="9" operator="greaterThan">
      <formula>0</formula>
    </cfRule>
    <cfRule type="cellIs" dxfId="419" priority="10" operator="greaterThan">
      <formula>0.14</formula>
    </cfRule>
    <cfRule type="cellIs" dxfId="418" priority="11" operator="greaterThan">
      <formula>0</formula>
    </cfRule>
  </conditionalFormatting>
  <conditionalFormatting sqref="H8">
    <cfRule type="cellIs" dxfId="417" priority="8" stopIfTrue="1" operator="greaterThan">
      <formula>0</formula>
    </cfRule>
  </conditionalFormatting>
  <conditionalFormatting sqref="H8">
    <cfRule type="cellIs" dxfId="416" priority="6" operator="lessThan">
      <formula>0</formula>
    </cfRule>
    <cfRule type="cellIs" dxfId="415" priority="7" operator="greaterThan">
      <formula>0</formula>
    </cfRule>
  </conditionalFormatting>
  <conditionalFormatting sqref="H8">
    <cfRule type="cellIs" dxfId="414" priority="3" operator="greaterThan">
      <formula>0</formula>
    </cfRule>
    <cfRule type="cellIs" dxfId="413" priority="4" operator="greaterThan">
      <formula>0.14</formula>
    </cfRule>
    <cfRule type="cellIs" dxfId="412" priority="5" operator="greaterThan">
      <formula>0</formula>
    </cfRule>
  </conditionalFormatting>
  <conditionalFormatting sqref="E8">
    <cfRule type="cellIs" dxfId="411" priority="1" operator="lessThan">
      <formula>0.99</formula>
    </cfRule>
    <cfRule type="cellIs" dxfId="410" priority="2" operator="greaterThan">
      <formula>0.99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5BA-F2C5-41E4-8CA7-7E6B85F032D3}">
  <dimension ref="A1:H14"/>
  <sheetViews>
    <sheetView workbookViewId="0">
      <selection activeCell="B12" sqref="B12"/>
    </sheetView>
  </sheetViews>
  <sheetFormatPr baseColWidth="10" defaultRowHeight="14.5" x14ac:dyDescent="0.35"/>
  <cols>
    <col min="2" max="2" width="11.6328125" customWidth="1"/>
    <col min="5" max="5" width="12.90625" customWidth="1"/>
    <col min="6" max="6" width="18.81640625" customWidth="1"/>
    <col min="8" max="8" width="13.632812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33</v>
      </c>
      <c r="H1" s="10" t="s">
        <v>5</v>
      </c>
    </row>
    <row r="2" spans="1:8" x14ac:dyDescent="0.35">
      <c r="A2" s="25" t="s">
        <v>8</v>
      </c>
      <c r="B2" s="11" t="s">
        <v>7</v>
      </c>
      <c r="C2" s="12">
        <v>2294295</v>
      </c>
      <c r="D2" s="13">
        <v>2785504</v>
      </c>
      <c r="E2" s="17">
        <f>+C2/D2</f>
        <v>0.82365525233494552</v>
      </c>
      <c r="F2" s="11"/>
      <c r="G2" s="12">
        <f>+G3+G4+G5</f>
        <v>1872395</v>
      </c>
      <c r="H2" s="14">
        <f>IFERROR((C2-G2)/G2,"-")</f>
        <v>0.22532638679338493</v>
      </c>
    </row>
    <row r="3" spans="1:8" x14ac:dyDescent="0.35">
      <c r="A3" s="25"/>
      <c r="B3" s="2" t="s">
        <v>0</v>
      </c>
      <c r="C3" s="5">
        <v>955531</v>
      </c>
      <c r="D3" s="6">
        <v>1059175.29</v>
      </c>
      <c r="E3" s="17">
        <f t="shared" ref="E3:E5" si="0">+C3/D3</f>
        <v>0.90214623492585444</v>
      </c>
      <c r="F3" s="2"/>
      <c r="G3" s="5">
        <v>1030737</v>
      </c>
      <c r="H3" s="8">
        <f t="shared" ref="H3:H5" si="1">IFERROR((C3-G3)/G3,"-")</f>
        <v>-7.2963326241320528E-2</v>
      </c>
    </row>
    <row r="4" spans="1:8" x14ac:dyDescent="0.35">
      <c r="A4" s="25"/>
      <c r="B4" s="3" t="s">
        <v>1</v>
      </c>
      <c r="C4" s="5">
        <v>859940</v>
      </c>
      <c r="D4" s="7">
        <v>986768.06</v>
      </c>
      <c r="E4" s="17">
        <f t="shared" si="0"/>
        <v>0.87147125536268366</v>
      </c>
      <c r="F4" s="3"/>
      <c r="G4" s="5">
        <v>261088</v>
      </c>
      <c r="H4" s="8">
        <f t="shared" si="1"/>
        <v>2.2936787596519181</v>
      </c>
    </row>
    <row r="5" spans="1:8" x14ac:dyDescent="0.35">
      <c r="A5" s="25"/>
      <c r="B5" s="2" t="s">
        <v>2</v>
      </c>
      <c r="C5" s="5">
        <v>478824</v>
      </c>
      <c r="D5" s="6">
        <v>739560.87</v>
      </c>
      <c r="E5" s="17">
        <f t="shared" si="0"/>
        <v>0.64744366477907356</v>
      </c>
      <c r="F5" s="2"/>
      <c r="G5" s="5">
        <v>580570</v>
      </c>
      <c r="H5" s="8">
        <f t="shared" si="1"/>
        <v>-0.17525190760804038</v>
      </c>
    </row>
    <row r="6" spans="1:8" x14ac:dyDescent="0.35">
      <c r="A6" s="26" t="s">
        <v>10</v>
      </c>
      <c r="B6" s="11" t="s">
        <v>12</v>
      </c>
      <c r="C6" s="12">
        <v>465500</v>
      </c>
      <c r="D6" s="13">
        <v>532300</v>
      </c>
      <c r="E6" s="17">
        <f>+C6/D6</f>
        <v>0.87450685703550635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>
        <v>465500</v>
      </c>
      <c r="D7" s="6">
        <v>532300</v>
      </c>
      <c r="E7" s="17">
        <f t="shared" ref="E7" si="2">+C7/D7</f>
        <v>0.87450685703550635</v>
      </c>
      <c r="F7" s="2"/>
      <c r="G7" s="5">
        <v>0</v>
      </c>
      <c r="H7" s="8" t="str">
        <f t="shared" ref="H7" si="3">IFERROR((C7-G7)/G7,"-")</f>
        <v>-</v>
      </c>
    </row>
    <row r="8" spans="1:8" x14ac:dyDescent="0.35">
      <c r="A8" s="25" t="s">
        <v>14</v>
      </c>
      <c r="B8" s="11" t="s">
        <v>15</v>
      </c>
      <c r="C8" s="12">
        <f>+C9+C11</f>
        <v>0</v>
      </c>
      <c r="D8" s="13">
        <v>14166.666666666666</v>
      </c>
      <c r="E8" s="17">
        <f>+C8/D8</f>
        <v>0</v>
      </c>
      <c r="F8" s="11"/>
      <c r="G8" s="12">
        <f>+G9+G11</f>
        <v>93900</v>
      </c>
      <c r="H8" s="14">
        <f>IFERROR((C8-G8)/G8,"-")</f>
        <v>-1</v>
      </c>
    </row>
    <row r="9" spans="1:8" x14ac:dyDescent="0.35">
      <c r="A9" s="25"/>
      <c r="B9" s="2" t="s">
        <v>16</v>
      </c>
      <c r="C9" s="5"/>
      <c r="D9" s="6">
        <v>14166.666666666666</v>
      </c>
      <c r="E9" s="17">
        <f t="shared" ref="E9:E11" si="4">+C9/D9</f>
        <v>0</v>
      </c>
      <c r="F9" s="2"/>
      <c r="G9" s="5">
        <v>22500</v>
      </c>
      <c r="H9" s="8">
        <f t="shared" ref="H9:H11" si="5">IFERROR((C9-G9)/G9,"-")</f>
        <v>-1</v>
      </c>
    </row>
    <row r="10" spans="1:8" x14ac:dyDescent="0.35">
      <c r="A10" s="25"/>
      <c r="B10" s="2" t="s">
        <v>35</v>
      </c>
      <c r="C10" s="5"/>
      <c r="D10" s="6"/>
      <c r="E10" s="17" t="e">
        <f t="shared" si="4"/>
        <v>#DIV/0!</v>
      </c>
      <c r="F10" s="2"/>
      <c r="G10" s="5">
        <v>60000</v>
      </c>
      <c r="H10" s="8">
        <f t="shared" si="5"/>
        <v>-1</v>
      </c>
    </row>
    <row r="11" spans="1:8" x14ac:dyDescent="0.35">
      <c r="A11" s="25"/>
      <c r="B11" s="2" t="s">
        <v>11</v>
      </c>
      <c r="C11" s="5"/>
      <c r="D11" s="6"/>
      <c r="E11" s="17" t="e">
        <f t="shared" si="4"/>
        <v>#DIV/0!</v>
      </c>
      <c r="F11" s="2"/>
      <c r="G11" s="5">
        <v>71400</v>
      </c>
      <c r="H11" s="8">
        <f t="shared" si="5"/>
        <v>-1</v>
      </c>
    </row>
    <row r="12" spans="1:8" x14ac:dyDescent="0.35">
      <c r="A12" s="25" t="s">
        <v>17</v>
      </c>
      <c r="B12" s="11" t="s">
        <v>36</v>
      </c>
      <c r="C12" s="12">
        <v>289600</v>
      </c>
      <c r="D12" s="13">
        <v>933166.66666666663</v>
      </c>
      <c r="E12" s="17">
        <f>+C12/D12</f>
        <v>0.31034113234506161</v>
      </c>
      <c r="F12" s="11"/>
      <c r="G12" s="12">
        <f>+G13+G14</f>
        <v>658100</v>
      </c>
      <c r="H12" s="14">
        <f>IFERROR((C12-G12)/G12,"-")</f>
        <v>-0.559945297067315</v>
      </c>
    </row>
    <row r="13" spans="1:8" x14ac:dyDescent="0.35">
      <c r="A13" s="25"/>
      <c r="B13" s="2" t="s">
        <v>18</v>
      </c>
      <c r="C13" s="5">
        <v>217600</v>
      </c>
      <c r="D13" s="6">
        <v>892333.33333333337</v>
      </c>
      <c r="E13" s="17">
        <f t="shared" ref="E13:E14" si="6">+C13/D13</f>
        <v>0.24385506163615986</v>
      </c>
      <c r="F13" s="2"/>
      <c r="G13" s="5">
        <v>658100</v>
      </c>
      <c r="H13" s="8">
        <f t="shared" ref="H13:H14" si="7">IFERROR((C13-G13)/G13,"-")</f>
        <v>-0.66935116243731951</v>
      </c>
    </row>
    <row r="14" spans="1:8" x14ac:dyDescent="0.35">
      <c r="A14" s="25"/>
      <c r="B14" s="2" t="s">
        <v>11</v>
      </c>
      <c r="C14" s="5">
        <v>72000</v>
      </c>
      <c r="D14" s="6">
        <v>40833.333333333328</v>
      </c>
      <c r="E14" s="17">
        <f t="shared" si="6"/>
        <v>1.7632653061224492</v>
      </c>
      <c r="F14" s="2"/>
      <c r="G14" s="5">
        <v>0</v>
      </c>
      <c r="H14" s="8" t="str">
        <f t="shared" si="7"/>
        <v>-</v>
      </c>
    </row>
  </sheetData>
  <mergeCells count="4">
    <mergeCell ref="A2:A5"/>
    <mergeCell ref="A6:A7"/>
    <mergeCell ref="A8:A11"/>
    <mergeCell ref="A12:A14"/>
  </mergeCells>
  <conditionalFormatting sqref="E3:E5">
    <cfRule type="cellIs" dxfId="409" priority="41" operator="greaterThan">
      <formula>0.99</formula>
    </cfRule>
  </conditionalFormatting>
  <conditionalFormatting sqref="E3:E4">
    <cfRule type="cellIs" dxfId="408" priority="40" operator="lessThan">
      <formula>0.99</formula>
    </cfRule>
  </conditionalFormatting>
  <conditionalFormatting sqref="E2">
    <cfRule type="cellIs" dxfId="407" priority="39" operator="greaterThan">
      <formula>0.99</formula>
    </cfRule>
  </conditionalFormatting>
  <conditionalFormatting sqref="E7 E13:E14 E9:E11">
    <cfRule type="cellIs" dxfId="406" priority="38" operator="greaterThan">
      <formula>0.99</formula>
    </cfRule>
  </conditionalFormatting>
  <conditionalFormatting sqref="E7 E13:E14 E9:E11">
    <cfRule type="cellIs" dxfId="405" priority="37" operator="lessThan">
      <formula>0.99</formula>
    </cfRule>
  </conditionalFormatting>
  <conditionalFormatting sqref="E6">
    <cfRule type="cellIs" dxfId="404" priority="35" operator="lessThan">
      <formula>0.99</formula>
    </cfRule>
    <cfRule type="cellIs" dxfId="403" priority="36" operator="greaterThan">
      <formula>0.99</formula>
    </cfRule>
  </conditionalFormatting>
  <conditionalFormatting sqref="E8">
    <cfRule type="cellIs" dxfId="402" priority="34" operator="greaterThan">
      <formula>0.99</formula>
    </cfRule>
  </conditionalFormatting>
  <conditionalFormatting sqref="E12">
    <cfRule type="cellIs" dxfId="401" priority="32" operator="lessThan">
      <formula>0.99</formula>
    </cfRule>
    <cfRule type="cellIs" dxfId="400" priority="33" operator="greaterThan">
      <formula>0.99</formula>
    </cfRule>
  </conditionalFormatting>
  <conditionalFormatting sqref="H7">
    <cfRule type="cellIs" dxfId="399" priority="30" operator="lessThan">
      <formula>0</formula>
    </cfRule>
    <cfRule type="cellIs" dxfId="398" priority="31" operator="greaterThan">
      <formula>0</formula>
    </cfRule>
  </conditionalFormatting>
  <conditionalFormatting sqref="H8:H11">
    <cfRule type="cellIs" dxfId="397" priority="28" operator="lessThan">
      <formula>0</formula>
    </cfRule>
    <cfRule type="cellIs" dxfId="396" priority="29" operator="greaterThan">
      <formula>0</formula>
    </cfRule>
  </conditionalFormatting>
  <conditionalFormatting sqref="H11">
    <cfRule type="cellIs" dxfId="395" priority="26" operator="lessThan">
      <formula>0</formula>
    </cfRule>
    <cfRule type="cellIs" dxfId="394" priority="27" operator="greaterThan">
      <formula>0</formula>
    </cfRule>
  </conditionalFormatting>
  <conditionalFormatting sqref="H12:H13">
    <cfRule type="cellIs" dxfId="393" priority="25" stopIfTrue="1" operator="greaterThan">
      <formula>0</formula>
    </cfRule>
  </conditionalFormatting>
  <conditionalFormatting sqref="H2:H14">
    <cfRule type="cellIs" dxfId="392" priority="22" stopIfTrue="1" operator="greaterThan">
      <formula>0</formula>
    </cfRule>
  </conditionalFormatting>
  <conditionalFormatting sqref="H2:H14">
    <cfRule type="cellIs" dxfId="391" priority="21" stopIfTrue="1" operator="lessThan">
      <formula>0</formula>
    </cfRule>
  </conditionalFormatting>
  <conditionalFormatting sqref="H2 H6 H12 H8">
    <cfRule type="cellIs" dxfId="390" priority="23" stopIfTrue="1" operator="lessThan">
      <formula>0</formula>
    </cfRule>
    <cfRule type="cellIs" dxfId="389" priority="24" stopIfTrue="1" operator="greaterThan">
      <formula>0</formula>
    </cfRule>
  </conditionalFormatting>
  <conditionalFormatting sqref="H2">
    <cfRule type="cellIs" dxfId="388" priority="18" operator="greaterThan">
      <formula>0</formula>
    </cfRule>
    <cfRule type="cellIs" dxfId="387" priority="19" operator="greaterThan">
      <formula>0.14</formula>
    </cfRule>
    <cfRule type="cellIs" dxfId="386" priority="20" operator="greaterThan">
      <formula>0</formula>
    </cfRule>
  </conditionalFormatting>
  <conditionalFormatting sqref="H6">
    <cfRule type="cellIs" dxfId="385" priority="15" operator="greaterThan">
      <formula>0</formula>
    </cfRule>
    <cfRule type="cellIs" dxfId="384" priority="16" operator="greaterThan">
      <formula>0.14</formula>
    </cfRule>
    <cfRule type="cellIs" dxfId="383" priority="17" operator="greaterThan">
      <formula>0</formula>
    </cfRule>
  </conditionalFormatting>
  <conditionalFormatting sqref="H8">
    <cfRule type="cellIs" dxfId="382" priority="12" operator="greaterThan">
      <formula>0</formula>
    </cfRule>
    <cfRule type="cellIs" dxfId="381" priority="13" operator="greaterThan">
      <formula>0.14</formula>
    </cfRule>
    <cfRule type="cellIs" dxfId="380" priority="14" operator="greaterThan">
      <formula>0</formula>
    </cfRule>
  </conditionalFormatting>
  <conditionalFormatting sqref="H12">
    <cfRule type="cellIs" dxfId="379" priority="10" operator="lessThan">
      <formula>0</formula>
    </cfRule>
    <cfRule type="cellIs" dxfId="378" priority="11" operator="greaterThan">
      <formula>0</formula>
    </cfRule>
  </conditionalFormatting>
  <conditionalFormatting sqref="H12">
    <cfRule type="cellIs" dxfId="377" priority="7" operator="greaterThan">
      <formula>0</formula>
    </cfRule>
    <cfRule type="cellIs" dxfId="376" priority="8" operator="greaterThan">
      <formula>0.14</formula>
    </cfRule>
    <cfRule type="cellIs" dxfId="375" priority="9" operator="greaterThan">
      <formula>0</formula>
    </cfRule>
  </conditionalFormatting>
  <conditionalFormatting sqref="H8">
    <cfRule type="cellIs" dxfId="374" priority="6" stopIfTrue="1" operator="greaterThan">
      <formula>0</formula>
    </cfRule>
  </conditionalFormatting>
  <conditionalFormatting sqref="H8">
    <cfRule type="cellIs" dxfId="373" priority="4" operator="lessThan">
      <formula>0</formula>
    </cfRule>
    <cfRule type="cellIs" dxfId="372" priority="5" operator="greaterThan">
      <formula>0</formula>
    </cfRule>
  </conditionalFormatting>
  <conditionalFormatting sqref="H8">
    <cfRule type="cellIs" dxfId="371" priority="1" operator="greaterThan">
      <formula>0</formula>
    </cfRule>
    <cfRule type="cellIs" dxfId="370" priority="2" operator="greaterThan">
      <formula>0.14</formula>
    </cfRule>
    <cfRule type="cellIs" dxfId="369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3DA8-376B-48BE-AD77-0187ED1A6A8C}">
  <dimension ref="A1:H13"/>
  <sheetViews>
    <sheetView workbookViewId="0">
      <selection activeCell="E16" sqref="E16"/>
    </sheetView>
  </sheetViews>
  <sheetFormatPr baseColWidth="10" defaultRowHeight="14.5" x14ac:dyDescent="0.35"/>
  <cols>
    <col min="2" max="2" width="19.90625" customWidth="1"/>
    <col min="8" max="8" width="12.8164062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34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2921364</v>
      </c>
      <c r="D2" s="13">
        <v>2785504</v>
      </c>
      <c r="E2" s="17">
        <f>+C2/D2</f>
        <v>1.0487739382172849</v>
      </c>
      <c r="F2" s="11"/>
      <c r="G2" s="12">
        <f>+G3+G4+G5</f>
        <v>1716330</v>
      </c>
      <c r="H2" s="14">
        <f>IFERROR((C2-G2)/G2,"-")</f>
        <v>0.70209924664837187</v>
      </c>
    </row>
    <row r="3" spans="1:8" x14ac:dyDescent="0.35">
      <c r="A3" s="25"/>
      <c r="B3" s="2" t="s">
        <v>0</v>
      </c>
      <c r="C3" s="5">
        <v>925446</v>
      </c>
      <c r="D3" s="6">
        <v>1059175.29</v>
      </c>
      <c r="E3" s="17">
        <f t="shared" ref="E3:E5" si="0">+C3/D3</f>
        <v>0.8737420602023297</v>
      </c>
      <c r="F3" s="2"/>
      <c r="G3" s="5">
        <v>646336</v>
      </c>
      <c r="H3" s="8">
        <f t="shared" ref="H3:H5" si="1">IFERROR((C3-G3)/G3,"-")</f>
        <v>0.43183421625903556</v>
      </c>
    </row>
    <row r="4" spans="1:8" x14ac:dyDescent="0.35">
      <c r="A4" s="25"/>
      <c r="B4" s="3" t="s">
        <v>1</v>
      </c>
      <c r="C4" s="5">
        <v>1088800</v>
      </c>
      <c r="D4" s="7">
        <v>986768.06</v>
      </c>
      <c r="E4" s="17">
        <f t="shared" si="0"/>
        <v>1.1034001242399354</v>
      </c>
      <c r="F4" s="3"/>
      <c r="G4" s="5">
        <v>560980</v>
      </c>
      <c r="H4" s="8">
        <f t="shared" si="1"/>
        <v>0.9408891582587614</v>
      </c>
    </row>
    <row r="5" spans="1:8" x14ac:dyDescent="0.35">
      <c r="A5" s="25"/>
      <c r="B5" s="2" t="s">
        <v>2</v>
      </c>
      <c r="C5" s="5">
        <v>907118</v>
      </c>
      <c r="D5" s="6">
        <v>739560.87</v>
      </c>
      <c r="E5" s="17">
        <f t="shared" si="0"/>
        <v>1.2265630008250707</v>
      </c>
      <c r="F5" s="2"/>
      <c r="G5" s="5">
        <v>509014</v>
      </c>
      <c r="H5" s="8">
        <f t="shared" si="1"/>
        <v>0.78210815419615176</v>
      </c>
    </row>
    <row r="6" spans="1:8" ht="14.5" customHeight="1" x14ac:dyDescent="0.35">
      <c r="A6" s="26" t="s">
        <v>10</v>
      </c>
      <c r="B6" s="11" t="s">
        <v>12</v>
      </c>
      <c r="C6" s="12">
        <f>+C7</f>
        <v>240000</v>
      </c>
      <c r="D6" s="13">
        <v>532300</v>
      </c>
      <c r="E6" s="17">
        <f>+C6/D6</f>
        <v>0.45087356753710311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>
        <v>240000</v>
      </c>
      <c r="D7" s="6">
        <v>532300</v>
      </c>
      <c r="E7" s="17">
        <f t="shared" ref="E7" si="2">+C7/D7</f>
        <v>0.45087356753710311</v>
      </c>
      <c r="F7" s="2"/>
      <c r="G7" s="5">
        <v>0</v>
      </c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45000</v>
      </c>
      <c r="D8" s="13">
        <v>14166.666666666666</v>
      </c>
      <c r="E8" s="17">
        <f>+C8/D8</f>
        <v>3.1764705882352944</v>
      </c>
      <c r="F8" s="11"/>
      <c r="G8" s="12">
        <f>+G9+G10</f>
        <v>22500</v>
      </c>
      <c r="H8" s="14">
        <f>IFERROR((C8-G8)/G8,"-")</f>
        <v>1</v>
      </c>
    </row>
    <row r="9" spans="1:8" ht="14" customHeight="1" x14ac:dyDescent="0.35">
      <c r="A9" s="25"/>
      <c r="B9" s="2" t="s">
        <v>16</v>
      </c>
      <c r="C9" s="5">
        <v>45000</v>
      </c>
      <c r="D9" s="6">
        <v>14166.666666666666</v>
      </c>
      <c r="E9" s="17">
        <f t="shared" ref="E9" si="4">+C9/D9</f>
        <v>3.1764705882352944</v>
      </c>
      <c r="F9" s="2"/>
      <c r="G9" s="5">
        <v>22500</v>
      </c>
      <c r="H9" s="8">
        <f t="shared" ref="H9:H10" si="5">IFERROR((C9-G9)/G9,"-")</f>
        <v>1</v>
      </c>
    </row>
    <row r="10" spans="1:8" ht="3.5" hidden="1" customHeight="1" x14ac:dyDescent="0.35">
      <c r="A10" s="25"/>
      <c r="B10" s="19" t="s">
        <v>11</v>
      </c>
      <c r="C10" s="20">
        <v>0</v>
      </c>
      <c r="D10" s="21"/>
      <c r="E10" s="22"/>
      <c r="F10" s="19"/>
      <c r="G10" s="20"/>
      <c r="H10" s="23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436600</v>
      </c>
      <c r="D11" s="13">
        <v>933166.66666666663</v>
      </c>
      <c r="E11" s="17">
        <f>+C11/D11</f>
        <v>0.46786926236828008</v>
      </c>
      <c r="F11" s="11"/>
      <c r="G11" s="12">
        <f>+G12+G13</f>
        <v>903100</v>
      </c>
      <c r="H11" s="14">
        <f>IFERROR((C11-G11)/G11,"-")</f>
        <v>-0.51655409146273945</v>
      </c>
    </row>
    <row r="12" spans="1:8" x14ac:dyDescent="0.35">
      <c r="A12" s="25"/>
      <c r="B12" s="2" t="s">
        <v>18</v>
      </c>
      <c r="C12" s="5">
        <v>431600</v>
      </c>
      <c r="D12" s="6">
        <v>892333.33333333337</v>
      </c>
      <c r="E12" s="17">
        <f t="shared" ref="E12:E13" si="6">+C12/D12</f>
        <v>0.4836757564437803</v>
      </c>
      <c r="F12" s="2"/>
      <c r="G12" s="5">
        <v>903100</v>
      </c>
      <c r="H12" s="8">
        <f t="shared" ref="H12:H13" si="7">IFERROR((C12-G12)/G12,"-")</f>
        <v>-0.52209057690178273</v>
      </c>
    </row>
    <row r="13" spans="1:8" x14ac:dyDescent="0.35">
      <c r="A13" s="25"/>
      <c r="B13" s="2" t="s">
        <v>11</v>
      </c>
      <c r="C13" s="5">
        <v>5000</v>
      </c>
      <c r="D13" s="6">
        <v>40833.333333333328</v>
      </c>
      <c r="E13" s="17">
        <f t="shared" si="6"/>
        <v>0.12244897959183675</v>
      </c>
      <c r="F13" s="2"/>
      <c r="G13" s="5">
        <v>0</v>
      </c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368" priority="41" operator="greaterThan">
      <formula>0.99</formula>
    </cfRule>
  </conditionalFormatting>
  <conditionalFormatting sqref="E3:E4">
    <cfRule type="cellIs" dxfId="367" priority="40" operator="lessThan">
      <formula>0.99</formula>
    </cfRule>
  </conditionalFormatting>
  <conditionalFormatting sqref="E2">
    <cfRule type="cellIs" dxfId="366" priority="39" operator="greaterThan">
      <formula>0.99</formula>
    </cfRule>
  </conditionalFormatting>
  <conditionalFormatting sqref="E7 E9:E10 E12:E13">
    <cfRule type="cellIs" dxfId="365" priority="38" operator="greaterThan">
      <formula>0.99</formula>
    </cfRule>
  </conditionalFormatting>
  <conditionalFormatting sqref="E7 E9:E10 E12:E13">
    <cfRule type="cellIs" dxfId="364" priority="37" operator="lessThan">
      <formula>0.99</formula>
    </cfRule>
  </conditionalFormatting>
  <conditionalFormatting sqref="E6">
    <cfRule type="cellIs" dxfId="363" priority="35" operator="lessThan">
      <formula>0.99</formula>
    </cfRule>
    <cfRule type="cellIs" dxfId="362" priority="36" operator="greaterThan">
      <formula>0.99</formula>
    </cfRule>
  </conditionalFormatting>
  <conditionalFormatting sqref="E8">
    <cfRule type="cellIs" dxfId="361" priority="34" operator="greaterThan">
      <formula>0.99</formula>
    </cfRule>
  </conditionalFormatting>
  <conditionalFormatting sqref="E11">
    <cfRule type="cellIs" dxfId="360" priority="32" operator="lessThan">
      <formula>0.99</formula>
    </cfRule>
    <cfRule type="cellIs" dxfId="359" priority="33" operator="greaterThan">
      <formula>0.99</formula>
    </cfRule>
  </conditionalFormatting>
  <conditionalFormatting sqref="H7">
    <cfRule type="cellIs" dxfId="358" priority="30" operator="lessThan">
      <formula>0</formula>
    </cfRule>
    <cfRule type="cellIs" dxfId="357" priority="31" operator="greaterThan">
      <formula>0</formula>
    </cfRule>
  </conditionalFormatting>
  <conditionalFormatting sqref="H8:H9">
    <cfRule type="cellIs" dxfId="356" priority="28" operator="lessThan">
      <formula>0</formula>
    </cfRule>
    <cfRule type="cellIs" dxfId="355" priority="29" operator="greaterThan">
      <formula>0</formula>
    </cfRule>
  </conditionalFormatting>
  <conditionalFormatting sqref="H10">
    <cfRule type="cellIs" dxfId="354" priority="26" operator="lessThan">
      <formula>0</formula>
    </cfRule>
    <cfRule type="cellIs" dxfId="353" priority="27" operator="greaterThan">
      <formula>0</formula>
    </cfRule>
  </conditionalFormatting>
  <conditionalFormatting sqref="H11:H12">
    <cfRule type="cellIs" dxfId="352" priority="25" stopIfTrue="1" operator="greaterThan">
      <formula>0</formula>
    </cfRule>
  </conditionalFormatting>
  <conditionalFormatting sqref="H2:H13">
    <cfRule type="cellIs" dxfId="351" priority="22" stopIfTrue="1" operator="greaterThan">
      <formula>0</formula>
    </cfRule>
  </conditionalFormatting>
  <conditionalFormatting sqref="H2:H13">
    <cfRule type="cellIs" dxfId="350" priority="21" stopIfTrue="1" operator="lessThan">
      <formula>0</formula>
    </cfRule>
  </conditionalFormatting>
  <conditionalFormatting sqref="H2 H6 H11 H8">
    <cfRule type="cellIs" dxfId="349" priority="23" stopIfTrue="1" operator="lessThan">
      <formula>0</formula>
    </cfRule>
    <cfRule type="cellIs" dxfId="348" priority="24" stopIfTrue="1" operator="greaterThan">
      <formula>0</formula>
    </cfRule>
  </conditionalFormatting>
  <conditionalFormatting sqref="H2">
    <cfRule type="cellIs" dxfId="347" priority="18" operator="greaterThan">
      <formula>0</formula>
    </cfRule>
    <cfRule type="cellIs" dxfId="346" priority="19" operator="greaterThan">
      <formula>0.14</formula>
    </cfRule>
    <cfRule type="cellIs" dxfId="345" priority="20" operator="greaterThan">
      <formula>0</formula>
    </cfRule>
  </conditionalFormatting>
  <conditionalFormatting sqref="H6">
    <cfRule type="cellIs" dxfId="344" priority="15" operator="greaterThan">
      <formula>0</formula>
    </cfRule>
    <cfRule type="cellIs" dxfId="343" priority="16" operator="greaterThan">
      <formula>0.14</formula>
    </cfRule>
    <cfRule type="cellIs" dxfId="342" priority="17" operator="greaterThan">
      <formula>0</formula>
    </cfRule>
  </conditionalFormatting>
  <conditionalFormatting sqref="H8">
    <cfRule type="cellIs" dxfId="341" priority="12" operator="greaterThan">
      <formula>0</formula>
    </cfRule>
    <cfRule type="cellIs" dxfId="340" priority="13" operator="greaterThan">
      <formula>0.14</formula>
    </cfRule>
    <cfRule type="cellIs" dxfId="339" priority="14" operator="greaterThan">
      <formula>0</formula>
    </cfRule>
  </conditionalFormatting>
  <conditionalFormatting sqref="H11">
    <cfRule type="cellIs" dxfId="338" priority="10" operator="lessThan">
      <formula>0</formula>
    </cfRule>
    <cfRule type="cellIs" dxfId="337" priority="11" operator="greaterThan">
      <formula>0</formula>
    </cfRule>
  </conditionalFormatting>
  <conditionalFormatting sqref="H11">
    <cfRule type="cellIs" dxfId="336" priority="7" operator="greaterThan">
      <formula>0</formula>
    </cfRule>
    <cfRule type="cellIs" dxfId="335" priority="8" operator="greaterThan">
      <formula>0.14</formula>
    </cfRule>
    <cfRule type="cellIs" dxfId="334" priority="9" operator="greaterThan">
      <formula>0</formula>
    </cfRule>
  </conditionalFormatting>
  <conditionalFormatting sqref="H8">
    <cfRule type="cellIs" dxfId="333" priority="6" stopIfTrue="1" operator="greaterThan">
      <formula>0</formula>
    </cfRule>
  </conditionalFormatting>
  <conditionalFormatting sqref="H8">
    <cfRule type="cellIs" dxfId="332" priority="4" operator="lessThan">
      <formula>0</formula>
    </cfRule>
    <cfRule type="cellIs" dxfId="331" priority="5" operator="greaterThan">
      <formula>0</formula>
    </cfRule>
  </conditionalFormatting>
  <conditionalFormatting sqref="H8">
    <cfRule type="cellIs" dxfId="330" priority="1" operator="greaterThan">
      <formula>0</formula>
    </cfRule>
    <cfRule type="cellIs" dxfId="329" priority="2" operator="greaterThan">
      <formula>0.14</formula>
    </cfRule>
    <cfRule type="cellIs" dxfId="328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FDF3-0F52-4979-8C85-C487F057E2D6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3.3632812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327" priority="41" operator="greaterThan">
      <formula>0.99</formula>
    </cfRule>
  </conditionalFormatting>
  <conditionalFormatting sqref="E3:E4">
    <cfRule type="cellIs" dxfId="326" priority="40" operator="lessThan">
      <formula>0.99</formula>
    </cfRule>
  </conditionalFormatting>
  <conditionalFormatting sqref="E2">
    <cfRule type="cellIs" dxfId="325" priority="39" operator="greaterThan">
      <formula>0.99</formula>
    </cfRule>
  </conditionalFormatting>
  <conditionalFormatting sqref="E7 E9:E10 E12:E13">
    <cfRule type="cellIs" dxfId="324" priority="38" operator="greaterThan">
      <formula>0.99</formula>
    </cfRule>
  </conditionalFormatting>
  <conditionalFormatting sqref="E7 E9:E10 E12:E13">
    <cfRule type="cellIs" dxfId="323" priority="37" operator="lessThan">
      <formula>0.99</formula>
    </cfRule>
  </conditionalFormatting>
  <conditionalFormatting sqref="E6">
    <cfRule type="cellIs" dxfId="322" priority="35" operator="lessThan">
      <formula>0.99</formula>
    </cfRule>
    <cfRule type="cellIs" dxfId="321" priority="36" operator="greaterThan">
      <formula>0.99</formula>
    </cfRule>
  </conditionalFormatting>
  <conditionalFormatting sqref="E8">
    <cfRule type="cellIs" dxfId="320" priority="34" operator="greaterThan">
      <formula>0.99</formula>
    </cfRule>
  </conditionalFormatting>
  <conditionalFormatting sqref="E11">
    <cfRule type="cellIs" dxfId="319" priority="32" operator="lessThan">
      <formula>0.99</formula>
    </cfRule>
    <cfRule type="cellIs" dxfId="318" priority="33" operator="greaterThan">
      <formula>0.99</formula>
    </cfRule>
  </conditionalFormatting>
  <conditionalFormatting sqref="H7">
    <cfRule type="cellIs" dxfId="317" priority="30" operator="lessThan">
      <formula>0</formula>
    </cfRule>
    <cfRule type="cellIs" dxfId="316" priority="31" operator="greaterThan">
      <formula>0</formula>
    </cfRule>
  </conditionalFormatting>
  <conditionalFormatting sqref="H8:H9">
    <cfRule type="cellIs" dxfId="315" priority="28" operator="lessThan">
      <formula>0</formula>
    </cfRule>
    <cfRule type="cellIs" dxfId="314" priority="29" operator="greaterThan">
      <formula>0</formula>
    </cfRule>
  </conditionalFormatting>
  <conditionalFormatting sqref="H10">
    <cfRule type="cellIs" dxfId="313" priority="26" operator="lessThan">
      <formula>0</formula>
    </cfRule>
    <cfRule type="cellIs" dxfId="312" priority="27" operator="greaterThan">
      <formula>0</formula>
    </cfRule>
  </conditionalFormatting>
  <conditionalFormatting sqref="H11:H12">
    <cfRule type="cellIs" dxfId="311" priority="25" stopIfTrue="1" operator="greaterThan">
      <formula>0</formula>
    </cfRule>
  </conditionalFormatting>
  <conditionalFormatting sqref="H2:H13">
    <cfRule type="cellIs" dxfId="310" priority="22" stopIfTrue="1" operator="greaterThan">
      <formula>0</formula>
    </cfRule>
  </conditionalFormatting>
  <conditionalFormatting sqref="H2:H13">
    <cfRule type="cellIs" dxfId="309" priority="21" stopIfTrue="1" operator="lessThan">
      <formula>0</formula>
    </cfRule>
  </conditionalFormatting>
  <conditionalFormatting sqref="H2 H6 H11 H8">
    <cfRule type="cellIs" dxfId="308" priority="23" stopIfTrue="1" operator="lessThan">
      <formula>0</formula>
    </cfRule>
    <cfRule type="cellIs" dxfId="307" priority="24" stopIfTrue="1" operator="greaterThan">
      <formula>0</formula>
    </cfRule>
  </conditionalFormatting>
  <conditionalFormatting sqref="H2">
    <cfRule type="cellIs" dxfId="306" priority="18" operator="greaterThan">
      <formula>0</formula>
    </cfRule>
    <cfRule type="cellIs" dxfId="305" priority="19" operator="greaterThan">
      <formula>0.14</formula>
    </cfRule>
    <cfRule type="cellIs" dxfId="304" priority="20" operator="greaterThan">
      <formula>0</formula>
    </cfRule>
  </conditionalFormatting>
  <conditionalFormatting sqref="H6">
    <cfRule type="cellIs" dxfId="303" priority="15" operator="greaterThan">
      <formula>0</formula>
    </cfRule>
    <cfRule type="cellIs" dxfId="302" priority="16" operator="greaterThan">
      <formula>0.14</formula>
    </cfRule>
    <cfRule type="cellIs" dxfId="301" priority="17" operator="greaterThan">
      <formula>0</formula>
    </cfRule>
  </conditionalFormatting>
  <conditionalFormatting sqref="H8">
    <cfRule type="cellIs" dxfId="300" priority="12" operator="greaterThan">
      <formula>0</formula>
    </cfRule>
    <cfRule type="cellIs" dxfId="299" priority="13" operator="greaterThan">
      <formula>0.14</formula>
    </cfRule>
    <cfRule type="cellIs" dxfId="298" priority="14" operator="greaterThan">
      <formula>0</formula>
    </cfRule>
  </conditionalFormatting>
  <conditionalFormatting sqref="H11">
    <cfRule type="cellIs" dxfId="297" priority="10" operator="lessThan">
      <formula>0</formula>
    </cfRule>
    <cfRule type="cellIs" dxfId="296" priority="11" operator="greaterThan">
      <formula>0</formula>
    </cfRule>
  </conditionalFormatting>
  <conditionalFormatting sqref="H11">
    <cfRule type="cellIs" dxfId="295" priority="7" operator="greaterThan">
      <formula>0</formula>
    </cfRule>
    <cfRule type="cellIs" dxfId="294" priority="8" operator="greaterThan">
      <formula>0.14</formula>
    </cfRule>
    <cfRule type="cellIs" dxfId="293" priority="9" operator="greaterThan">
      <formula>0</formula>
    </cfRule>
  </conditionalFormatting>
  <conditionalFormatting sqref="H8">
    <cfRule type="cellIs" dxfId="292" priority="6" stopIfTrue="1" operator="greaterThan">
      <formula>0</formula>
    </cfRule>
  </conditionalFormatting>
  <conditionalFormatting sqref="H8">
    <cfRule type="cellIs" dxfId="291" priority="4" operator="lessThan">
      <formula>0</formula>
    </cfRule>
    <cfRule type="cellIs" dxfId="290" priority="5" operator="greaterThan">
      <formula>0</formula>
    </cfRule>
  </conditionalFormatting>
  <conditionalFormatting sqref="H8">
    <cfRule type="cellIs" dxfId="289" priority="1" operator="greaterThan">
      <formula>0</formula>
    </cfRule>
    <cfRule type="cellIs" dxfId="288" priority="2" operator="greaterThan">
      <formula>0.14</formula>
    </cfRule>
    <cfRule type="cellIs" dxfId="287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0F2F-9780-4412-9FD2-769B0B6A6307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3.5429687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286" priority="41" operator="greaterThan">
      <formula>0.99</formula>
    </cfRule>
  </conditionalFormatting>
  <conditionalFormatting sqref="E3:E4">
    <cfRule type="cellIs" dxfId="285" priority="40" operator="lessThan">
      <formula>0.99</formula>
    </cfRule>
  </conditionalFormatting>
  <conditionalFormatting sqref="E2">
    <cfRule type="cellIs" dxfId="284" priority="39" operator="greaterThan">
      <formula>0.99</formula>
    </cfRule>
  </conditionalFormatting>
  <conditionalFormatting sqref="E7 E9:E10 E12:E13">
    <cfRule type="cellIs" dxfId="283" priority="38" operator="greaterThan">
      <formula>0.99</formula>
    </cfRule>
  </conditionalFormatting>
  <conditionalFormatting sqref="E7 E9:E10 E12:E13">
    <cfRule type="cellIs" dxfId="282" priority="37" operator="lessThan">
      <formula>0.99</formula>
    </cfRule>
  </conditionalFormatting>
  <conditionalFormatting sqref="E6">
    <cfRule type="cellIs" dxfId="281" priority="35" operator="lessThan">
      <formula>0.99</formula>
    </cfRule>
    <cfRule type="cellIs" dxfId="280" priority="36" operator="greaterThan">
      <formula>0.99</formula>
    </cfRule>
  </conditionalFormatting>
  <conditionalFormatting sqref="E8">
    <cfRule type="cellIs" dxfId="279" priority="34" operator="greaterThan">
      <formula>0.99</formula>
    </cfRule>
  </conditionalFormatting>
  <conditionalFormatting sqref="E11">
    <cfRule type="cellIs" dxfId="278" priority="32" operator="lessThan">
      <formula>0.99</formula>
    </cfRule>
    <cfRule type="cellIs" dxfId="277" priority="33" operator="greaterThan">
      <formula>0.99</formula>
    </cfRule>
  </conditionalFormatting>
  <conditionalFormatting sqref="H7">
    <cfRule type="cellIs" dxfId="276" priority="30" operator="lessThan">
      <formula>0</formula>
    </cfRule>
    <cfRule type="cellIs" dxfId="275" priority="31" operator="greaterThan">
      <formula>0</formula>
    </cfRule>
  </conditionalFormatting>
  <conditionalFormatting sqref="H8:H9">
    <cfRule type="cellIs" dxfId="274" priority="28" operator="lessThan">
      <formula>0</formula>
    </cfRule>
    <cfRule type="cellIs" dxfId="273" priority="29" operator="greaterThan">
      <formula>0</formula>
    </cfRule>
  </conditionalFormatting>
  <conditionalFormatting sqref="H10">
    <cfRule type="cellIs" dxfId="272" priority="26" operator="lessThan">
      <formula>0</formula>
    </cfRule>
    <cfRule type="cellIs" dxfId="271" priority="27" operator="greaterThan">
      <formula>0</formula>
    </cfRule>
  </conditionalFormatting>
  <conditionalFormatting sqref="H11:H12">
    <cfRule type="cellIs" dxfId="270" priority="25" stopIfTrue="1" operator="greaterThan">
      <formula>0</formula>
    </cfRule>
  </conditionalFormatting>
  <conditionalFormatting sqref="H2:H13">
    <cfRule type="cellIs" dxfId="269" priority="22" stopIfTrue="1" operator="greaterThan">
      <formula>0</formula>
    </cfRule>
  </conditionalFormatting>
  <conditionalFormatting sqref="H2:H13">
    <cfRule type="cellIs" dxfId="268" priority="21" stopIfTrue="1" operator="lessThan">
      <formula>0</formula>
    </cfRule>
  </conditionalFormatting>
  <conditionalFormatting sqref="H2 H6 H11 H8">
    <cfRule type="cellIs" dxfId="267" priority="23" stopIfTrue="1" operator="lessThan">
      <formula>0</formula>
    </cfRule>
    <cfRule type="cellIs" dxfId="266" priority="24" stopIfTrue="1" operator="greaterThan">
      <formula>0</formula>
    </cfRule>
  </conditionalFormatting>
  <conditionalFormatting sqref="H2">
    <cfRule type="cellIs" dxfId="265" priority="18" operator="greaterThan">
      <formula>0</formula>
    </cfRule>
    <cfRule type="cellIs" dxfId="264" priority="19" operator="greaterThan">
      <formula>0.14</formula>
    </cfRule>
    <cfRule type="cellIs" dxfId="263" priority="20" operator="greaterThan">
      <formula>0</formula>
    </cfRule>
  </conditionalFormatting>
  <conditionalFormatting sqref="H6">
    <cfRule type="cellIs" dxfId="262" priority="15" operator="greaterThan">
      <formula>0</formula>
    </cfRule>
    <cfRule type="cellIs" dxfId="261" priority="16" operator="greaterThan">
      <formula>0.14</formula>
    </cfRule>
    <cfRule type="cellIs" dxfId="260" priority="17" operator="greaterThan">
      <formula>0</formula>
    </cfRule>
  </conditionalFormatting>
  <conditionalFormatting sqref="H8">
    <cfRule type="cellIs" dxfId="259" priority="12" operator="greaterThan">
      <formula>0</formula>
    </cfRule>
    <cfRule type="cellIs" dxfId="258" priority="13" operator="greaterThan">
      <formula>0.14</formula>
    </cfRule>
    <cfRule type="cellIs" dxfId="257" priority="14" operator="greaterThan">
      <formula>0</formula>
    </cfRule>
  </conditionalFormatting>
  <conditionalFormatting sqref="H11">
    <cfRule type="cellIs" dxfId="256" priority="10" operator="lessThan">
      <formula>0</formula>
    </cfRule>
    <cfRule type="cellIs" dxfId="255" priority="11" operator="greaterThan">
      <formula>0</formula>
    </cfRule>
  </conditionalFormatting>
  <conditionalFormatting sqref="H11">
    <cfRule type="cellIs" dxfId="254" priority="7" operator="greaterThan">
      <formula>0</formula>
    </cfRule>
    <cfRule type="cellIs" dxfId="253" priority="8" operator="greaterThan">
      <formula>0.14</formula>
    </cfRule>
    <cfRule type="cellIs" dxfId="252" priority="9" operator="greaterThan">
      <formula>0</formula>
    </cfRule>
  </conditionalFormatting>
  <conditionalFormatting sqref="H8">
    <cfRule type="cellIs" dxfId="251" priority="6" stopIfTrue="1" operator="greaterThan">
      <formula>0</formula>
    </cfRule>
  </conditionalFormatting>
  <conditionalFormatting sqref="H8">
    <cfRule type="cellIs" dxfId="250" priority="4" operator="lessThan">
      <formula>0</formula>
    </cfRule>
    <cfRule type="cellIs" dxfId="249" priority="5" operator="greaterThan">
      <formula>0</formula>
    </cfRule>
  </conditionalFormatting>
  <conditionalFormatting sqref="H8">
    <cfRule type="cellIs" dxfId="248" priority="1" operator="greaterThan">
      <formula>0</formula>
    </cfRule>
    <cfRule type="cellIs" dxfId="247" priority="2" operator="greaterThan">
      <formula>0.14</formula>
    </cfRule>
    <cfRule type="cellIs" dxfId="246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D241-E824-46C4-85D7-63A70A4E7FCB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4.0898437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245" priority="41" operator="greaterThan">
      <formula>0.99</formula>
    </cfRule>
  </conditionalFormatting>
  <conditionalFormatting sqref="E3:E4">
    <cfRule type="cellIs" dxfId="244" priority="40" operator="lessThan">
      <formula>0.99</formula>
    </cfRule>
  </conditionalFormatting>
  <conditionalFormatting sqref="E2">
    <cfRule type="cellIs" dxfId="243" priority="39" operator="greaterThan">
      <formula>0.99</formula>
    </cfRule>
  </conditionalFormatting>
  <conditionalFormatting sqref="E7 E9:E10 E12:E13">
    <cfRule type="cellIs" dxfId="242" priority="38" operator="greaterThan">
      <formula>0.99</formula>
    </cfRule>
  </conditionalFormatting>
  <conditionalFormatting sqref="E7 E9:E10 E12:E13">
    <cfRule type="cellIs" dxfId="241" priority="37" operator="lessThan">
      <formula>0.99</formula>
    </cfRule>
  </conditionalFormatting>
  <conditionalFormatting sqref="E6">
    <cfRule type="cellIs" dxfId="240" priority="35" operator="lessThan">
      <formula>0.99</formula>
    </cfRule>
    <cfRule type="cellIs" dxfId="239" priority="36" operator="greaterThan">
      <formula>0.99</formula>
    </cfRule>
  </conditionalFormatting>
  <conditionalFormatting sqref="E8">
    <cfRule type="cellIs" dxfId="238" priority="34" operator="greaterThan">
      <formula>0.99</formula>
    </cfRule>
  </conditionalFormatting>
  <conditionalFormatting sqref="E11">
    <cfRule type="cellIs" dxfId="237" priority="32" operator="lessThan">
      <formula>0.99</formula>
    </cfRule>
    <cfRule type="cellIs" dxfId="236" priority="33" operator="greaterThan">
      <formula>0.99</formula>
    </cfRule>
  </conditionalFormatting>
  <conditionalFormatting sqref="H7">
    <cfRule type="cellIs" dxfId="235" priority="30" operator="lessThan">
      <formula>0</formula>
    </cfRule>
    <cfRule type="cellIs" dxfId="234" priority="31" operator="greaterThan">
      <formula>0</formula>
    </cfRule>
  </conditionalFormatting>
  <conditionalFormatting sqref="H8:H9">
    <cfRule type="cellIs" dxfId="233" priority="28" operator="lessThan">
      <formula>0</formula>
    </cfRule>
    <cfRule type="cellIs" dxfId="232" priority="29" operator="greaterThan">
      <formula>0</formula>
    </cfRule>
  </conditionalFormatting>
  <conditionalFormatting sqref="H10">
    <cfRule type="cellIs" dxfId="231" priority="26" operator="lessThan">
      <formula>0</formula>
    </cfRule>
    <cfRule type="cellIs" dxfId="230" priority="27" operator="greaterThan">
      <formula>0</formula>
    </cfRule>
  </conditionalFormatting>
  <conditionalFormatting sqref="H11:H12">
    <cfRule type="cellIs" dxfId="229" priority="25" stopIfTrue="1" operator="greaterThan">
      <formula>0</formula>
    </cfRule>
  </conditionalFormatting>
  <conditionalFormatting sqref="H2:H13">
    <cfRule type="cellIs" dxfId="228" priority="22" stopIfTrue="1" operator="greaterThan">
      <formula>0</formula>
    </cfRule>
  </conditionalFormatting>
  <conditionalFormatting sqref="H2:H13">
    <cfRule type="cellIs" dxfId="227" priority="21" stopIfTrue="1" operator="lessThan">
      <formula>0</formula>
    </cfRule>
  </conditionalFormatting>
  <conditionalFormatting sqref="H2 H6 H11 H8">
    <cfRule type="cellIs" dxfId="226" priority="23" stopIfTrue="1" operator="lessThan">
      <formula>0</formula>
    </cfRule>
    <cfRule type="cellIs" dxfId="225" priority="24" stopIfTrue="1" operator="greaterThan">
      <formula>0</formula>
    </cfRule>
  </conditionalFormatting>
  <conditionalFormatting sqref="H2">
    <cfRule type="cellIs" dxfId="224" priority="18" operator="greaterThan">
      <formula>0</formula>
    </cfRule>
    <cfRule type="cellIs" dxfId="223" priority="19" operator="greaterThan">
      <formula>0.14</formula>
    </cfRule>
    <cfRule type="cellIs" dxfId="222" priority="20" operator="greaterThan">
      <formula>0</formula>
    </cfRule>
  </conditionalFormatting>
  <conditionalFormatting sqref="H6">
    <cfRule type="cellIs" dxfId="221" priority="15" operator="greaterThan">
      <formula>0</formula>
    </cfRule>
    <cfRule type="cellIs" dxfId="220" priority="16" operator="greaterThan">
      <formula>0.14</formula>
    </cfRule>
    <cfRule type="cellIs" dxfId="219" priority="17" operator="greaterThan">
      <formula>0</formula>
    </cfRule>
  </conditionalFormatting>
  <conditionalFormatting sqref="H8">
    <cfRule type="cellIs" dxfId="218" priority="12" operator="greaterThan">
      <formula>0</formula>
    </cfRule>
    <cfRule type="cellIs" dxfId="217" priority="13" operator="greaterThan">
      <formula>0.14</formula>
    </cfRule>
    <cfRule type="cellIs" dxfId="216" priority="14" operator="greaterThan">
      <formula>0</formula>
    </cfRule>
  </conditionalFormatting>
  <conditionalFormatting sqref="H11">
    <cfRule type="cellIs" dxfId="215" priority="10" operator="lessThan">
      <formula>0</formula>
    </cfRule>
    <cfRule type="cellIs" dxfId="214" priority="11" operator="greaterThan">
      <formula>0</formula>
    </cfRule>
  </conditionalFormatting>
  <conditionalFormatting sqref="H11">
    <cfRule type="cellIs" dxfId="213" priority="7" operator="greaterThan">
      <formula>0</formula>
    </cfRule>
    <cfRule type="cellIs" dxfId="212" priority="8" operator="greaterThan">
      <formula>0.14</formula>
    </cfRule>
    <cfRule type="cellIs" dxfId="211" priority="9" operator="greaterThan">
      <formula>0</formula>
    </cfRule>
  </conditionalFormatting>
  <conditionalFormatting sqref="H8">
    <cfRule type="cellIs" dxfId="210" priority="6" stopIfTrue="1" operator="greaterThan">
      <formula>0</formula>
    </cfRule>
  </conditionalFormatting>
  <conditionalFormatting sqref="H8">
    <cfRule type="cellIs" dxfId="209" priority="4" operator="lessThan">
      <formula>0</formula>
    </cfRule>
    <cfRule type="cellIs" dxfId="208" priority="5" operator="greaterThan">
      <formula>0</formula>
    </cfRule>
  </conditionalFormatting>
  <conditionalFormatting sqref="H8">
    <cfRule type="cellIs" dxfId="207" priority="1" operator="greaterThan">
      <formula>0</formula>
    </cfRule>
    <cfRule type="cellIs" dxfId="206" priority="2" operator="greaterThan">
      <formula>0.14</formula>
    </cfRule>
    <cfRule type="cellIs" dxfId="205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DDFE-1481-45B1-BD18-6AADF0657E8F}">
  <dimension ref="A1:H13"/>
  <sheetViews>
    <sheetView workbookViewId="0">
      <selection activeCell="B11" sqref="B11"/>
    </sheetView>
  </sheetViews>
  <sheetFormatPr baseColWidth="10" defaultRowHeight="14.5" x14ac:dyDescent="0.35"/>
  <cols>
    <col min="8" max="8" width="14.453125" customWidth="1"/>
  </cols>
  <sheetData>
    <row r="1" spans="1:8" ht="21" x14ac:dyDescent="0.35">
      <c r="B1" s="15"/>
      <c r="C1" s="4" t="s">
        <v>6</v>
      </c>
      <c r="D1" s="4" t="s">
        <v>3</v>
      </c>
      <c r="E1" s="9" t="s">
        <v>4</v>
      </c>
      <c r="F1" s="10" t="s">
        <v>13</v>
      </c>
      <c r="G1" s="4" t="s">
        <v>20</v>
      </c>
      <c r="H1" s="10" t="s">
        <v>5</v>
      </c>
    </row>
    <row r="2" spans="1:8" ht="14.5" customHeight="1" x14ac:dyDescent="0.35">
      <c r="A2" s="25" t="s">
        <v>8</v>
      </c>
      <c r="B2" s="11" t="s">
        <v>7</v>
      </c>
      <c r="C2" s="12">
        <f>+C3+C4+C5</f>
        <v>0</v>
      </c>
      <c r="D2" s="13"/>
      <c r="E2" s="17" t="e">
        <f>+C2/D2</f>
        <v>#DIV/0!</v>
      </c>
      <c r="F2" s="11"/>
      <c r="G2" s="12">
        <f>+G3+G4+G5</f>
        <v>0</v>
      </c>
      <c r="H2" s="14" t="str">
        <f>IFERROR((C2-G2)/G2,"-")</f>
        <v>-</v>
      </c>
    </row>
    <row r="3" spans="1:8" x14ac:dyDescent="0.35">
      <c r="A3" s="25"/>
      <c r="B3" s="2" t="s">
        <v>0</v>
      </c>
      <c r="C3" s="5"/>
      <c r="D3" s="6"/>
      <c r="E3" s="17" t="e">
        <f t="shared" ref="E3:E5" si="0">+C3/D3</f>
        <v>#DIV/0!</v>
      </c>
      <c r="F3" s="2"/>
      <c r="G3" s="5"/>
      <c r="H3" s="8" t="str">
        <f t="shared" ref="H3:H5" si="1">IFERROR((C3-G3)/G3,"-")</f>
        <v>-</v>
      </c>
    </row>
    <row r="4" spans="1:8" x14ac:dyDescent="0.35">
      <c r="A4" s="25"/>
      <c r="B4" s="3" t="s">
        <v>1</v>
      </c>
      <c r="C4" s="5"/>
      <c r="D4" s="7"/>
      <c r="E4" s="17" t="e">
        <f t="shared" si="0"/>
        <v>#DIV/0!</v>
      </c>
      <c r="F4" s="3"/>
      <c r="G4" s="5"/>
      <c r="H4" s="8" t="str">
        <f t="shared" si="1"/>
        <v>-</v>
      </c>
    </row>
    <row r="5" spans="1:8" x14ac:dyDescent="0.35">
      <c r="A5" s="25"/>
      <c r="B5" s="2" t="s">
        <v>2</v>
      </c>
      <c r="C5" s="5"/>
      <c r="D5" s="6"/>
      <c r="E5" s="17" t="e">
        <f t="shared" si="0"/>
        <v>#DIV/0!</v>
      </c>
      <c r="F5" s="2"/>
      <c r="G5" s="5"/>
      <c r="H5" s="8" t="str">
        <f t="shared" si="1"/>
        <v>-</v>
      </c>
    </row>
    <row r="6" spans="1:8" ht="14.5" customHeight="1" x14ac:dyDescent="0.35">
      <c r="A6" s="26" t="s">
        <v>10</v>
      </c>
      <c r="B6" s="11" t="s">
        <v>12</v>
      </c>
      <c r="C6" s="12">
        <f>+C7</f>
        <v>0</v>
      </c>
      <c r="D6" s="13"/>
      <c r="E6" s="17" t="e">
        <f>+C6/D6</f>
        <v>#DIV/0!</v>
      </c>
      <c r="F6" s="11"/>
      <c r="G6" s="12">
        <f>+G7</f>
        <v>0</v>
      </c>
      <c r="H6" s="14" t="str">
        <f>IFERROR((C6-G6)/G6,"-")</f>
        <v>-</v>
      </c>
    </row>
    <row r="7" spans="1:8" x14ac:dyDescent="0.35">
      <c r="A7" s="27"/>
      <c r="B7" s="2" t="s">
        <v>11</v>
      </c>
      <c r="C7" s="5"/>
      <c r="D7" s="6"/>
      <c r="E7" s="17" t="e">
        <f t="shared" ref="E7" si="2">+C7/D7</f>
        <v>#DIV/0!</v>
      </c>
      <c r="F7" s="2"/>
      <c r="G7" s="5"/>
      <c r="H7" s="8" t="str">
        <f t="shared" ref="H7" si="3">IFERROR((C7-G7)/G7,"-")</f>
        <v>-</v>
      </c>
    </row>
    <row r="8" spans="1:8" ht="14.5" customHeight="1" x14ac:dyDescent="0.35">
      <c r="A8" s="25" t="s">
        <v>14</v>
      </c>
      <c r="B8" s="11" t="s">
        <v>15</v>
      </c>
      <c r="C8" s="12">
        <f>+C9+C10</f>
        <v>0</v>
      </c>
      <c r="D8" s="13"/>
      <c r="E8" s="17" t="e">
        <f>+C8/D8</f>
        <v>#DIV/0!</v>
      </c>
      <c r="F8" s="11"/>
      <c r="G8" s="12">
        <f>+G9+G10</f>
        <v>0</v>
      </c>
      <c r="H8" s="14" t="str">
        <f>IFERROR((C8-G8)/G8,"-")</f>
        <v>-</v>
      </c>
    </row>
    <row r="9" spans="1:8" x14ac:dyDescent="0.35">
      <c r="A9" s="25"/>
      <c r="B9" s="2" t="s">
        <v>16</v>
      </c>
      <c r="C9" s="5"/>
      <c r="D9" s="6"/>
      <c r="E9" s="17" t="e">
        <f t="shared" ref="E9" si="4">+C9/D9</f>
        <v>#DIV/0!</v>
      </c>
      <c r="F9" s="2"/>
      <c r="G9" s="5"/>
      <c r="H9" s="8" t="str">
        <f t="shared" ref="H9:H10" si="5">IFERROR((C9-G9)/G9,"-")</f>
        <v>-</v>
      </c>
    </row>
    <row r="10" spans="1:8" x14ac:dyDescent="0.35">
      <c r="A10" s="25"/>
      <c r="B10" s="2" t="s">
        <v>11</v>
      </c>
      <c r="C10" s="5"/>
      <c r="D10" s="6"/>
      <c r="E10" s="17"/>
      <c r="F10" s="2"/>
      <c r="G10" s="5"/>
      <c r="H10" s="8" t="str">
        <f t="shared" si="5"/>
        <v>-</v>
      </c>
    </row>
    <row r="11" spans="1:8" ht="14.5" customHeight="1" x14ac:dyDescent="0.35">
      <c r="A11" s="25" t="s">
        <v>17</v>
      </c>
      <c r="B11" s="11" t="s">
        <v>36</v>
      </c>
      <c r="C11" s="12">
        <f>+C12+C13</f>
        <v>0</v>
      </c>
      <c r="D11" s="13"/>
      <c r="E11" s="17" t="e">
        <f>+C11/D11</f>
        <v>#DIV/0!</v>
      </c>
      <c r="F11" s="11"/>
      <c r="G11" s="12">
        <f>+G12+G13</f>
        <v>0</v>
      </c>
      <c r="H11" s="14" t="str">
        <f>IFERROR((C11-G11)/G11,"-")</f>
        <v>-</v>
      </c>
    </row>
    <row r="12" spans="1:8" x14ac:dyDescent="0.35">
      <c r="A12" s="25"/>
      <c r="B12" s="2" t="s">
        <v>18</v>
      </c>
      <c r="C12" s="5"/>
      <c r="D12" s="6"/>
      <c r="E12" s="17" t="e">
        <f t="shared" ref="E12:E13" si="6">+C12/D12</f>
        <v>#DIV/0!</v>
      </c>
      <c r="F12" s="2"/>
      <c r="G12" s="5"/>
      <c r="H12" s="8" t="str">
        <f t="shared" ref="H12:H13" si="7">IFERROR((C12-G12)/G12,"-")</f>
        <v>-</v>
      </c>
    </row>
    <row r="13" spans="1:8" x14ac:dyDescent="0.35">
      <c r="A13" s="25"/>
      <c r="B13" s="2" t="s">
        <v>11</v>
      </c>
      <c r="C13" s="5"/>
      <c r="D13" s="6"/>
      <c r="E13" s="17" t="e">
        <f t="shared" si="6"/>
        <v>#DIV/0!</v>
      </c>
      <c r="F13" s="2"/>
      <c r="G13" s="5"/>
      <c r="H13" s="8" t="str">
        <f t="shared" si="7"/>
        <v>-</v>
      </c>
    </row>
  </sheetData>
  <mergeCells count="4">
    <mergeCell ref="A2:A5"/>
    <mergeCell ref="A6:A7"/>
    <mergeCell ref="A8:A10"/>
    <mergeCell ref="A11:A13"/>
  </mergeCells>
  <conditionalFormatting sqref="E3:E5">
    <cfRule type="cellIs" dxfId="204" priority="41" operator="greaterThan">
      <formula>0.99</formula>
    </cfRule>
  </conditionalFormatting>
  <conditionalFormatting sqref="E3:E4">
    <cfRule type="cellIs" dxfId="203" priority="40" operator="lessThan">
      <formula>0.99</formula>
    </cfRule>
  </conditionalFormatting>
  <conditionalFormatting sqref="E2">
    <cfRule type="cellIs" dxfId="202" priority="39" operator="greaterThan">
      <formula>0.99</formula>
    </cfRule>
  </conditionalFormatting>
  <conditionalFormatting sqref="E7 E9:E10 E12:E13">
    <cfRule type="cellIs" dxfId="201" priority="38" operator="greaterThan">
      <formula>0.99</formula>
    </cfRule>
  </conditionalFormatting>
  <conditionalFormatting sqref="E7 E9:E10 E12:E13">
    <cfRule type="cellIs" dxfId="200" priority="37" operator="lessThan">
      <formula>0.99</formula>
    </cfRule>
  </conditionalFormatting>
  <conditionalFormatting sqref="E6">
    <cfRule type="cellIs" dxfId="199" priority="35" operator="lessThan">
      <formula>0.99</formula>
    </cfRule>
    <cfRule type="cellIs" dxfId="198" priority="36" operator="greaterThan">
      <formula>0.99</formula>
    </cfRule>
  </conditionalFormatting>
  <conditionalFormatting sqref="E8">
    <cfRule type="cellIs" dxfId="197" priority="34" operator="greaterThan">
      <formula>0.99</formula>
    </cfRule>
  </conditionalFormatting>
  <conditionalFormatting sqref="E11">
    <cfRule type="cellIs" dxfId="196" priority="32" operator="lessThan">
      <formula>0.99</formula>
    </cfRule>
    <cfRule type="cellIs" dxfId="195" priority="33" operator="greaterThan">
      <formula>0.99</formula>
    </cfRule>
  </conditionalFormatting>
  <conditionalFormatting sqref="H7">
    <cfRule type="cellIs" dxfId="194" priority="30" operator="lessThan">
      <formula>0</formula>
    </cfRule>
    <cfRule type="cellIs" dxfId="193" priority="31" operator="greaterThan">
      <formula>0</formula>
    </cfRule>
  </conditionalFormatting>
  <conditionalFormatting sqref="H8:H9">
    <cfRule type="cellIs" dxfId="192" priority="28" operator="lessThan">
      <formula>0</formula>
    </cfRule>
    <cfRule type="cellIs" dxfId="191" priority="29" operator="greaterThan">
      <formula>0</formula>
    </cfRule>
  </conditionalFormatting>
  <conditionalFormatting sqref="H10">
    <cfRule type="cellIs" dxfId="190" priority="26" operator="lessThan">
      <formula>0</formula>
    </cfRule>
    <cfRule type="cellIs" dxfId="189" priority="27" operator="greaterThan">
      <formula>0</formula>
    </cfRule>
  </conditionalFormatting>
  <conditionalFormatting sqref="H11:H12">
    <cfRule type="cellIs" dxfId="188" priority="25" stopIfTrue="1" operator="greaterThan">
      <formula>0</formula>
    </cfRule>
  </conditionalFormatting>
  <conditionalFormatting sqref="H2:H13">
    <cfRule type="cellIs" dxfId="187" priority="22" stopIfTrue="1" operator="greaterThan">
      <formula>0</formula>
    </cfRule>
  </conditionalFormatting>
  <conditionalFormatting sqref="H2:H13">
    <cfRule type="cellIs" dxfId="186" priority="21" stopIfTrue="1" operator="lessThan">
      <formula>0</formula>
    </cfRule>
  </conditionalFormatting>
  <conditionalFormatting sqref="H2 H6 H11 H8">
    <cfRule type="cellIs" dxfId="185" priority="23" stopIfTrue="1" operator="lessThan">
      <formula>0</formula>
    </cfRule>
    <cfRule type="cellIs" dxfId="184" priority="24" stopIfTrue="1" operator="greaterThan">
      <formula>0</formula>
    </cfRule>
  </conditionalFormatting>
  <conditionalFormatting sqref="H2">
    <cfRule type="cellIs" dxfId="183" priority="18" operator="greaterThan">
      <formula>0</formula>
    </cfRule>
    <cfRule type="cellIs" dxfId="182" priority="19" operator="greaterThan">
      <formula>0.14</formula>
    </cfRule>
    <cfRule type="cellIs" dxfId="181" priority="20" operator="greaterThan">
      <formula>0</formula>
    </cfRule>
  </conditionalFormatting>
  <conditionalFormatting sqref="H6">
    <cfRule type="cellIs" dxfId="180" priority="15" operator="greaterThan">
      <formula>0</formula>
    </cfRule>
    <cfRule type="cellIs" dxfId="179" priority="16" operator="greaterThan">
      <formula>0.14</formula>
    </cfRule>
    <cfRule type="cellIs" dxfId="178" priority="17" operator="greaterThan">
      <formula>0</formula>
    </cfRule>
  </conditionalFormatting>
  <conditionalFormatting sqref="H8">
    <cfRule type="cellIs" dxfId="177" priority="12" operator="greaterThan">
      <formula>0</formula>
    </cfRule>
    <cfRule type="cellIs" dxfId="176" priority="13" operator="greaterThan">
      <formula>0.14</formula>
    </cfRule>
    <cfRule type="cellIs" dxfId="175" priority="14" operator="greaterThan">
      <formula>0</formula>
    </cfRule>
  </conditionalFormatting>
  <conditionalFormatting sqref="H11">
    <cfRule type="cellIs" dxfId="174" priority="10" operator="lessThan">
      <formula>0</formula>
    </cfRule>
    <cfRule type="cellIs" dxfId="173" priority="11" operator="greaterThan">
      <formula>0</formula>
    </cfRule>
  </conditionalFormatting>
  <conditionalFormatting sqref="H11">
    <cfRule type="cellIs" dxfId="172" priority="7" operator="greaterThan">
      <formula>0</formula>
    </cfRule>
    <cfRule type="cellIs" dxfId="171" priority="8" operator="greaterThan">
      <formula>0.14</formula>
    </cfRule>
    <cfRule type="cellIs" dxfId="170" priority="9" operator="greaterThan">
      <formula>0</formula>
    </cfRule>
  </conditionalFormatting>
  <conditionalFormatting sqref="H8">
    <cfRule type="cellIs" dxfId="169" priority="6" stopIfTrue="1" operator="greaterThan">
      <formula>0</formula>
    </cfRule>
  </conditionalFormatting>
  <conditionalFormatting sqref="H8">
    <cfRule type="cellIs" dxfId="168" priority="4" operator="lessThan">
      <formula>0</formula>
    </cfRule>
    <cfRule type="cellIs" dxfId="167" priority="5" operator="greaterThan">
      <formula>0</formula>
    </cfRule>
  </conditionalFormatting>
  <conditionalFormatting sqref="H8">
    <cfRule type="cellIs" dxfId="166" priority="1" operator="greaterThan">
      <formula>0</formula>
    </cfRule>
    <cfRule type="cellIs" dxfId="165" priority="2" operator="greaterThan">
      <formula>0.14</formula>
    </cfRule>
    <cfRule type="cellIs" dxfId="164" priority="3" operator="greaterThan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41c1b2-31c9-4e81-9575-e064217d133a">
      <Terms xmlns="http://schemas.microsoft.com/office/infopath/2007/PartnerControls"/>
    </lcf76f155ced4ddcb4097134ff3c332f>
    <TaxCatchAll xmlns="1d40e5fd-2b8a-4222-9753-db1189222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96DD200B0EC74184C6DBE34FDF21ED" ma:contentTypeVersion="11" ma:contentTypeDescription="Crée un document." ma:contentTypeScope="" ma:versionID="011d31a06bf928c303c4c3101963a363">
  <xsd:schema xmlns:xsd="http://www.w3.org/2001/XMLSchema" xmlns:xs="http://www.w3.org/2001/XMLSchema" xmlns:p="http://schemas.microsoft.com/office/2006/metadata/properties" xmlns:ns2="9a41c1b2-31c9-4e81-9575-e064217d133a" xmlns:ns3="1d40e5fd-2b8a-4222-9753-db1189222ebc" targetNamespace="http://schemas.microsoft.com/office/2006/metadata/properties" ma:root="true" ma:fieldsID="6561a2b3bc660449909551fa50d63630" ns2:_="" ns3:_="">
    <xsd:import namespace="9a41c1b2-31c9-4e81-9575-e064217d133a"/>
    <xsd:import namespace="1d40e5fd-2b8a-4222-9753-db1189222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41c1b2-31c9-4e81-9575-e064217d13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81c86c4-c71b-4825-ab8a-4a3d2cf377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0e5fd-2b8a-4222-9753-db1189222eb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12d26e-64dd-493d-8566-96b426502050}" ma:internalName="TaxCatchAll" ma:showField="CatchAllData" ma:web="1d40e5fd-2b8a-4222-9753-db1189222e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64260B-380E-4D56-9036-C0451130D53C}">
  <ds:schemaRefs>
    <ds:schemaRef ds:uri="http://schemas.microsoft.com/office/2006/metadata/properties"/>
    <ds:schemaRef ds:uri="http://schemas.microsoft.com/office/infopath/2007/PartnerControls"/>
    <ds:schemaRef ds:uri="9a41c1b2-31c9-4e81-9575-e064217d133a"/>
    <ds:schemaRef ds:uri="1d40e5fd-2b8a-4222-9753-db1189222ebc"/>
  </ds:schemaRefs>
</ds:datastoreItem>
</file>

<file path=customXml/itemProps2.xml><?xml version="1.0" encoding="utf-8"?>
<ds:datastoreItem xmlns:ds="http://schemas.openxmlformats.org/officeDocument/2006/customXml" ds:itemID="{B71550F1-4C0A-46C3-A851-453006F79F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CEF424-A09B-4B16-B4A5-62D3AF278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41c1b2-31c9-4e81-9575-e064217d133a"/>
    <ds:schemaRef ds:uri="1d40e5fd-2b8a-4222-9753-db1189222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CUML</vt:lpstr>
      <vt:lpstr>JANV</vt:lpstr>
      <vt:lpstr>FEV</vt:lpstr>
      <vt:lpstr>MARS</vt:lpstr>
      <vt:lpstr>AVRIL</vt:lpstr>
      <vt:lpstr>MAI</vt:lpstr>
      <vt:lpstr>JUIN</vt:lpstr>
      <vt:lpstr>JUILLET</vt:lpstr>
      <vt:lpstr>AOUT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Khouaja</dc:creator>
  <cp:lastModifiedBy>Rihab Khouaja</cp:lastModifiedBy>
  <dcterms:created xsi:type="dcterms:W3CDTF">2015-06-05T18:19:34Z</dcterms:created>
  <dcterms:modified xsi:type="dcterms:W3CDTF">2025-05-07T21:36:54Z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0x010100AB96DD200B0EC74184C6DBE34FDF21ED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